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5\"/>
    </mc:Choice>
  </mc:AlternateContent>
  <xr:revisionPtr revIDLastSave="0" documentId="13_ncr:1_{61D631EC-E533-4631-B316-495D2F166E3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Database!$A$23:$CF$951</definedName>
    <definedName name="_xlnm._FilterDatabase" localSheetId="6" hidden="1">'Rookie Year'!$A$1:$B$2824</definedName>
  </definedNames>
  <calcPr calcId="191029"/>
  <pivotCaches>
    <pivotCache cacheId="3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3" i="1" l="1"/>
  <c r="S522" i="1"/>
  <c r="Z522" i="1" s="1"/>
  <c r="K522" i="1"/>
  <c r="M522" i="1" s="1"/>
  <c r="E522" i="1"/>
  <c r="S605" i="1"/>
  <c r="Z605" i="1" s="1"/>
  <c r="K605" i="1"/>
  <c r="M605" i="1" s="1"/>
  <c r="E605" i="1"/>
  <c r="E397" i="1"/>
  <c r="E621" i="1"/>
  <c r="E686" i="1"/>
  <c r="E365" i="1"/>
  <c r="E213" i="1"/>
  <c r="E169" i="1"/>
  <c r="E145" i="1"/>
  <c r="E136" i="1"/>
  <c r="E27" i="1"/>
  <c r="E616" i="1"/>
  <c r="E831" i="1"/>
  <c r="E151" i="1"/>
  <c r="E156" i="1"/>
  <c r="E821" i="1"/>
  <c r="E806" i="1"/>
  <c r="E367" i="1"/>
  <c r="E647" i="1"/>
  <c r="E249" i="1"/>
  <c r="E142" i="1"/>
  <c r="E115" i="1"/>
  <c r="E588" i="1"/>
  <c r="E575" i="1"/>
  <c r="E406" i="1"/>
  <c r="E379" i="1"/>
  <c r="E729" i="1"/>
  <c r="E303" i="1"/>
  <c r="E665" i="1"/>
  <c r="E535" i="1"/>
  <c r="E569" i="1"/>
  <c r="E564" i="1"/>
  <c r="E532" i="1"/>
  <c r="E618" i="1"/>
  <c r="E615" i="1"/>
  <c r="E648" i="1"/>
  <c r="E752" i="1"/>
  <c r="E198" i="1"/>
  <c r="E296" i="1"/>
  <c r="E565" i="1"/>
  <c r="E802" i="1"/>
  <c r="E808" i="1"/>
  <c r="E186" i="1"/>
  <c r="E757" i="1"/>
  <c r="E763" i="1"/>
  <c r="E378" i="1"/>
  <c r="E124" i="1"/>
  <c r="E162" i="1"/>
  <c r="E719" i="1"/>
  <c r="E723" i="1"/>
  <c r="E724" i="1"/>
  <c r="E553" i="1"/>
  <c r="E126" i="1"/>
  <c r="E651" i="1"/>
  <c r="E626" i="1"/>
  <c r="E215" i="1"/>
  <c r="E361" i="1"/>
  <c r="E384" i="1"/>
  <c r="E643" i="1"/>
  <c r="E787" i="1"/>
  <c r="E833" i="1"/>
  <c r="E726" i="1"/>
  <c r="E731" i="1"/>
  <c r="E810" i="1"/>
  <c r="E827" i="1"/>
  <c r="E359" i="1"/>
  <c r="E61" i="1"/>
  <c r="E66" i="1"/>
  <c r="E506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40" i="1"/>
  <c r="E46" i="1"/>
  <c r="E25" i="1"/>
  <c r="E88" i="1"/>
  <c r="E453" i="1"/>
  <c r="E614" i="1"/>
  <c r="E617" i="1"/>
  <c r="E508" i="1"/>
  <c r="E587" i="1"/>
  <c r="E452" i="1"/>
  <c r="E622" i="1"/>
  <c r="E527" i="1"/>
  <c r="E497" i="1"/>
  <c r="E544" i="1"/>
  <c r="E531" i="1"/>
  <c r="E141" i="1"/>
  <c r="E451" i="1"/>
  <c r="E505" i="1"/>
  <c r="E237" i="1"/>
  <c r="E176" i="1"/>
  <c r="E652" i="1"/>
  <c r="E640" i="1"/>
  <c r="E676" i="1"/>
  <c r="E369" i="1"/>
  <c r="E494" i="1"/>
  <c r="E507" i="1"/>
  <c r="E112" i="1"/>
  <c r="E134" i="1"/>
  <c r="E54" i="1"/>
  <c r="E244" i="1"/>
  <c r="E795" i="1"/>
  <c r="E819" i="1"/>
  <c r="E55" i="1"/>
  <c r="E161" i="1"/>
  <c r="E125" i="1"/>
  <c r="E620" i="1"/>
  <c r="E30" i="1"/>
  <c r="E50" i="1"/>
  <c r="E51" i="1"/>
  <c r="E29" i="1"/>
  <c r="K362" i="1"/>
  <c r="AB522" i="1" l="1"/>
  <c r="AA522" i="1"/>
  <c r="N522" i="1"/>
  <c r="Q522" i="1" s="1"/>
  <c r="L522" i="1"/>
  <c r="V522" i="1"/>
  <c r="W522" i="1"/>
  <c r="U522" i="1"/>
  <c r="X522" i="1"/>
  <c r="N605" i="1"/>
  <c r="Q605" i="1" s="1"/>
  <c r="L605" i="1"/>
  <c r="AB605" i="1"/>
  <c r="AA605" i="1"/>
  <c r="U605" i="1"/>
  <c r="V605" i="1"/>
  <c r="W605" i="1"/>
  <c r="X605" i="1"/>
  <c r="AA93" i="1"/>
  <c r="AB93" i="1"/>
  <c r="AA168" i="1"/>
  <c r="AB168" i="1"/>
  <c r="AA167" i="1"/>
  <c r="AB167" i="1"/>
  <c r="AA166" i="1"/>
  <c r="AB166" i="1"/>
  <c r="AA165" i="1"/>
  <c r="AB165" i="1"/>
  <c r="AA259" i="1"/>
  <c r="AB259" i="1"/>
  <c r="AA260" i="1"/>
  <c r="AB260" i="1"/>
  <c r="AA257" i="1"/>
  <c r="AB257" i="1"/>
  <c r="AA258" i="1"/>
  <c r="AB258" i="1"/>
  <c r="AA261" i="1"/>
  <c r="AB261" i="1"/>
  <c r="AA335" i="1"/>
  <c r="AB335" i="1"/>
  <c r="AA418" i="1"/>
  <c r="AB418" i="1"/>
  <c r="AA417" i="1"/>
  <c r="AB417" i="1"/>
  <c r="AA415" i="1"/>
  <c r="AB415" i="1"/>
  <c r="AA416" i="1"/>
  <c r="AB416" i="1"/>
  <c r="AA486" i="1"/>
  <c r="AB486" i="1"/>
  <c r="AA572" i="1"/>
  <c r="AB572" i="1"/>
  <c r="AA657" i="1"/>
  <c r="AB657" i="1"/>
  <c r="AA661" i="1"/>
  <c r="AB661" i="1"/>
  <c r="AA659" i="1"/>
  <c r="AB659" i="1"/>
  <c r="AA660" i="1"/>
  <c r="AB660" i="1"/>
  <c r="AA658" i="1"/>
  <c r="AB658" i="1"/>
  <c r="AA742" i="1"/>
  <c r="AB742" i="1"/>
  <c r="AA741" i="1"/>
  <c r="AB741" i="1"/>
  <c r="AA746" i="1"/>
  <c r="AB746" i="1"/>
  <c r="AA743" i="1"/>
  <c r="AB743" i="1"/>
  <c r="AA744" i="1"/>
  <c r="AB744" i="1"/>
  <c r="AA745" i="1"/>
  <c r="AB745" i="1"/>
  <c r="AA834" i="1"/>
  <c r="AB834" i="1"/>
  <c r="AA837" i="1"/>
  <c r="AB837" i="1"/>
  <c r="AA835" i="1"/>
  <c r="AB835" i="1"/>
  <c r="AA836" i="1"/>
  <c r="AB836" i="1"/>
  <c r="Z93" i="1"/>
  <c r="Z168" i="1"/>
  <c r="Z167" i="1"/>
  <c r="Z166" i="1"/>
  <c r="Z165" i="1"/>
  <c r="Z259" i="1"/>
  <c r="Z260" i="1"/>
  <c r="Z257" i="1"/>
  <c r="Z258" i="1"/>
  <c r="Z261" i="1"/>
  <c r="Z335" i="1"/>
  <c r="Z418" i="1"/>
  <c r="Z417" i="1"/>
  <c r="Z415" i="1"/>
  <c r="Z416" i="1"/>
  <c r="Z486" i="1"/>
  <c r="Z572" i="1"/>
  <c r="Z657" i="1"/>
  <c r="Z661" i="1"/>
  <c r="Z659" i="1"/>
  <c r="Z660" i="1"/>
  <c r="Z658" i="1"/>
  <c r="Z742" i="1"/>
  <c r="Z741" i="1"/>
  <c r="Z746" i="1"/>
  <c r="Z743" i="1"/>
  <c r="Z744" i="1"/>
  <c r="Z745" i="1"/>
  <c r="Z834" i="1"/>
  <c r="Z837" i="1"/>
  <c r="Z835" i="1"/>
  <c r="Z836" i="1"/>
  <c r="Y605" i="1" l="1"/>
  <c r="Y522" i="1"/>
  <c r="AC522" i="1"/>
  <c r="AE522" i="1" s="1"/>
  <c r="AD522" i="1" s="1"/>
  <c r="AC605" i="1"/>
  <c r="AE605" i="1" s="1"/>
  <c r="AD605" i="1" s="1"/>
  <c r="AC745" i="1"/>
  <c r="AL745" i="1" s="1"/>
  <c r="AC744" i="1"/>
  <c r="AC743" i="1"/>
  <c r="AE416" i="1"/>
  <c r="AD416" i="1" s="1"/>
  <c r="AC261" i="1"/>
  <c r="AC257" i="1"/>
  <c r="AE165" i="1"/>
  <c r="AD165" i="1" s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B165" i="1" s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B257" i="1" s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B258" i="1" s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B261" i="1" s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B415" i="1" s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B416" i="1" s="1"/>
  <c r="AC658" i="1"/>
  <c r="AL658" i="1" s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B658" i="1" s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B743" i="1" s="1"/>
  <c r="BJ744" i="1"/>
  <c r="BK744" i="1"/>
  <c r="BL744" i="1"/>
  <c r="BM744" i="1"/>
  <c r="BN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B744" i="1" s="1"/>
  <c r="BJ745" i="1"/>
  <c r="BK745" i="1"/>
  <c r="BL745" i="1"/>
  <c r="BM745" i="1"/>
  <c r="BN745" i="1"/>
  <c r="BO745" i="1"/>
  <c r="BP745" i="1"/>
  <c r="BQ745" i="1"/>
  <c r="BR745" i="1"/>
  <c r="BS745" i="1"/>
  <c r="BT745" i="1"/>
  <c r="BU745" i="1"/>
  <c r="BV745" i="1"/>
  <c r="BW745" i="1"/>
  <c r="BX745" i="1"/>
  <c r="BY745" i="1"/>
  <c r="BZ745" i="1"/>
  <c r="CB745" i="1" s="1"/>
  <c r="BJ835" i="1"/>
  <c r="BK835" i="1"/>
  <c r="BL835" i="1"/>
  <c r="BM835" i="1"/>
  <c r="BN835" i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B835" i="1" s="1"/>
  <c r="AC836" i="1"/>
  <c r="BJ836" i="1"/>
  <c r="BK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B836" i="1" s="1"/>
  <c r="AP522" i="1" l="1"/>
  <c r="CE522" i="1" s="1"/>
  <c r="AO522" i="1"/>
  <c r="CD522" i="1" s="1"/>
  <c r="AN522" i="1"/>
  <c r="CC522" i="1" s="1"/>
  <c r="AM522" i="1"/>
  <c r="AQ522" i="1"/>
  <c r="CF522" i="1" s="1"/>
  <c r="AF522" i="1"/>
  <c r="CG522" i="1"/>
  <c r="AL522" i="1"/>
  <c r="AP605" i="1"/>
  <c r="CE605" i="1" s="1"/>
  <c r="AO605" i="1"/>
  <c r="CD605" i="1" s="1"/>
  <c r="AN605" i="1"/>
  <c r="CC605" i="1" s="1"/>
  <c r="AM605" i="1"/>
  <c r="AF605" i="1"/>
  <c r="AQ605" i="1"/>
  <c r="CF605" i="1" s="1"/>
  <c r="CG605" i="1"/>
  <c r="AL605" i="1"/>
  <c r="AE258" i="1"/>
  <c r="AD258" i="1" s="1"/>
  <c r="AC258" i="1"/>
  <c r="AE835" i="1"/>
  <c r="AD835" i="1" s="1"/>
  <c r="AC835" i="1"/>
  <c r="AE743" i="1"/>
  <c r="AD743" i="1" s="1"/>
  <c r="AF743" i="1" s="1"/>
  <c r="AE836" i="1"/>
  <c r="AD836" i="1" s="1"/>
  <c r="AF836" i="1" s="1"/>
  <c r="AE745" i="1"/>
  <c r="AD745" i="1" s="1"/>
  <c r="AF745" i="1" s="1"/>
  <c r="AE658" i="1"/>
  <c r="AD658" i="1" s="1"/>
  <c r="AC416" i="1"/>
  <c r="AC165" i="1"/>
  <c r="AL165" i="1" s="1"/>
  <c r="AL836" i="1"/>
  <c r="AL743" i="1"/>
  <c r="AL744" i="1"/>
  <c r="AE744" i="1"/>
  <c r="AD744" i="1" s="1"/>
  <c r="AF416" i="1"/>
  <c r="AC415" i="1"/>
  <c r="AE415" i="1"/>
  <c r="AD415" i="1" s="1"/>
  <c r="AL261" i="1"/>
  <c r="AL258" i="1"/>
  <c r="AF258" i="1"/>
  <c r="AL257" i="1"/>
  <c r="AE261" i="1"/>
  <c r="AD261" i="1" s="1"/>
  <c r="AE257" i="1"/>
  <c r="AD257" i="1" s="1"/>
  <c r="AF165" i="1"/>
  <c r="E837" i="1"/>
  <c r="K837" i="1"/>
  <c r="M837" i="1" s="1"/>
  <c r="S837" i="1"/>
  <c r="E834" i="1"/>
  <c r="K834" i="1"/>
  <c r="M834" i="1" s="1"/>
  <c r="L834" i="1" s="1"/>
  <c r="S834" i="1"/>
  <c r="E746" i="1"/>
  <c r="K746" i="1"/>
  <c r="M746" i="1" s="1"/>
  <c r="S746" i="1"/>
  <c r="E741" i="1"/>
  <c r="K741" i="1"/>
  <c r="M741" i="1" s="1"/>
  <c r="L741" i="1" s="1"/>
  <c r="S741" i="1"/>
  <c r="E742" i="1"/>
  <c r="K742" i="1"/>
  <c r="M742" i="1" s="1"/>
  <c r="S742" i="1"/>
  <c r="E660" i="1"/>
  <c r="K660" i="1"/>
  <c r="M660" i="1" s="1"/>
  <c r="S660" i="1"/>
  <c r="E659" i="1"/>
  <c r="K659" i="1"/>
  <c r="M659" i="1" s="1"/>
  <c r="S659" i="1"/>
  <c r="E661" i="1"/>
  <c r="K661" i="1"/>
  <c r="M661" i="1" s="1"/>
  <c r="L661" i="1" s="1"/>
  <c r="S661" i="1"/>
  <c r="E657" i="1"/>
  <c r="K657" i="1"/>
  <c r="M657" i="1" s="1"/>
  <c r="N657" i="1" s="1"/>
  <c r="Q657" i="1" s="1"/>
  <c r="S657" i="1"/>
  <c r="E572" i="1"/>
  <c r="K572" i="1"/>
  <c r="M572" i="1" s="1"/>
  <c r="S572" i="1"/>
  <c r="E486" i="1"/>
  <c r="K486" i="1"/>
  <c r="M486" i="1" s="1"/>
  <c r="S486" i="1"/>
  <c r="E417" i="1"/>
  <c r="K417" i="1"/>
  <c r="M417" i="1" s="1"/>
  <c r="L417" i="1" s="1"/>
  <c r="S417" i="1"/>
  <c r="E418" i="1"/>
  <c r="K418" i="1"/>
  <c r="M418" i="1" s="1"/>
  <c r="S418" i="1"/>
  <c r="E335" i="1"/>
  <c r="K335" i="1"/>
  <c r="M335" i="1" s="1"/>
  <c r="S335" i="1"/>
  <c r="E260" i="1"/>
  <c r="K260" i="1"/>
  <c r="M260" i="1" s="1"/>
  <c r="S260" i="1"/>
  <c r="E259" i="1"/>
  <c r="K259" i="1"/>
  <c r="M259" i="1" s="1"/>
  <c r="S259" i="1"/>
  <c r="E166" i="1"/>
  <c r="K166" i="1"/>
  <c r="M166" i="1" s="1"/>
  <c r="L166" i="1" s="1"/>
  <c r="S166" i="1"/>
  <c r="E167" i="1"/>
  <c r="K167" i="1"/>
  <c r="M167" i="1" s="1"/>
  <c r="L167" i="1" s="1"/>
  <c r="S167" i="1"/>
  <c r="E168" i="1"/>
  <c r="K168" i="1"/>
  <c r="M168" i="1" s="1"/>
  <c r="L168" i="1" s="1"/>
  <c r="S168" i="1"/>
  <c r="E93" i="1"/>
  <c r="K93" i="1"/>
  <c r="M93" i="1" s="1"/>
  <c r="S93" i="1"/>
  <c r="S768" i="1"/>
  <c r="Z768" i="1" s="1"/>
  <c r="K768" i="1"/>
  <c r="M768" i="1" s="1"/>
  <c r="E768" i="1"/>
  <c r="S580" i="1"/>
  <c r="Z580" i="1" s="1"/>
  <c r="K580" i="1"/>
  <c r="M580" i="1" s="1"/>
  <c r="E580" i="1"/>
  <c r="S499" i="1"/>
  <c r="Z499" i="1" s="1"/>
  <c r="K499" i="1"/>
  <c r="M499" i="1" s="1"/>
  <c r="E499" i="1"/>
  <c r="E59" i="1"/>
  <c r="K59" i="1"/>
  <c r="M59" i="1" s="1"/>
  <c r="L59" i="1" s="1"/>
  <c r="S59" i="1"/>
  <c r="Z59" i="1" s="1"/>
  <c r="E314" i="1"/>
  <c r="K314" i="1"/>
  <c r="M314" i="1" s="1"/>
  <c r="S314" i="1"/>
  <c r="Z314" i="1" s="1"/>
  <c r="E217" i="1"/>
  <c r="K217" i="1"/>
  <c r="M217" i="1" s="1"/>
  <c r="S217" i="1"/>
  <c r="Z217" i="1" s="1"/>
  <c r="E578" i="1"/>
  <c r="K578" i="1"/>
  <c r="M578" i="1" s="1"/>
  <c r="N578" i="1" s="1"/>
  <c r="Q578" i="1" s="1"/>
  <c r="S578" i="1"/>
  <c r="Z578" i="1" s="1"/>
  <c r="E116" i="1"/>
  <c r="K116" i="1"/>
  <c r="M116" i="1" s="1"/>
  <c r="L116" i="1" s="1"/>
  <c r="S116" i="1"/>
  <c r="Z116" i="1" s="1"/>
  <c r="E469" i="1"/>
  <c r="K469" i="1"/>
  <c r="M469" i="1" s="1"/>
  <c r="S469" i="1"/>
  <c r="Z469" i="1" s="1"/>
  <c r="E536" i="1"/>
  <c r="K536" i="1"/>
  <c r="M536" i="1" s="1"/>
  <c r="S536" i="1"/>
  <c r="Z536" i="1" s="1"/>
  <c r="E695" i="1"/>
  <c r="K695" i="1"/>
  <c r="M695" i="1" s="1"/>
  <c r="S695" i="1"/>
  <c r="Z695" i="1" s="1"/>
  <c r="E392" i="1"/>
  <c r="K392" i="1"/>
  <c r="M392" i="1" s="1"/>
  <c r="S392" i="1"/>
  <c r="Z392" i="1" s="1"/>
  <c r="E788" i="1"/>
  <c r="K788" i="1"/>
  <c r="M788" i="1" s="1"/>
  <c r="S788" i="1"/>
  <c r="Z788" i="1" s="1"/>
  <c r="E273" i="1"/>
  <c r="K273" i="1"/>
  <c r="M273" i="1" s="1"/>
  <c r="S273" i="1"/>
  <c r="Z273" i="1" s="1"/>
  <c r="E229" i="1"/>
  <c r="K229" i="1"/>
  <c r="M229" i="1" s="1"/>
  <c r="S229" i="1"/>
  <c r="Z229" i="1" s="1"/>
  <c r="E645" i="1"/>
  <c r="K645" i="1"/>
  <c r="M645" i="1" s="1"/>
  <c r="S645" i="1"/>
  <c r="Z645" i="1" s="1"/>
  <c r="E155" i="1"/>
  <c r="K155" i="1"/>
  <c r="M155" i="1" s="1"/>
  <c r="S155" i="1"/>
  <c r="Z155" i="1" s="1"/>
  <c r="E430" i="1"/>
  <c r="K430" i="1"/>
  <c r="M430" i="1" s="1"/>
  <c r="N430" i="1" s="1"/>
  <c r="Q430" i="1" s="1"/>
  <c r="S430" i="1"/>
  <c r="Z430" i="1" s="1"/>
  <c r="E680" i="1"/>
  <c r="K680" i="1"/>
  <c r="M680" i="1" s="1"/>
  <c r="S680" i="1"/>
  <c r="Z680" i="1" s="1"/>
  <c r="E410" i="1"/>
  <c r="K410" i="1"/>
  <c r="M410" i="1" s="1"/>
  <c r="S410" i="1"/>
  <c r="Z410" i="1" s="1"/>
  <c r="E761" i="1"/>
  <c r="K761" i="1"/>
  <c r="M761" i="1" s="1"/>
  <c r="S761" i="1"/>
  <c r="Z761" i="1" s="1"/>
  <c r="E187" i="1"/>
  <c r="K187" i="1"/>
  <c r="M187" i="1" s="1"/>
  <c r="S187" i="1"/>
  <c r="E817" i="1"/>
  <c r="K817" i="1"/>
  <c r="M817" i="1" s="1"/>
  <c r="S817" i="1"/>
  <c r="Z817" i="1" s="1"/>
  <c r="E242" i="1"/>
  <c r="K242" i="1"/>
  <c r="M242" i="1" s="1"/>
  <c r="S242" i="1"/>
  <c r="Z242" i="1" s="1"/>
  <c r="E233" i="1"/>
  <c r="K233" i="1"/>
  <c r="M233" i="1" s="1"/>
  <c r="L233" i="1" s="1"/>
  <c r="S233" i="1"/>
  <c r="Z233" i="1" s="1"/>
  <c r="E632" i="1"/>
  <c r="K632" i="1"/>
  <c r="M632" i="1" s="1"/>
  <c r="L632" i="1" s="1"/>
  <c r="S632" i="1"/>
  <c r="Z632" i="1" s="1"/>
  <c r="E375" i="1"/>
  <c r="K375" i="1"/>
  <c r="M375" i="1" s="1"/>
  <c r="N375" i="1" s="1"/>
  <c r="Q375" i="1" s="1"/>
  <c r="S375" i="1"/>
  <c r="Z375" i="1" s="1"/>
  <c r="E597" i="1"/>
  <c r="K597" i="1"/>
  <c r="M597" i="1" s="1"/>
  <c r="N597" i="1" s="1"/>
  <c r="Q597" i="1" s="1"/>
  <c r="S597" i="1"/>
  <c r="Z597" i="1" s="1"/>
  <c r="E253" i="1"/>
  <c r="K253" i="1"/>
  <c r="M253" i="1" s="1"/>
  <c r="L253" i="1" s="1"/>
  <c r="S253" i="1"/>
  <c r="Z253" i="1" s="1"/>
  <c r="E646" i="1"/>
  <c r="K646" i="1"/>
  <c r="M646" i="1" s="1"/>
  <c r="S646" i="1"/>
  <c r="Z646" i="1" s="1"/>
  <c r="E567" i="1"/>
  <c r="K567" i="1"/>
  <c r="M567" i="1" s="1"/>
  <c r="L567" i="1" s="1"/>
  <c r="S567" i="1"/>
  <c r="Z567" i="1" s="1"/>
  <c r="E717" i="1"/>
  <c r="K717" i="1"/>
  <c r="M717" i="1" s="1"/>
  <c r="S717" i="1"/>
  <c r="Z717" i="1" s="1"/>
  <c r="E458" i="1"/>
  <c r="K458" i="1"/>
  <c r="M458" i="1" s="1"/>
  <c r="L458" i="1" s="1"/>
  <c r="S458" i="1"/>
  <c r="Z458" i="1" s="1"/>
  <c r="E223" i="1"/>
  <c r="K223" i="1"/>
  <c r="M223" i="1" s="1"/>
  <c r="N223" i="1" s="1"/>
  <c r="Q223" i="1" s="1"/>
  <c r="S223" i="1"/>
  <c r="Z223" i="1" s="1"/>
  <c r="E465" i="1"/>
  <c r="K465" i="1"/>
  <c r="M465" i="1" s="1"/>
  <c r="N465" i="1" s="1"/>
  <c r="Q465" i="1" s="1"/>
  <c r="S465" i="1"/>
  <c r="Z465" i="1" s="1"/>
  <c r="E247" i="1"/>
  <c r="K247" i="1"/>
  <c r="M247" i="1" s="1"/>
  <c r="L247" i="1" s="1"/>
  <c r="S247" i="1"/>
  <c r="Z247" i="1" s="1"/>
  <c r="E53" i="1"/>
  <c r="K53" i="1"/>
  <c r="M53" i="1" s="1"/>
  <c r="N53" i="1" s="1"/>
  <c r="Q53" i="1" s="1"/>
  <c r="S53" i="1"/>
  <c r="Z53" i="1" s="1"/>
  <c r="E208" i="1"/>
  <c r="K208" i="1"/>
  <c r="M208" i="1" s="1"/>
  <c r="S208" i="1"/>
  <c r="Z208" i="1" s="1"/>
  <c r="E224" i="1"/>
  <c r="K224" i="1"/>
  <c r="M224" i="1" s="1"/>
  <c r="S224" i="1"/>
  <c r="Z224" i="1" s="1"/>
  <c r="E540" i="1"/>
  <c r="K540" i="1"/>
  <c r="M540" i="1" s="1"/>
  <c r="L540" i="1" s="1"/>
  <c r="S540" i="1"/>
  <c r="E789" i="1"/>
  <c r="K789" i="1"/>
  <c r="M789" i="1" s="1"/>
  <c r="S789" i="1"/>
  <c r="Z789" i="1" s="1"/>
  <c r="E411" i="1"/>
  <c r="K411" i="1"/>
  <c r="M411" i="1" s="1"/>
  <c r="S411" i="1"/>
  <c r="Z411" i="1" s="1"/>
  <c r="E404" i="1"/>
  <c r="K404" i="1"/>
  <c r="M404" i="1" s="1"/>
  <c r="S404" i="1"/>
  <c r="Z404" i="1" s="1"/>
  <c r="E815" i="1"/>
  <c r="K815" i="1"/>
  <c r="M815" i="1" s="1"/>
  <c r="S815" i="1"/>
  <c r="Z815" i="1" s="1"/>
  <c r="E825" i="1"/>
  <c r="K825" i="1"/>
  <c r="M825" i="1" s="1"/>
  <c r="S825" i="1"/>
  <c r="Z825" i="1" s="1"/>
  <c r="E381" i="1"/>
  <c r="K381" i="1"/>
  <c r="M381" i="1" s="1"/>
  <c r="S381" i="1"/>
  <c r="Z381" i="1" s="1"/>
  <c r="E336" i="1"/>
  <c r="K336" i="1"/>
  <c r="M336" i="1" s="1"/>
  <c r="S336" i="1"/>
  <c r="Z336" i="1" s="1"/>
  <c r="E408" i="1"/>
  <c r="K408" i="1"/>
  <c r="M408" i="1" s="1"/>
  <c r="S408" i="1"/>
  <c r="Z408" i="1" s="1"/>
  <c r="E409" i="1"/>
  <c r="K409" i="1"/>
  <c r="M409" i="1" s="1"/>
  <c r="S409" i="1"/>
  <c r="Z409" i="1" s="1"/>
  <c r="E803" i="1"/>
  <c r="K803" i="1"/>
  <c r="M803" i="1" s="1"/>
  <c r="L803" i="1" s="1"/>
  <c r="S803" i="1"/>
  <c r="Z803" i="1" s="1"/>
  <c r="E782" i="1"/>
  <c r="K782" i="1"/>
  <c r="M782" i="1" s="1"/>
  <c r="S782" i="1"/>
  <c r="Z782" i="1" s="1"/>
  <c r="E830" i="1"/>
  <c r="K830" i="1"/>
  <c r="M830" i="1" s="1"/>
  <c r="L830" i="1" s="1"/>
  <c r="S830" i="1"/>
  <c r="Z830" i="1" s="1"/>
  <c r="E697" i="1"/>
  <c r="K697" i="1"/>
  <c r="M697" i="1" s="1"/>
  <c r="S697" i="1"/>
  <c r="Z697" i="1" s="1"/>
  <c r="E663" i="1"/>
  <c r="K663" i="1"/>
  <c r="M663" i="1" s="1"/>
  <c r="S663" i="1"/>
  <c r="Z663" i="1" s="1"/>
  <c r="E740" i="1"/>
  <c r="K740" i="1"/>
  <c r="M740" i="1" s="1"/>
  <c r="L740" i="1" s="1"/>
  <c r="S740" i="1"/>
  <c r="E720" i="1"/>
  <c r="K720" i="1"/>
  <c r="M720" i="1" s="1"/>
  <c r="L720" i="1" s="1"/>
  <c r="S720" i="1"/>
  <c r="Z720" i="1" s="1"/>
  <c r="E701" i="1"/>
  <c r="K701" i="1"/>
  <c r="M701" i="1" s="1"/>
  <c r="S701" i="1"/>
  <c r="Z701" i="1" s="1"/>
  <c r="E730" i="1"/>
  <c r="K730" i="1"/>
  <c r="M730" i="1" s="1"/>
  <c r="N730" i="1" s="1"/>
  <c r="Q730" i="1" s="1"/>
  <c r="S730" i="1"/>
  <c r="Z730" i="1" s="1"/>
  <c r="E737" i="1"/>
  <c r="K737" i="1"/>
  <c r="M737" i="1" s="1"/>
  <c r="L737" i="1" s="1"/>
  <c r="S737" i="1"/>
  <c r="Z737" i="1" s="1"/>
  <c r="E688" i="1"/>
  <c r="K688" i="1"/>
  <c r="M688" i="1" s="1"/>
  <c r="S688" i="1"/>
  <c r="Z688" i="1" s="1"/>
  <c r="E698" i="1"/>
  <c r="K698" i="1"/>
  <c r="M698" i="1" s="1"/>
  <c r="S698" i="1"/>
  <c r="Z698" i="1" s="1"/>
  <c r="E702" i="1"/>
  <c r="K702" i="1"/>
  <c r="M702" i="1" s="1"/>
  <c r="S702" i="1"/>
  <c r="Z702" i="1" s="1"/>
  <c r="E736" i="1"/>
  <c r="K736" i="1"/>
  <c r="M736" i="1" s="1"/>
  <c r="N736" i="1" s="1"/>
  <c r="Q736" i="1" s="1"/>
  <c r="S736" i="1"/>
  <c r="Z736" i="1" s="1"/>
  <c r="E734" i="1"/>
  <c r="K734" i="1"/>
  <c r="M734" i="1" s="1"/>
  <c r="S734" i="1"/>
  <c r="Z734" i="1" s="1"/>
  <c r="E704" i="1"/>
  <c r="K704" i="1"/>
  <c r="M704" i="1" s="1"/>
  <c r="S704" i="1"/>
  <c r="Z704" i="1" s="1"/>
  <c r="E718" i="1"/>
  <c r="K718" i="1"/>
  <c r="M718" i="1" s="1"/>
  <c r="S718" i="1"/>
  <c r="Z718" i="1" s="1"/>
  <c r="E705" i="1"/>
  <c r="K705" i="1"/>
  <c r="M705" i="1" s="1"/>
  <c r="L705" i="1" s="1"/>
  <c r="S705" i="1"/>
  <c r="Z705" i="1" s="1"/>
  <c r="E738" i="1"/>
  <c r="K738" i="1"/>
  <c r="M738" i="1" s="1"/>
  <c r="S738" i="1"/>
  <c r="Z738" i="1" s="1"/>
  <c r="E733" i="1"/>
  <c r="K733" i="1"/>
  <c r="M733" i="1" s="1"/>
  <c r="S733" i="1"/>
  <c r="Z733" i="1" s="1"/>
  <c r="E667" i="1"/>
  <c r="K667" i="1"/>
  <c r="M667" i="1" s="1"/>
  <c r="N667" i="1" s="1"/>
  <c r="Q667" i="1" s="1"/>
  <c r="S667" i="1"/>
  <c r="Z667" i="1" s="1"/>
  <c r="E402" i="1"/>
  <c r="K402" i="1"/>
  <c r="M402" i="1" s="1"/>
  <c r="L402" i="1" s="1"/>
  <c r="S402" i="1"/>
  <c r="Z402" i="1" s="1"/>
  <c r="E747" i="1"/>
  <c r="K747" i="1"/>
  <c r="M747" i="1" s="1"/>
  <c r="S747" i="1"/>
  <c r="Z747" i="1" s="1"/>
  <c r="E95" i="1"/>
  <c r="K95" i="1"/>
  <c r="M95" i="1" s="1"/>
  <c r="L95" i="1" s="1"/>
  <c r="S95" i="1"/>
  <c r="Z95" i="1" s="1"/>
  <c r="E749" i="1"/>
  <c r="K749" i="1"/>
  <c r="M749" i="1" s="1"/>
  <c r="N749" i="1" s="1"/>
  <c r="Q749" i="1" s="1"/>
  <c r="S749" i="1"/>
  <c r="Z749" i="1" s="1"/>
  <c r="E180" i="1"/>
  <c r="K180" i="1"/>
  <c r="M180" i="1" s="1"/>
  <c r="N180" i="1" s="1"/>
  <c r="Q180" i="1" s="1"/>
  <c r="S180" i="1"/>
  <c r="Z180" i="1" s="1"/>
  <c r="E101" i="1"/>
  <c r="K101" i="1"/>
  <c r="M101" i="1" s="1"/>
  <c r="S101" i="1"/>
  <c r="Z101" i="1" s="1"/>
  <c r="E579" i="1"/>
  <c r="K579" i="1"/>
  <c r="M579" i="1" s="1"/>
  <c r="S579" i="1"/>
  <c r="Z579" i="1" s="1"/>
  <c r="E268" i="1"/>
  <c r="K268" i="1"/>
  <c r="M268" i="1" s="1"/>
  <c r="N268" i="1" s="1"/>
  <c r="Q268" i="1" s="1"/>
  <c r="S268" i="1"/>
  <c r="Z268" i="1" s="1"/>
  <c r="E760" i="1"/>
  <c r="K760" i="1"/>
  <c r="M760" i="1" s="1"/>
  <c r="S760" i="1"/>
  <c r="Z760" i="1" s="1"/>
  <c r="E272" i="1"/>
  <c r="K272" i="1"/>
  <c r="M272" i="1" s="1"/>
  <c r="L272" i="1" s="1"/>
  <c r="S272" i="1"/>
  <c r="Z272" i="1" s="1"/>
  <c r="E343" i="1"/>
  <c r="K343" i="1"/>
  <c r="M343" i="1" s="1"/>
  <c r="S343" i="1"/>
  <c r="Z343" i="1" s="1"/>
  <c r="E758" i="1"/>
  <c r="K758" i="1"/>
  <c r="M758" i="1" s="1"/>
  <c r="L758" i="1" s="1"/>
  <c r="S758" i="1"/>
  <c r="Z758" i="1" s="1"/>
  <c r="E502" i="1"/>
  <c r="K502" i="1"/>
  <c r="M502" i="1" s="1"/>
  <c r="L502" i="1" s="1"/>
  <c r="S502" i="1"/>
  <c r="Z502" i="1" s="1"/>
  <c r="E520" i="1"/>
  <c r="K520" i="1"/>
  <c r="M520" i="1" s="1"/>
  <c r="S520" i="1"/>
  <c r="Z520" i="1" s="1"/>
  <c r="E594" i="1"/>
  <c r="K594" i="1"/>
  <c r="M594" i="1" s="1"/>
  <c r="S594" i="1"/>
  <c r="Z594" i="1" s="1"/>
  <c r="E778" i="1"/>
  <c r="K778" i="1"/>
  <c r="M778" i="1" s="1"/>
  <c r="N778" i="1" s="1"/>
  <c r="Q778" i="1" s="1"/>
  <c r="S778" i="1"/>
  <c r="Z778" i="1" s="1"/>
  <c r="E195" i="1"/>
  <c r="K195" i="1"/>
  <c r="M195" i="1" s="1"/>
  <c r="S195" i="1"/>
  <c r="Z195" i="1" s="1"/>
  <c r="E197" i="1"/>
  <c r="K197" i="1"/>
  <c r="M197" i="1" s="1"/>
  <c r="L197" i="1" s="1"/>
  <c r="S197" i="1"/>
  <c r="Z197" i="1" s="1"/>
  <c r="E199" i="1"/>
  <c r="K199" i="1"/>
  <c r="M199" i="1" s="1"/>
  <c r="L199" i="1" s="1"/>
  <c r="S199" i="1"/>
  <c r="Z199" i="1" s="1"/>
  <c r="E282" i="1"/>
  <c r="K282" i="1"/>
  <c r="M282" i="1" s="1"/>
  <c r="S282" i="1"/>
  <c r="Z282" i="1" s="1"/>
  <c r="E278" i="1"/>
  <c r="K278" i="1"/>
  <c r="M278" i="1" s="1"/>
  <c r="S278" i="1"/>
  <c r="Z278" i="1" s="1"/>
  <c r="E193" i="1"/>
  <c r="K193" i="1"/>
  <c r="M193" i="1" s="1"/>
  <c r="S193" i="1"/>
  <c r="Z193" i="1" s="1"/>
  <c r="E189" i="1"/>
  <c r="K189" i="1"/>
  <c r="M189" i="1" s="1"/>
  <c r="S189" i="1"/>
  <c r="Z189" i="1" s="1"/>
  <c r="E289" i="1"/>
  <c r="K289" i="1"/>
  <c r="M289" i="1" s="1"/>
  <c r="L289" i="1" s="1"/>
  <c r="S289" i="1"/>
  <c r="Z289" i="1" s="1"/>
  <c r="E766" i="1"/>
  <c r="K766" i="1"/>
  <c r="M766" i="1" s="1"/>
  <c r="L766" i="1" s="1"/>
  <c r="S766" i="1"/>
  <c r="Z766" i="1" s="1"/>
  <c r="E200" i="1"/>
  <c r="K200" i="1"/>
  <c r="M200" i="1" s="1"/>
  <c r="L200" i="1" s="1"/>
  <c r="S200" i="1"/>
  <c r="Z200" i="1" s="1"/>
  <c r="E611" i="1"/>
  <c r="K611" i="1"/>
  <c r="M611" i="1" s="1"/>
  <c r="S611" i="1"/>
  <c r="Z611" i="1" s="1"/>
  <c r="E205" i="1"/>
  <c r="K205" i="1"/>
  <c r="M205" i="1" s="1"/>
  <c r="N205" i="1" s="1"/>
  <c r="Q205" i="1" s="1"/>
  <c r="S205" i="1"/>
  <c r="Z205" i="1" s="1"/>
  <c r="E784" i="1"/>
  <c r="K784" i="1"/>
  <c r="M784" i="1" s="1"/>
  <c r="L784" i="1" s="1"/>
  <c r="S784" i="1"/>
  <c r="Z784" i="1" s="1"/>
  <c r="E201" i="1"/>
  <c r="K201" i="1"/>
  <c r="M201" i="1" s="1"/>
  <c r="S201" i="1"/>
  <c r="Z201" i="1" s="1"/>
  <c r="E297" i="1"/>
  <c r="K297" i="1"/>
  <c r="M297" i="1" s="1"/>
  <c r="L297" i="1" s="1"/>
  <c r="S297" i="1"/>
  <c r="Z297" i="1" s="1"/>
  <c r="E530" i="1"/>
  <c r="K530" i="1"/>
  <c r="M530" i="1" s="1"/>
  <c r="S530" i="1"/>
  <c r="Z530" i="1" s="1"/>
  <c r="E127" i="1"/>
  <c r="K127" i="1"/>
  <c r="M127" i="1" s="1"/>
  <c r="S127" i="1"/>
  <c r="Z127" i="1" s="1"/>
  <c r="E533" i="1"/>
  <c r="K533" i="1"/>
  <c r="M533" i="1" s="1"/>
  <c r="S533" i="1"/>
  <c r="Z533" i="1" s="1"/>
  <c r="E298" i="1"/>
  <c r="K298" i="1"/>
  <c r="M298" i="1" s="1"/>
  <c r="S298" i="1"/>
  <c r="Z298" i="1" s="1"/>
  <c r="E135" i="1"/>
  <c r="K135" i="1"/>
  <c r="M135" i="1" s="1"/>
  <c r="L135" i="1" s="1"/>
  <c r="S135" i="1"/>
  <c r="Z135" i="1" s="1"/>
  <c r="E132" i="1"/>
  <c r="K132" i="1"/>
  <c r="M132" i="1" s="1"/>
  <c r="L132" i="1" s="1"/>
  <c r="S132" i="1"/>
  <c r="Z132" i="1" s="1"/>
  <c r="E306" i="1"/>
  <c r="K306" i="1"/>
  <c r="M306" i="1" s="1"/>
  <c r="L306" i="1" s="1"/>
  <c r="S306" i="1"/>
  <c r="Z306" i="1" s="1"/>
  <c r="E538" i="1"/>
  <c r="K538" i="1"/>
  <c r="M538" i="1" s="1"/>
  <c r="S538" i="1"/>
  <c r="Z538" i="1" s="1"/>
  <c r="E388" i="1"/>
  <c r="K388" i="1"/>
  <c r="M388" i="1" s="1"/>
  <c r="N388" i="1" s="1"/>
  <c r="Q388" i="1" s="1"/>
  <c r="S388" i="1"/>
  <c r="Z388" i="1" s="1"/>
  <c r="E309" i="1"/>
  <c r="K309" i="1"/>
  <c r="M309" i="1" s="1"/>
  <c r="S309" i="1"/>
  <c r="Z309" i="1" s="1"/>
  <c r="E227" i="1"/>
  <c r="K227" i="1"/>
  <c r="M227" i="1" s="1"/>
  <c r="S227" i="1"/>
  <c r="Z227" i="1" s="1"/>
  <c r="E312" i="1"/>
  <c r="K312" i="1"/>
  <c r="M312" i="1" s="1"/>
  <c r="S312" i="1"/>
  <c r="Z312" i="1" s="1"/>
  <c r="E219" i="1"/>
  <c r="K219" i="1"/>
  <c r="M219" i="1" s="1"/>
  <c r="S219" i="1"/>
  <c r="Z219" i="1" s="1"/>
  <c r="E394" i="1"/>
  <c r="K394" i="1"/>
  <c r="M394" i="1" s="1"/>
  <c r="S394" i="1"/>
  <c r="Z394" i="1" s="1"/>
  <c r="E308" i="1"/>
  <c r="K308" i="1"/>
  <c r="M308" i="1" s="1"/>
  <c r="S308" i="1"/>
  <c r="Z308" i="1" s="1"/>
  <c r="E550" i="1"/>
  <c r="K550" i="1"/>
  <c r="M550" i="1" s="1"/>
  <c r="S550" i="1"/>
  <c r="Z550" i="1" s="1"/>
  <c r="E809" i="1"/>
  <c r="K809" i="1"/>
  <c r="M809" i="1" s="1"/>
  <c r="L809" i="1" s="1"/>
  <c r="S809" i="1"/>
  <c r="Z809" i="1" s="1"/>
  <c r="E403" i="1"/>
  <c r="K403" i="1"/>
  <c r="M403" i="1" s="1"/>
  <c r="S403" i="1"/>
  <c r="Z403" i="1" s="1"/>
  <c r="E230" i="1"/>
  <c r="K230" i="1"/>
  <c r="M230" i="1" s="1"/>
  <c r="L230" i="1" s="1"/>
  <c r="S230" i="1"/>
  <c r="Z230" i="1" s="1"/>
  <c r="E322" i="1"/>
  <c r="K322" i="1"/>
  <c r="M322" i="1" s="1"/>
  <c r="S322" i="1"/>
  <c r="Z322" i="1" s="1"/>
  <c r="E148" i="1"/>
  <c r="K148" i="1"/>
  <c r="M148" i="1" s="1"/>
  <c r="N148" i="1" s="1"/>
  <c r="Q148" i="1" s="1"/>
  <c r="S148" i="1"/>
  <c r="Z148" i="1" s="1"/>
  <c r="E816" i="1"/>
  <c r="K816" i="1"/>
  <c r="M816" i="1" s="1"/>
  <c r="S816" i="1"/>
  <c r="Z816" i="1" s="1"/>
  <c r="E324" i="1"/>
  <c r="K324" i="1"/>
  <c r="M324" i="1" s="1"/>
  <c r="S324" i="1"/>
  <c r="Z324" i="1" s="1"/>
  <c r="E316" i="1"/>
  <c r="K316" i="1"/>
  <c r="M316" i="1" s="1"/>
  <c r="S316" i="1"/>
  <c r="Z316" i="1" s="1"/>
  <c r="E241" i="1"/>
  <c r="K241" i="1"/>
  <c r="M241" i="1" s="1"/>
  <c r="S241" i="1"/>
  <c r="Z241" i="1" s="1"/>
  <c r="E818" i="1"/>
  <c r="K818" i="1"/>
  <c r="M818" i="1" s="1"/>
  <c r="S818" i="1"/>
  <c r="Z818" i="1" s="1"/>
  <c r="E812" i="1"/>
  <c r="K812" i="1"/>
  <c r="M812" i="1" s="1"/>
  <c r="L812" i="1" s="1"/>
  <c r="S812" i="1"/>
  <c r="Z812" i="1" s="1"/>
  <c r="E644" i="1"/>
  <c r="K644" i="1"/>
  <c r="M644" i="1" s="1"/>
  <c r="S644" i="1"/>
  <c r="Z644" i="1" s="1"/>
  <c r="E649" i="1"/>
  <c r="K649" i="1"/>
  <c r="M649" i="1" s="1"/>
  <c r="N649" i="1" s="1"/>
  <c r="Q649" i="1" s="1"/>
  <c r="S649" i="1"/>
  <c r="Z649" i="1" s="1"/>
  <c r="E824" i="1"/>
  <c r="K824" i="1"/>
  <c r="M824" i="1" s="1"/>
  <c r="N824" i="1" s="1"/>
  <c r="Q824" i="1" s="1"/>
  <c r="S824" i="1"/>
  <c r="Z824" i="1" s="1"/>
  <c r="E563" i="1"/>
  <c r="K563" i="1"/>
  <c r="M563" i="1" s="1"/>
  <c r="S563" i="1"/>
  <c r="Z563" i="1" s="1"/>
  <c r="E562" i="1"/>
  <c r="K562" i="1"/>
  <c r="M562" i="1" s="1"/>
  <c r="L562" i="1" s="1"/>
  <c r="S562" i="1"/>
  <c r="Z562" i="1" s="1"/>
  <c r="E412" i="1"/>
  <c r="K412" i="1"/>
  <c r="M412" i="1" s="1"/>
  <c r="S412" i="1"/>
  <c r="Z412" i="1" s="1"/>
  <c r="E829" i="1"/>
  <c r="K829" i="1"/>
  <c r="M829" i="1" s="1"/>
  <c r="N829" i="1" s="1"/>
  <c r="Q829" i="1" s="1"/>
  <c r="S829" i="1"/>
  <c r="Z829" i="1" s="1"/>
  <c r="E333" i="1"/>
  <c r="K333" i="1"/>
  <c r="M333" i="1" s="1"/>
  <c r="L333" i="1" s="1"/>
  <c r="S333" i="1"/>
  <c r="Z333" i="1" s="1"/>
  <c r="E255" i="1"/>
  <c r="K255" i="1"/>
  <c r="M255" i="1" s="1"/>
  <c r="S255" i="1"/>
  <c r="Z255" i="1" s="1"/>
  <c r="K177" i="1"/>
  <c r="M177" i="1" s="1"/>
  <c r="N177" i="1" s="1"/>
  <c r="Q177" i="1" s="1"/>
  <c r="S177" i="1"/>
  <c r="Z177" i="1" s="1"/>
  <c r="K281" i="1"/>
  <c r="M281" i="1" s="1"/>
  <c r="N281" i="1" s="1"/>
  <c r="Q281" i="1" s="1"/>
  <c r="S281" i="1"/>
  <c r="Z281" i="1" s="1"/>
  <c r="K670" i="1"/>
  <c r="M670" i="1" s="1"/>
  <c r="L670" i="1" s="1"/>
  <c r="S670" i="1"/>
  <c r="Z670" i="1" s="1"/>
  <c r="K428" i="1"/>
  <c r="M428" i="1" s="1"/>
  <c r="S428" i="1"/>
  <c r="Z428" i="1" s="1"/>
  <c r="K774" i="1"/>
  <c r="M774" i="1" s="1"/>
  <c r="L774" i="1" s="1"/>
  <c r="S774" i="1"/>
  <c r="Z774" i="1" s="1"/>
  <c r="K613" i="1"/>
  <c r="M613" i="1" s="1"/>
  <c r="S613" i="1"/>
  <c r="Z613" i="1" s="1"/>
  <c r="K103" i="1"/>
  <c r="M103" i="1" s="1"/>
  <c r="S103" i="1"/>
  <c r="Z103" i="1" s="1"/>
  <c r="K357" i="1"/>
  <c r="M357" i="1" s="1"/>
  <c r="S357" i="1"/>
  <c r="Z357" i="1" s="1"/>
  <c r="K496" i="1"/>
  <c r="M496" i="1" s="1"/>
  <c r="L496" i="1" s="1"/>
  <c r="S496" i="1"/>
  <c r="Z496" i="1" s="1"/>
  <c r="K48" i="1"/>
  <c r="M48" i="1" s="1"/>
  <c r="S48" i="1"/>
  <c r="Z48" i="1" s="1"/>
  <c r="K191" i="1"/>
  <c r="M191" i="1" s="1"/>
  <c r="S191" i="1"/>
  <c r="Z191" i="1" s="1"/>
  <c r="K267" i="1"/>
  <c r="M267" i="1" s="1"/>
  <c r="L267" i="1" s="1"/>
  <c r="S267" i="1"/>
  <c r="Z267" i="1" s="1"/>
  <c r="K435" i="1"/>
  <c r="M435" i="1" s="1"/>
  <c r="S435" i="1"/>
  <c r="Z435" i="1" s="1"/>
  <c r="K796" i="1"/>
  <c r="M796" i="1" s="1"/>
  <c r="L796" i="1" s="1"/>
  <c r="S796" i="1"/>
  <c r="Z796" i="1" s="1"/>
  <c r="K638" i="1"/>
  <c r="M638" i="1" s="1"/>
  <c r="S638" i="1"/>
  <c r="Z638" i="1" s="1"/>
  <c r="K673" i="1"/>
  <c r="M673" i="1" s="1"/>
  <c r="S673" i="1"/>
  <c r="Z673" i="1" s="1"/>
  <c r="K146" i="1"/>
  <c r="M146" i="1" s="1"/>
  <c r="S146" i="1"/>
  <c r="Z146" i="1" s="1"/>
  <c r="K354" i="1"/>
  <c r="M354" i="1" s="1"/>
  <c r="L354" i="1" s="1"/>
  <c r="S354" i="1"/>
  <c r="Z354" i="1" s="1"/>
  <c r="K75" i="1"/>
  <c r="M75" i="1" s="1"/>
  <c r="S75" i="1"/>
  <c r="Z75" i="1" s="1"/>
  <c r="K539" i="1"/>
  <c r="M539" i="1" s="1"/>
  <c r="S539" i="1"/>
  <c r="Z539" i="1" s="1"/>
  <c r="K206" i="1"/>
  <c r="M206" i="1" s="1"/>
  <c r="S206" i="1"/>
  <c r="Z206" i="1" s="1"/>
  <c r="K185" i="1"/>
  <c r="M185" i="1" s="1"/>
  <c r="S185" i="1"/>
  <c r="Z185" i="1" s="1"/>
  <c r="K674" i="1"/>
  <c r="M674" i="1" s="1"/>
  <c r="N674" i="1" s="1"/>
  <c r="Q674" i="1" s="1"/>
  <c r="S674" i="1"/>
  <c r="Z674" i="1" s="1"/>
  <c r="K313" i="1"/>
  <c r="M313" i="1" s="1"/>
  <c r="S313" i="1"/>
  <c r="Z313" i="1" s="1"/>
  <c r="K799" i="1"/>
  <c r="M799" i="1" s="1"/>
  <c r="S799" i="1"/>
  <c r="Z799" i="1" s="1"/>
  <c r="K576" i="1"/>
  <c r="M576" i="1" s="1"/>
  <c r="L576" i="1" s="1"/>
  <c r="S576" i="1"/>
  <c r="Z576" i="1" s="1"/>
  <c r="K105" i="1"/>
  <c r="M105" i="1" s="1"/>
  <c r="S105" i="1"/>
  <c r="Z105" i="1" s="1"/>
  <c r="K358" i="1"/>
  <c r="M358" i="1" s="1"/>
  <c r="S358" i="1"/>
  <c r="Z358" i="1" s="1"/>
  <c r="K492" i="1"/>
  <c r="M492" i="1" s="1"/>
  <c r="S492" i="1"/>
  <c r="Z492" i="1" s="1"/>
  <c r="K370" i="1"/>
  <c r="M370" i="1" s="1"/>
  <c r="S370" i="1"/>
  <c r="Z370" i="1" s="1"/>
  <c r="K791" i="1"/>
  <c r="M791" i="1" s="1"/>
  <c r="S791" i="1"/>
  <c r="Z791" i="1" s="1"/>
  <c r="K292" i="1"/>
  <c r="M292" i="1" s="1"/>
  <c r="N292" i="1" s="1"/>
  <c r="Q292" i="1" s="1"/>
  <c r="S292" i="1"/>
  <c r="Z292" i="1" s="1"/>
  <c r="K482" i="1"/>
  <c r="M482" i="1" s="1"/>
  <c r="N482" i="1" s="1"/>
  <c r="Q482" i="1" s="1"/>
  <c r="S482" i="1"/>
  <c r="Z482" i="1" s="1"/>
  <c r="K696" i="1"/>
  <c r="M696" i="1" s="1"/>
  <c r="S696" i="1"/>
  <c r="Z696" i="1" s="1"/>
  <c r="K602" i="1"/>
  <c r="M602" i="1" s="1"/>
  <c r="L602" i="1" s="1"/>
  <c r="S602" i="1"/>
  <c r="Z602" i="1" s="1"/>
  <c r="K319" i="1"/>
  <c r="M319" i="1" s="1"/>
  <c r="L319" i="1" s="1"/>
  <c r="S319" i="1"/>
  <c r="Z319" i="1" s="1"/>
  <c r="K118" i="1"/>
  <c r="M118" i="1" s="1"/>
  <c r="N118" i="1" s="1"/>
  <c r="Q118" i="1" s="1"/>
  <c r="S118" i="1"/>
  <c r="Z118" i="1" s="1"/>
  <c r="K387" i="1"/>
  <c r="M387" i="1" s="1"/>
  <c r="S387" i="1"/>
  <c r="Z387" i="1" s="1"/>
  <c r="K62" i="1"/>
  <c r="M62" i="1" s="1"/>
  <c r="S62" i="1"/>
  <c r="Z62" i="1" s="1"/>
  <c r="K78" i="1"/>
  <c r="M78" i="1" s="1"/>
  <c r="S78" i="1"/>
  <c r="Z78" i="1" s="1"/>
  <c r="K226" i="1"/>
  <c r="M226" i="1" s="1"/>
  <c r="L226" i="1" s="1"/>
  <c r="S226" i="1"/>
  <c r="Z226" i="1" s="1"/>
  <c r="K265" i="1"/>
  <c r="M265" i="1" s="1"/>
  <c r="L265" i="1" s="1"/>
  <c r="S265" i="1"/>
  <c r="Z265" i="1" s="1"/>
  <c r="K739" i="1"/>
  <c r="M739" i="1" s="1"/>
  <c r="S739" i="1"/>
  <c r="Z739" i="1" s="1"/>
  <c r="K441" i="1"/>
  <c r="M441" i="1" s="1"/>
  <c r="N441" i="1" s="1"/>
  <c r="Q441" i="1" s="1"/>
  <c r="S441" i="1"/>
  <c r="Z441" i="1" s="1"/>
  <c r="K716" i="1"/>
  <c r="M716" i="1" s="1"/>
  <c r="N716" i="1" s="1"/>
  <c r="Q716" i="1" s="1"/>
  <c r="S716" i="1"/>
  <c r="Z716" i="1" s="1"/>
  <c r="K714" i="1"/>
  <c r="M714" i="1" s="1"/>
  <c r="S714" i="1"/>
  <c r="Z714" i="1" s="1"/>
  <c r="K133" i="1"/>
  <c r="M133" i="1" s="1"/>
  <c r="S133" i="1"/>
  <c r="Z133" i="1" s="1"/>
  <c r="K668" i="1"/>
  <c r="M668" i="1" s="1"/>
  <c r="S668" i="1"/>
  <c r="Z668" i="1" s="1"/>
  <c r="K807" i="1"/>
  <c r="M807" i="1" s="1"/>
  <c r="S807" i="1"/>
  <c r="Z807" i="1" s="1"/>
  <c r="K546" i="1"/>
  <c r="M546" i="1" s="1"/>
  <c r="S546" i="1"/>
  <c r="Z546" i="1" s="1"/>
  <c r="K188" i="1"/>
  <c r="M188" i="1" s="1"/>
  <c r="S188" i="1"/>
  <c r="Z188" i="1" s="1"/>
  <c r="K288" i="1"/>
  <c r="M288" i="1" s="1"/>
  <c r="S288" i="1"/>
  <c r="Z288" i="1" s="1"/>
  <c r="K476" i="1"/>
  <c r="M476" i="1" s="1"/>
  <c r="S476" i="1"/>
  <c r="Z476" i="1" s="1"/>
  <c r="K675" i="1"/>
  <c r="M675" i="1" s="1"/>
  <c r="S675" i="1"/>
  <c r="Z675" i="1" s="1"/>
  <c r="K581" i="1"/>
  <c r="M581" i="1" s="1"/>
  <c r="S581" i="1"/>
  <c r="Z581" i="1" s="1"/>
  <c r="K307" i="1"/>
  <c r="M307" i="1" s="1"/>
  <c r="S307" i="1"/>
  <c r="Z307" i="1" s="1"/>
  <c r="K104" i="1"/>
  <c r="M104" i="1" s="1"/>
  <c r="L104" i="1" s="1"/>
  <c r="S104" i="1"/>
  <c r="Z104" i="1" s="1"/>
  <c r="K346" i="1"/>
  <c r="M346" i="1" s="1"/>
  <c r="N346" i="1" s="1"/>
  <c r="Q346" i="1" s="1"/>
  <c r="S346" i="1"/>
  <c r="Z346" i="1" s="1"/>
  <c r="K91" i="1"/>
  <c r="M91" i="1" s="1"/>
  <c r="S91" i="1"/>
  <c r="Z91" i="1" s="1"/>
  <c r="K511" i="1"/>
  <c r="M511" i="1" s="1"/>
  <c r="S511" i="1"/>
  <c r="Z511" i="1" s="1"/>
  <c r="K301" i="1"/>
  <c r="M301" i="1" s="1"/>
  <c r="S301" i="1"/>
  <c r="Z301" i="1" s="1"/>
  <c r="K456" i="1"/>
  <c r="M456" i="1" s="1"/>
  <c r="N456" i="1" s="1"/>
  <c r="Q456" i="1" s="1"/>
  <c r="S456" i="1"/>
  <c r="Z456" i="1" s="1"/>
  <c r="K523" i="1"/>
  <c r="M523" i="1" s="1"/>
  <c r="S523" i="1"/>
  <c r="Z523" i="1" s="1"/>
  <c r="K228" i="1"/>
  <c r="M228" i="1" s="1"/>
  <c r="S228" i="1"/>
  <c r="Z228" i="1" s="1"/>
  <c r="K334" i="1"/>
  <c r="M334" i="1" s="1"/>
  <c r="S334" i="1"/>
  <c r="Z334" i="1" s="1"/>
  <c r="K708" i="1"/>
  <c r="M708" i="1" s="1"/>
  <c r="L708" i="1" s="1"/>
  <c r="S708" i="1"/>
  <c r="Z708" i="1" s="1"/>
  <c r="K419" i="1"/>
  <c r="M419" i="1" s="1"/>
  <c r="L419" i="1" s="1"/>
  <c r="S419" i="1"/>
  <c r="Z419" i="1" s="1"/>
  <c r="K780" i="1"/>
  <c r="M780" i="1" s="1"/>
  <c r="S780" i="1"/>
  <c r="Z780" i="1" s="1"/>
  <c r="K596" i="1"/>
  <c r="M596" i="1" s="1"/>
  <c r="L596" i="1" s="1"/>
  <c r="S596" i="1"/>
  <c r="Z596" i="1" s="1"/>
  <c r="K150" i="1"/>
  <c r="M150" i="1" s="1"/>
  <c r="S150" i="1"/>
  <c r="Z150" i="1" s="1"/>
  <c r="K344" i="1"/>
  <c r="M344" i="1" s="1"/>
  <c r="S344" i="1"/>
  <c r="Z344" i="1" s="1"/>
  <c r="K571" i="1"/>
  <c r="M571" i="1" s="1"/>
  <c r="S571" i="1"/>
  <c r="Z571" i="1" s="1"/>
  <c r="K490" i="1"/>
  <c r="M490" i="1" s="1"/>
  <c r="S490" i="1"/>
  <c r="Z490" i="1" s="1"/>
  <c r="K284" i="1"/>
  <c r="M284" i="1" s="1"/>
  <c r="S284" i="1"/>
  <c r="Z284" i="1" s="1"/>
  <c r="K178" i="1"/>
  <c r="M178" i="1" s="1"/>
  <c r="S178" i="1"/>
  <c r="Z178" i="1" s="1"/>
  <c r="K811" i="1"/>
  <c r="M811" i="1" s="1"/>
  <c r="S811" i="1"/>
  <c r="Z811" i="1" s="1"/>
  <c r="K434" i="1"/>
  <c r="M434" i="1" s="1"/>
  <c r="N434" i="1" s="1"/>
  <c r="Q434" i="1" s="1"/>
  <c r="S434" i="1"/>
  <c r="Z434" i="1" s="1"/>
  <c r="K725" i="1"/>
  <c r="M725" i="1" s="1"/>
  <c r="L725" i="1" s="1"/>
  <c r="S725" i="1"/>
  <c r="Z725" i="1" s="1"/>
  <c r="K589" i="1"/>
  <c r="M589" i="1" s="1"/>
  <c r="L589" i="1" s="1"/>
  <c r="S589" i="1"/>
  <c r="Z589" i="1" s="1"/>
  <c r="K785" i="1"/>
  <c r="M785" i="1" s="1"/>
  <c r="S785" i="1"/>
  <c r="Z785" i="1" s="1"/>
  <c r="K98" i="1"/>
  <c r="M98" i="1" s="1"/>
  <c r="L98" i="1" s="1"/>
  <c r="S98" i="1"/>
  <c r="Z98" i="1" s="1"/>
  <c r="K393" i="1"/>
  <c r="M393" i="1" s="1"/>
  <c r="S393" i="1"/>
  <c r="Z393" i="1" s="1"/>
  <c r="K45" i="1"/>
  <c r="M45" i="1" s="1"/>
  <c r="S45" i="1"/>
  <c r="Z45" i="1" s="1"/>
  <c r="K31" i="1"/>
  <c r="M31" i="1" s="1"/>
  <c r="S31" i="1"/>
  <c r="Z31" i="1" s="1"/>
  <c r="K610" i="1"/>
  <c r="M610" i="1" s="1"/>
  <c r="S610" i="1"/>
  <c r="Z610" i="1" s="1"/>
  <c r="K239" i="1"/>
  <c r="M239" i="1" s="1"/>
  <c r="S239" i="1"/>
  <c r="Z239" i="1" s="1"/>
  <c r="K171" i="1"/>
  <c r="M171" i="1" s="1"/>
  <c r="S171" i="1"/>
  <c r="Z171" i="1" s="1"/>
  <c r="K715" i="1"/>
  <c r="M715" i="1" s="1"/>
  <c r="S715" i="1"/>
  <c r="Z715" i="1" s="1"/>
  <c r="K468" i="1"/>
  <c r="M468" i="1" s="1"/>
  <c r="N468" i="1" s="1"/>
  <c r="Q468" i="1" s="1"/>
  <c r="S468" i="1"/>
  <c r="Z468" i="1" s="1"/>
  <c r="K751" i="1"/>
  <c r="M751" i="1" s="1"/>
  <c r="L751" i="1" s="1"/>
  <c r="S751" i="1"/>
  <c r="Z751" i="1" s="1"/>
  <c r="K608" i="1"/>
  <c r="M608" i="1" s="1"/>
  <c r="L608" i="1" s="1"/>
  <c r="S608" i="1"/>
  <c r="Z608" i="1" s="1"/>
  <c r="K163" i="1"/>
  <c r="M163" i="1" s="1"/>
  <c r="S163" i="1"/>
  <c r="Z163" i="1" s="1"/>
  <c r="K400" i="1"/>
  <c r="M400" i="1" s="1"/>
  <c r="S400" i="1"/>
  <c r="Z400" i="1" s="1"/>
  <c r="K79" i="1"/>
  <c r="M79" i="1" s="1"/>
  <c r="S79" i="1"/>
  <c r="Z79" i="1" s="1"/>
  <c r="K732" i="1"/>
  <c r="M732" i="1" s="1"/>
  <c r="L732" i="1" s="1"/>
  <c r="S732" i="1"/>
  <c r="Z732" i="1" s="1"/>
  <c r="K326" i="1"/>
  <c r="M326" i="1" s="1"/>
  <c r="S326" i="1"/>
  <c r="Z326" i="1" s="1"/>
  <c r="K299" i="1"/>
  <c r="M299" i="1" s="1"/>
  <c r="N299" i="1" s="1"/>
  <c r="Q299" i="1" s="1"/>
  <c r="S299" i="1"/>
  <c r="Z299" i="1" s="1"/>
  <c r="K439" i="1"/>
  <c r="M439" i="1" s="1"/>
  <c r="L439" i="1" s="1"/>
  <c r="S439" i="1"/>
  <c r="Z439" i="1" s="1"/>
  <c r="K671" i="1"/>
  <c r="M671" i="1" s="1"/>
  <c r="L671" i="1" s="1"/>
  <c r="S671" i="1"/>
  <c r="Z671" i="1" s="1"/>
  <c r="K655" i="1"/>
  <c r="M655" i="1" s="1"/>
  <c r="L655" i="1" s="1"/>
  <c r="S655" i="1"/>
  <c r="Z655" i="1" s="1"/>
  <c r="K798" i="1"/>
  <c r="M798" i="1" s="1"/>
  <c r="S798" i="1"/>
  <c r="Z798" i="1" s="1"/>
  <c r="K153" i="1"/>
  <c r="M153" i="1" s="1"/>
  <c r="S153" i="1"/>
  <c r="Z153" i="1" s="1"/>
  <c r="K414" i="1"/>
  <c r="M414" i="1" s="1"/>
  <c r="S414" i="1"/>
  <c r="Z414" i="1" s="1"/>
  <c r="K85" i="1"/>
  <c r="M85" i="1" s="1"/>
  <c r="N85" i="1" s="1"/>
  <c r="Q85" i="1" s="1"/>
  <c r="S85" i="1"/>
  <c r="Z85" i="1" s="1"/>
  <c r="K552" i="1"/>
  <c r="M552" i="1" s="1"/>
  <c r="S552" i="1"/>
  <c r="Z552" i="1" s="1"/>
  <c r="K179" i="1"/>
  <c r="M179" i="1" s="1"/>
  <c r="N179" i="1" s="1"/>
  <c r="Q179" i="1" s="1"/>
  <c r="S179" i="1"/>
  <c r="Z179" i="1" s="1"/>
  <c r="K271" i="1"/>
  <c r="M271" i="1" s="1"/>
  <c r="S271" i="1"/>
  <c r="Z271" i="1" s="1"/>
  <c r="K707" i="1"/>
  <c r="M707" i="1" s="1"/>
  <c r="L707" i="1" s="1"/>
  <c r="S707" i="1"/>
  <c r="Z707" i="1" s="1"/>
  <c r="K445" i="1"/>
  <c r="M445" i="1" s="1"/>
  <c r="S445" i="1"/>
  <c r="Z445" i="1" s="1"/>
  <c r="K283" i="1"/>
  <c r="M283" i="1" s="1"/>
  <c r="S283" i="1"/>
  <c r="Z283" i="1" s="1"/>
  <c r="K631" i="1"/>
  <c r="M631" i="1" s="1"/>
  <c r="S631" i="1"/>
  <c r="Z631" i="1" s="1"/>
  <c r="K137" i="1"/>
  <c r="M137" i="1" s="1"/>
  <c r="L137" i="1" s="1"/>
  <c r="S137" i="1"/>
  <c r="Z137" i="1" s="1"/>
  <c r="K376" i="1"/>
  <c r="M376" i="1" s="1"/>
  <c r="L376" i="1" s="1"/>
  <c r="S376" i="1"/>
  <c r="Z376" i="1" s="1"/>
  <c r="K39" i="1"/>
  <c r="M39" i="1" s="1"/>
  <c r="S39" i="1"/>
  <c r="Z39" i="1" s="1"/>
  <c r="K526" i="1"/>
  <c r="M526" i="1" s="1"/>
  <c r="S526" i="1"/>
  <c r="Z526" i="1" s="1"/>
  <c r="K250" i="1"/>
  <c r="M250" i="1" s="1"/>
  <c r="N250" i="1" s="1"/>
  <c r="Q250" i="1" s="1"/>
  <c r="S250" i="1"/>
  <c r="Z250" i="1" s="1"/>
  <c r="K823" i="1"/>
  <c r="M823" i="1" s="1"/>
  <c r="L823" i="1" s="1"/>
  <c r="S823" i="1"/>
  <c r="Z823" i="1" s="1"/>
  <c r="K450" i="1"/>
  <c r="M450" i="1" s="1"/>
  <c r="N450" i="1" s="1"/>
  <c r="Q450" i="1" s="1"/>
  <c r="S450" i="1"/>
  <c r="Z450" i="1" s="1"/>
  <c r="K721" i="1"/>
  <c r="M721" i="1" s="1"/>
  <c r="S721" i="1"/>
  <c r="Z721" i="1" s="1"/>
  <c r="K636" i="1"/>
  <c r="M636" i="1" s="1"/>
  <c r="S636" i="1"/>
  <c r="Z636" i="1" s="1"/>
  <c r="K813" i="1"/>
  <c r="M813" i="1" s="1"/>
  <c r="L813" i="1" s="1"/>
  <c r="S813" i="1"/>
  <c r="Z813" i="1" s="1"/>
  <c r="K122" i="1"/>
  <c r="M122" i="1" s="1"/>
  <c r="L122" i="1" s="1"/>
  <c r="S122" i="1"/>
  <c r="Z122" i="1" s="1"/>
  <c r="K349" i="1"/>
  <c r="M349" i="1" s="1"/>
  <c r="N349" i="1" s="1"/>
  <c r="Q349" i="1" s="1"/>
  <c r="S349" i="1"/>
  <c r="Z349" i="1" s="1"/>
  <c r="K63" i="1"/>
  <c r="M63" i="1" s="1"/>
  <c r="S63" i="1"/>
  <c r="Z63" i="1" s="1"/>
  <c r="K518" i="1"/>
  <c r="M518" i="1" s="1"/>
  <c r="L518" i="1" s="1"/>
  <c r="S518" i="1"/>
  <c r="Z518" i="1" s="1"/>
  <c r="K29" i="1"/>
  <c r="M29" i="1" s="1"/>
  <c r="S29" i="1"/>
  <c r="Z29" i="1" s="1"/>
  <c r="K40" i="1"/>
  <c r="M40" i="1" s="1"/>
  <c r="S40" i="1"/>
  <c r="Z40" i="1" s="1"/>
  <c r="K46" i="1"/>
  <c r="M46" i="1" s="1"/>
  <c r="S46" i="1"/>
  <c r="Z46" i="1" s="1"/>
  <c r="K25" i="1"/>
  <c r="M25" i="1" s="1"/>
  <c r="S25" i="1"/>
  <c r="Z25" i="1" s="1"/>
  <c r="K88" i="1"/>
  <c r="M88" i="1" s="1"/>
  <c r="S88" i="1"/>
  <c r="Z88" i="1" s="1"/>
  <c r="K453" i="1"/>
  <c r="M453" i="1" s="1"/>
  <c r="S453" i="1"/>
  <c r="Z453" i="1" s="1"/>
  <c r="K614" i="1"/>
  <c r="M614" i="1" s="1"/>
  <c r="S614" i="1"/>
  <c r="Z614" i="1" s="1"/>
  <c r="K617" i="1"/>
  <c r="M617" i="1" s="1"/>
  <c r="L617" i="1" s="1"/>
  <c r="S617" i="1"/>
  <c r="Z617" i="1" s="1"/>
  <c r="K508" i="1"/>
  <c r="M508" i="1" s="1"/>
  <c r="S508" i="1"/>
  <c r="Z508" i="1" s="1"/>
  <c r="K587" i="1"/>
  <c r="M587" i="1" s="1"/>
  <c r="N587" i="1" s="1"/>
  <c r="Q587" i="1" s="1"/>
  <c r="S587" i="1"/>
  <c r="Z587" i="1" s="1"/>
  <c r="K452" i="1"/>
  <c r="M452" i="1" s="1"/>
  <c r="S452" i="1"/>
  <c r="Z452" i="1" s="1"/>
  <c r="K622" i="1"/>
  <c r="M622" i="1" s="1"/>
  <c r="L622" i="1" s="1"/>
  <c r="S622" i="1"/>
  <c r="Z622" i="1" s="1"/>
  <c r="K527" i="1"/>
  <c r="M527" i="1" s="1"/>
  <c r="S527" i="1"/>
  <c r="Z527" i="1" s="1"/>
  <c r="K497" i="1"/>
  <c r="M497" i="1" s="1"/>
  <c r="S497" i="1"/>
  <c r="Z497" i="1" s="1"/>
  <c r="K544" i="1"/>
  <c r="M544" i="1" s="1"/>
  <c r="S544" i="1"/>
  <c r="Z544" i="1" s="1"/>
  <c r="K531" i="1"/>
  <c r="M531" i="1" s="1"/>
  <c r="S531" i="1"/>
  <c r="Z531" i="1" s="1"/>
  <c r="K141" i="1"/>
  <c r="M141" i="1" s="1"/>
  <c r="L141" i="1" s="1"/>
  <c r="S141" i="1"/>
  <c r="Z141" i="1" s="1"/>
  <c r="K451" i="1"/>
  <c r="M451" i="1" s="1"/>
  <c r="S451" i="1"/>
  <c r="Z451" i="1" s="1"/>
  <c r="K505" i="1"/>
  <c r="M505" i="1" s="1"/>
  <c r="S505" i="1"/>
  <c r="Z505" i="1" s="1"/>
  <c r="K237" i="1"/>
  <c r="M237" i="1" s="1"/>
  <c r="S237" i="1"/>
  <c r="Z237" i="1" s="1"/>
  <c r="K176" i="1"/>
  <c r="M176" i="1" s="1"/>
  <c r="S176" i="1"/>
  <c r="Z176" i="1" s="1"/>
  <c r="K652" i="1"/>
  <c r="M652" i="1" s="1"/>
  <c r="N652" i="1" s="1"/>
  <c r="Q652" i="1" s="1"/>
  <c r="S652" i="1"/>
  <c r="Z652" i="1" s="1"/>
  <c r="K640" i="1"/>
  <c r="M640" i="1" s="1"/>
  <c r="S640" i="1"/>
  <c r="Z640" i="1" s="1"/>
  <c r="K676" i="1"/>
  <c r="M676" i="1" s="1"/>
  <c r="L676" i="1" s="1"/>
  <c r="S676" i="1"/>
  <c r="Z676" i="1" s="1"/>
  <c r="K369" i="1"/>
  <c r="M369" i="1" s="1"/>
  <c r="L369" i="1" s="1"/>
  <c r="S369" i="1"/>
  <c r="Z369" i="1" s="1"/>
  <c r="K494" i="1"/>
  <c r="M494" i="1" s="1"/>
  <c r="L494" i="1" s="1"/>
  <c r="S494" i="1"/>
  <c r="Z494" i="1" s="1"/>
  <c r="K507" i="1"/>
  <c r="M507" i="1" s="1"/>
  <c r="S507" i="1"/>
  <c r="Z507" i="1" s="1"/>
  <c r="K112" i="1"/>
  <c r="M112" i="1" s="1"/>
  <c r="L112" i="1" s="1"/>
  <c r="S112" i="1"/>
  <c r="Z112" i="1" s="1"/>
  <c r="K134" i="1"/>
  <c r="M134" i="1" s="1"/>
  <c r="S134" i="1"/>
  <c r="Z134" i="1" s="1"/>
  <c r="K54" i="1"/>
  <c r="M54" i="1" s="1"/>
  <c r="N54" i="1" s="1"/>
  <c r="Q54" i="1" s="1"/>
  <c r="S54" i="1"/>
  <c r="Z54" i="1" s="1"/>
  <c r="K244" i="1"/>
  <c r="M244" i="1" s="1"/>
  <c r="N244" i="1" s="1"/>
  <c r="Q244" i="1" s="1"/>
  <c r="S244" i="1"/>
  <c r="Z244" i="1" s="1"/>
  <c r="K795" i="1"/>
  <c r="M795" i="1" s="1"/>
  <c r="L795" i="1" s="1"/>
  <c r="S795" i="1"/>
  <c r="Z795" i="1" s="1"/>
  <c r="K819" i="1"/>
  <c r="M819" i="1" s="1"/>
  <c r="S819" i="1"/>
  <c r="Z819" i="1" s="1"/>
  <c r="K55" i="1"/>
  <c r="M55" i="1" s="1"/>
  <c r="L55" i="1" s="1"/>
  <c r="S55" i="1"/>
  <c r="Z55" i="1" s="1"/>
  <c r="K161" i="1"/>
  <c r="M161" i="1" s="1"/>
  <c r="S161" i="1"/>
  <c r="Z161" i="1" s="1"/>
  <c r="K125" i="1"/>
  <c r="M125" i="1" s="1"/>
  <c r="L125" i="1" s="1"/>
  <c r="S125" i="1"/>
  <c r="Z125" i="1" s="1"/>
  <c r="K620" i="1"/>
  <c r="M620" i="1" s="1"/>
  <c r="L620" i="1" s="1"/>
  <c r="S620" i="1"/>
  <c r="Z620" i="1" s="1"/>
  <c r="K30" i="1"/>
  <c r="M30" i="1" s="1"/>
  <c r="L30" i="1" s="1"/>
  <c r="S30" i="1"/>
  <c r="Z30" i="1" s="1"/>
  <c r="K50" i="1"/>
  <c r="M50" i="1" s="1"/>
  <c r="N50" i="1" s="1"/>
  <c r="Q50" i="1" s="1"/>
  <c r="S50" i="1"/>
  <c r="Z50" i="1" s="1"/>
  <c r="K51" i="1"/>
  <c r="M51" i="1" s="1"/>
  <c r="S51" i="1"/>
  <c r="Z51" i="1" s="1"/>
  <c r="K397" i="1"/>
  <c r="M397" i="1" s="1"/>
  <c r="S397" i="1"/>
  <c r="Z397" i="1" s="1"/>
  <c r="K621" i="1"/>
  <c r="M621" i="1" s="1"/>
  <c r="N621" i="1" s="1"/>
  <c r="Q621" i="1" s="1"/>
  <c r="S621" i="1"/>
  <c r="Z621" i="1" s="1"/>
  <c r="K686" i="1"/>
  <c r="M686" i="1" s="1"/>
  <c r="S686" i="1"/>
  <c r="Z686" i="1" s="1"/>
  <c r="K365" i="1"/>
  <c r="M365" i="1" s="1"/>
  <c r="L365" i="1" s="1"/>
  <c r="S365" i="1"/>
  <c r="Z365" i="1" s="1"/>
  <c r="K213" i="1"/>
  <c r="M213" i="1" s="1"/>
  <c r="S213" i="1"/>
  <c r="Z213" i="1" s="1"/>
  <c r="K169" i="1"/>
  <c r="M169" i="1" s="1"/>
  <c r="S169" i="1"/>
  <c r="Z169" i="1" s="1"/>
  <c r="K145" i="1"/>
  <c r="M145" i="1" s="1"/>
  <c r="S145" i="1"/>
  <c r="Z145" i="1" s="1"/>
  <c r="K136" i="1"/>
  <c r="M136" i="1" s="1"/>
  <c r="S136" i="1"/>
  <c r="Z136" i="1" s="1"/>
  <c r="K27" i="1"/>
  <c r="M27" i="1" s="1"/>
  <c r="L27" i="1" s="1"/>
  <c r="S27" i="1"/>
  <c r="Z27" i="1" s="1"/>
  <c r="K616" i="1"/>
  <c r="M616" i="1" s="1"/>
  <c r="S616" i="1"/>
  <c r="Z616" i="1" s="1"/>
  <c r="K831" i="1"/>
  <c r="M831" i="1" s="1"/>
  <c r="N831" i="1" s="1"/>
  <c r="Q831" i="1" s="1"/>
  <c r="S831" i="1"/>
  <c r="Z831" i="1" s="1"/>
  <c r="K151" i="1"/>
  <c r="M151" i="1" s="1"/>
  <c r="L151" i="1" s="1"/>
  <c r="S151" i="1"/>
  <c r="Z151" i="1" s="1"/>
  <c r="K156" i="1"/>
  <c r="M156" i="1" s="1"/>
  <c r="N156" i="1" s="1"/>
  <c r="Q156" i="1" s="1"/>
  <c r="S156" i="1"/>
  <c r="Z156" i="1" s="1"/>
  <c r="K821" i="1"/>
  <c r="M821" i="1" s="1"/>
  <c r="S821" i="1"/>
  <c r="Z821" i="1" s="1"/>
  <c r="K806" i="1"/>
  <c r="M806" i="1" s="1"/>
  <c r="S806" i="1"/>
  <c r="Z806" i="1" s="1"/>
  <c r="K367" i="1"/>
  <c r="M367" i="1" s="1"/>
  <c r="S367" i="1"/>
  <c r="Z367" i="1" s="1"/>
  <c r="K647" i="1"/>
  <c r="M647" i="1" s="1"/>
  <c r="L647" i="1" s="1"/>
  <c r="S647" i="1"/>
  <c r="Z647" i="1" s="1"/>
  <c r="K249" i="1"/>
  <c r="M249" i="1" s="1"/>
  <c r="S249" i="1"/>
  <c r="Z249" i="1" s="1"/>
  <c r="K142" i="1"/>
  <c r="M142" i="1" s="1"/>
  <c r="S142" i="1"/>
  <c r="Z142" i="1" s="1"/>
  <c r="K115" i="1"/>
  <c r="M115" i="1" s="1"/>
  <c r="S115" i="1"/>
  <c r="Z115" i="1" s="1"/>
  <c r="K588" i="1"/>
  <c r="M588" i="1" s="1"/>
  <c r="L588" i="1" s="1"/>
  <c r="S588" i="1"/>
  <c r="Z588" i="1" s="1"/>
  <c r="K575" i="1"/>
  <c r="M575" i="1" s="1"/>
  <c r="S575" i="1"/>
  <c r="Z575" i="1" s="1"/>
  <c r="K406" i="1"/>
  <c r="M406" i="1" s="1"/>
  <c r="N406" i="1" s="1"/>
  <c r="Q406" i="1" s="1"/>
  <c r="S406" i="1"/>
  <c r="Z406" i="1" s="1"/>
  <c r="K379" i="1"/>
  <c r="M379" i="1" s="1"/>
  <c r="S379" i="1"/>
  <c r="Z379" i="1" s="1"/>
  <c r="K729" i="1"/>
  <c r="M729" i="1" s="1"/>
  <c r="S729" i="1"/>
  <c r="Z729" i="1" s="1"/>
  <c r="K303" i="1"/>
  <c r="M303" i="1" s="1"/>
  <c r="S303" i="1"/>
  <c r="Z303" i="1" s="1"/>
  <c r="K665" i="1"/>
  <c r="M665" i="1" s="1"/>
  <c r="L665" i="1" s="1"/>
  <c r="S665" i="1"/>
  <c r="Z665" i="1" s="1"/>
  <c r="K535" i="1"/>
  <c r="M535" i="1" s="1"/>
  <c r="S535" i="1"/>
  <c r="Z535" i="1" s="1"/>
  <c r="K569" i="1"/>
  <c r="M569" i="1" s="1"/>
  <c r="N569" i="1" s="1"/>
  <c r="Q569" i="1" s="1"/>
  <c r="S569" i="1"/>
  <c r="Z569" i="1" s="1"/>
  <c r="K564" i="1"/>
  <c r="M564" i="1" s="1"/>
  <c r="S564" i="1"/>
  <c r="Z564" i="1" s="1"/>
  <c r="K532" i="1"/>
  <c r="M532" i="1" s="1"/>
  <c r="L532" i="1" s="1"/>
  <c r="S532" i="1"/>
  <c r="Z532" i="1" s="1"/>
  <c r="K618" i="1"/>
  <c r="M618" i="1" s="1"/>
  <c r="L618" i="1" s="1"/>
  <c r="S618" i="1"/>
  <c r="Z618" i="1" s="1"/>
  <c r="K615" i="1"/>
  <c r="M615" i="1" s="1"/>
  <c r="S615" i="1"/>
  <c r="Z615" i="1" s="1"/>
  <c r="K648" i="1"/>
  <c r="M648" i="1" s="1"/>
  <c r="L648" i="1" s="1"/>
  <c r="S648" i="1"/>
  <c r="Z648" i="1" s="1"/>
  <c r="K752" i="1"/>
  <c r="M752" i="1" s="1"/>
  <c r="N752" i="1" s="1"/>
  <c r="Q752" i="1" s="1"/>
  <c r="S752" i="1"/>
  <c r="Z752" i="1" s="1"/>
  <c r="K198" i="1"/>
  <c r="M198" i="1" s="1"/>
  <c r="S198" i="1"/>
  <c r="Z198" i="1" s="1"/>
  <c r="K296" i="1"/>
  <c r="M296" i="1" s="1"/>
  <c r="S296" i="1"/>
  <c r="Z296" i="1" s="1"/>
  <c r="K565" i="1"/>
  <c r="M565" i="1" s="1"/>
  <c r="S565" i="1"/>
  <c r="Z565" i="1" s="1"/>
  <c r="K802" i="1"/>
  <c r="M802" i="1" s="1"/>
  <c r="L802" i="1" s="1"/>
  <c r="S802" i="1"/>
  <c r="Z802" i="1" s="1"/>
  <c r="K808" i="1"/>
  <c r="M808" i="1" s="1"/>
  <c r="L808" i="1" s="1"/>
  <c r="S808" i="1"/>
  <c r="Z808" i="1" s="1"/>
  <c r="K186" i="1"/>
  <c r="M186" i="1" s="1"/>
  <c r="S186" i="1"/>
  <c r="Z186" i="1" s="1"/>
  <c r="K757" i="1"/>
  <c r="M757" i="1" s="1"/>
  <c r="N757" i="1" s="1"/>
  <c r="Q757" i="1" s="1"/>
  <c r="S757" i="1"/>
  <c r="Z757" i="1" s="1"/>
  <c r="K763" i="1"/>
  <c r="M763" i="1" s="1"/>
  <c r="S763" i="1"/>
  <c r="Z763" i="1" s="1"/>
  <c r="K378" i="1"/>
  <c r="M378" i="1" s="1"/>
  <c r="S378" i="1"/>
  <c r="Z378" i="1" s="1"/>
  <c r="K124" i="1"/>
  <c r="M124" i="1" s="1"/>
  <c r="L124" i="1" s="1"/>
  <c r="S124" i="1"/>
  <c r="Z124" i="1" s="1"/>
  <c r="K162" i="1"/>
  <c r="M162" i="1" s="1"/>
  <c r="S162" i="1"/>
  <c r="Z162" i="1" s="1"/>
  <c r="K719" i="1"/>
  <c r="M719" i="1" s="1"/>
  <c r="N719" i="1" s="1"/>
  <c r="Q719" i="1" s="1"/>
  <c r="S719" i="1"/>
  <c r="Z719" i="1" s="1"/>
  <c r="K723" i="1"/>
  <c r="M723" i="1" s="1"/>
  <c r="L723" i="1" s="1"/>
  <c r="S723" i="1"/>
  <c r="Z723" i="1" s="1"/>
  <c r="K724" i="1"/>
  <c r="M724" i="1" s="1"/>
  <c r="S724" i="1"/>
  <c r="Z724" i="1" s="1"/>
  <c r="K553" i="1"/>
  <c r="M553" i="1" s="1"/>
  <c r="S553" i="1"/>
  <c r="Z553" i="1" s="1"/>
  <c r="K126" i="1"/>
  <c r="M126" i="1" s="1"/>
  <c r="L126" i="1" s="1"/>
  <c r="S126" i="1"/>
  <c r="Z126" i="1" s="1"/>
  <c r="K651" i="1"/>
  <c r="M651" i="1" s="1"/>
  <c r="S651" i="1"/>
  <c r="Z651" i="1" s="1"/>
  <c r="K626" i="1"/>
  <c r="M626" i="1" s="1"/>
  <c r="S626" i="1"/>
  <c r="Z626" i="1" s="1"/>
  <c r="K583" i="1"/>
  <c r="M583" i="1" s="1"/>
  <c r="N583" i="1" s="1"/>
  <c r="Q583" i="1" s="1"/>
  <c r="S583" i="1"/>
  <c r="Z583" i="1" s="1"/>
  <c r="K215" i="1"/>
  <c r="M215" i="1" s="1"/>
  <c r="N215" i="1" s="1"/>
  <c r="Q215" i="1" s="1"/>
  <c r="S215" i="1"/>
  <c r="Z215" i="1" s="1"/>
  <c r="K361" i="1"/>
  <c r="M361" i="1" s="1"/>
  <c r="S361" i="1"/>
  <c r="Z361" i="1" s="1"/>
  <c r="K384" i="1"/>
  <c r="M384" i="1" s="1"/>
  <c r="L384" i="1" s="1"/>
  <c r="S384" i="1"/>
  <c r="Z384" i="1" s="1"/>
  <c r="K643" i="1"/>
  <c r="M643" i="1" s="1"/>
  <c r="L643" i="1" s="1"/>
  <c r="S643" i="1"/>
  <c r="Z643" i="1" s="1"/>
  <c r="K787" i="1"/>
  <c r="M787" i="1" s="1"/>
  <c r="S787" i="1"/>
  <c r="Z787" i="1" s="1"/>
  <c r="K833" i="1"/>
  <c r="M833" i="1" s="1"/>
  <c r="S833" i="1"/>
  <c r="Z833" i="1" s="1"/>
  <c r="K726" i="1"/>
  <c r="M726" i="1" s="1"/>
  <c r="L726" i="1" s="1"/>
  <c r="S726" i="1"/>
  <c r="Z726" i="1" s="1"/>
  <c r="K731" i="1"/>
  <c r="M731" i="1" s="1"/>
  <c r="L731" i="1" s="1"/>
  <c r="S731" i="1"/>
  <c r="Z731" i="1" s="1"/>
  <c r="K810" i="1"/>
  <c r="M810" i="1" s="1"/>
  <c r="S810" i="1"/>
  <c r="Z810" i="1" s="1"/>
  <c r="K827" i="1"/>
  <c r="M827" i="1" s="1"/>
  <c r="N827" i="1" s="1"/>
  <c r="Q827" i="1" s="1"/>
  <c r="S827" i="1"/>
  <c r="Z827" i="1" s="1"/>
  <c r="K359" i="1"/>
  <c r="M359" i="1" s="1"/>
  <c r="S359" i="1"/>
  <c r="Z359" i="1" s="1"/>
  <c r="K61" i="1"/>
  <c r="M61" i="1" s="1"/>
  <c r="S61" i="1"/>
  <c r="Z61" i="1" s="1"/>
  <c r="K66" i="1"/>
  <c r="M66" i="1" s="1"/>
  <c r="S66" i="1"/>
  <c r="Z66" i="1" s="1"/>
  <c r="K506" i="1"/>
  <c r="M506" i="1" s="1"/>
  <c r="S506" i="1"/>
  <c r="Z506" i="1" s="1"/>
  <c r="K838" i="1"/>
  <c r="M838" i="1" s="1"/>
  <c r="S838" i="1"/>
  <c r="Z838" i="1" s="1"/>
  <c r="K839" i="1"/>
  <c r="M839" i="1" s="1"/>
  <c r="S839" i="1"/>
  <c r="Z839" i="1" s="1"/>
  <c r="K840" i="1"/>
  <c r="M840" i="1" s="1"/>
  <c r="S840" i="1"/>
  <c r="Z840" i="1" s="1"/>
  <c r="K841" i="1"/>
  <c r="M841" i="1" s="1"/>
  <c r="S841" i="1"/>
  <c r="Z841" i="1" s="1"/>
  <c r="K842" i="1"/>
  <c r="M842" i="1" s="1"/>
  <c r="S842" i="1"/>
  <c r="Z842" i="1" s="1"/>
  <c r="K843" i="1"/>
  <c r="M843" i="1" s="1"/>
  <c r="L843" i="1" s="1"/>
  <c r="S843" i="1"/>
  <c r="Z843" i="1" s="1"/>
  <c r="K844" i="1"/>
  <c r="M844" i="1" s="1"/>
  <c r="S844" i="1"/>
  <c r="Z844" i="1" s="1"/>
  <c r="K845" i="1"/>
  <c r="M845" i="1" s="1"/>
  <c r="N845" i="1" s="1"/>
  <c r="Q845" i="1" s="1"/>
  <c r="S845" i="1"/>
  <c r="Z845" i="1" s="1"/>
  <c r="K846" i="1"/>
  <c r="M846" i="1" s="1"/>
  <c r="S846" i="1"/>
  <c r="Z846" i="1" s="1"/>
  <c r="K847" i="1"/>
  <c r="M847" i="1" s="1"/>
  <c r="L847" i="1" s="1"/>
  <c r="S847" i="1"/>
  <c r="Z847" i="1" s="1"/>
  <c r="K848" i="1"/>
  <c r="M848" i="1" s="1"/>
  <c r="S848" i="1"/>
  <c r="Z848" i="1" s="1"/>
  <c r="K849" i="1"/>
  <c r="M849" i="1" s="1"/>
  <c r="S849" i="1"/>
  <c r="Z849" i="1" s="1"/>
  <c r="K850" i="1"/>
  <c r="M850" i="1" s="1"/>
  <c r="S850" i="1"/>
  <c r="Z850" i="1" s="1"/>
  <c r="K851" i="1"/>
  <c r="M851" i="1" s="1"/>
  <c r="S851" i="1"/>
  <c r="Z851" i="1" s="1"/>
  <c r="K852" i="1"/>
  <c r="M852" i="1" s="1"/>
  <c r="S852" i="1"/>
  <c r="Z852" i="1" s="1"/>
  <c r="K853" i="1"/>
  <c r="M853" i="1" s="1"/>
  <c r="N853" i="1" s="1"/>
  <c r="Q853" i="1" s="1"/>
  <c r="S853" i="1"/>
  <c r="Z853" i="1" s="1"/>
  <c r="K854" i="1"/>
  <c r="M854" i="1" s="1"/>
  <c r="L854" i="1" s="1"/>
  <c r="S854" i="1"/>
  <c r="Z854" i="1" s="1"/>
  <c r="K855" i="1"/>
  <c r="M855" i="1" s="1"/>
  <c r="L855" i="1" s="1"/>
  <c r="S855" i="1"/>
  <c r="Z855" i="1" s="1"/>
  <c r="K856" i="1"/>
  <c r="M856" i="1" s="1"/>
  <c r="N856" i="1" s="1"/>
  <c r="Q856" i="1" s="1"/>
  <c r="S856" i="1"/>
  <c r="Z856" i="1" s="1"/>
  <c r="K857" i="1"/>
  <c r="M857" i="1" s="1"/>
  <c r="N857" i="1" s="1"/>
  <c r="Q857" i="1" s="1"/>
  <c r="S857" i="1"/>
  <c r="Z857" i="1" s="1"/>
  <c r="K858" i="1"/>
  <c r="M858" i="1" s="1"/>
  <c r="S858" i="1"/>
  <c r="Z858" i="1" s="1"/>
  <c r="K859" i="1"/>
  <c r="M859" i="1" s="1"/>
  <c r="L859" i="1" s="1"/>
  <c r="S859" i="1"/>
  <c r="Z859" i="1" s="1"/>
  <c r="K860" i="1"/>
  <c r="M860" i="1" s="1"/>
  <c r="N860" i="1" s="1"/>
  <c r="Q860" i="1" s="1"/>
  <c r="S860" i="1"/>
  <c r="Z860" i="1" s="1"/>
  <c r="K861" i="1"/>
  <c r="M861" i="1" s="1"/>
  <c r="N861" i="1" s="1"/>
  <c r="Q861" i="1" s="1"/>
  <c r="S861" i="1"/>
  <c r="Z861" i="1" s="1"/>
  <c r="K862" i="1"/>
  <c r="M862" i="1" s="1"/>
  <c r="S862" i="1"/>
  <c r="Z862" i="1" s="1"/>
  <c r="K863" i="1"/>
  <c r="M863" i="1" s="1"/>
  <c r="S863" i="1"/>
  <c r="Z863" i="1" s="1"/>
  <c r="K864" i="1"/>
  <c r="M864" i="1" s="1"/>
  <c r="S864" i="1"/>
  <c r="Z864" i="1" s="1"/>
  <c r="K865" i="1"/>
  <c r="M865" i="1" s="1"/>
  <c r="L865" i="1" s="1"/>
  <c r="S865" i="1"/>
  <c r="Z865" i="1" s="1"/>
  <c r="K866" i="1"/>
  <c r="M866" i="1" s="1"/>
  <c r="L866" i="1" s="1"/>
  <c r="S866" i="1"/>
  <c r="Z866" i="1" s="1"/>
  <c r="K867" i="1"/>
  <c r="M867" i="1" s="1"/>
  <c r="L867" i="1" s="1"/>
  <c r="S867" i="1"/>
  <c r="Z867" i="1" s="1"/>
  <c r="K868" i="1"/>
  <c r="M868" i="1" s="1"/>
  <c r="L868" i="1" s="1"/>
  <c r="S868" i="1"/>
  <c r="Z868" i="1" s="1"/>
  <c r="K869" i="1"/>
  <c r="M869" i="1" s="1"/>
  <c r="N869" i="1" s="1"/>
  <c r="Q869" i="1" s="1"/>
  <c r="S869" i="1"/>
  <c r="Z869" i="1" s="1"/>
  <c r="K870" i="1"/>
  <c r="M870" i="1" s="1"/>
  <c r="L870" i="1" s="1"/>
  <c r="S870" i="1"/>
  <c r="Z870" i="1" s="1"/>
  <c r="K871" i="1"/>
  <c r="M871" i="1" s="1"/>
  <c r="L871" i="1" s="1"/>
  <c r="S871" i="1"/>
  <c r="Z871" i="1" s="1"/>
  <c r="K872" i="1"/>
  <c r="M872" i="1" s="1"/>
  <c r="S872" i="1"/>
  <c r="Z872" i="1" s="1"/>
  <c r="K873" i="1"/>
  <c r="M873" i="1" s="1"/>
  <c r="S873" i="1"/>
  <c r="Z873" i="1" s="1"/>
  <c r="K874" i="1"/>
  <c r="M874" i="1" s="1"/>
  <c r="L874" i="1" s="1"/>
  <c r="S874" i="1"/>
  <c r="Z874" i="1" s="1"/>
  <c r="K875" i="1"/>
  <c r="M875" i="1" s="1"/>
  <c r="S875" i="1"/>
  <c r="Z875" i="1" s="1"/>
  <c r="K876" i="1"/>
  <c r="M876" i="1" s="1"/>
  <c r="L876" i="1" s="1"/>
  <c r="S876" i="1"/>
  <c r="Z876" i="1" s="1"/>
  <c r="K877" i="1"/>
  <c r="M877" i="1" s="1"/>
  <c r="L877" i="1" s="1"/>
  <c r="S877" i="1"/>
  <c r="Z877" i="1" s="1"/>
  <c r="K878" i="1"/>
  <c r="M878" i="1" s="1"/>
  <c r="S878" i="1"/>
  <c r="Z878" i="1" s="1"/>
  <c r="K879" i="1"/>
  <c r="M879" i="1" s="1"/>
  <c r="S879" i="1"/>
  <c r="Z879" i="1" s="1"/>
  <c r="K880" i="1"/>
  <c r="M880" i="1" s="1"/>
  <c r="S880" i="1"/>
  <c r="Z880" i="1" s="1"/>
  <c r="K881" i="1"/>
  <c r="M881" i="1" s="1"/>
  <c r="N881" i="1" s="1"/>
  <c r="Q881" i="1" s="1"/>
  <c r="S881" i="1"/>
  <c r="Z881" i="1" s="1"/>
  <c r="K882" i="1"/>
  <c r="M882" i="1" s="1"/>
  <c r="S882" i="1"/>
  <c r="Z882" i="1" s="1"/>
  <c r="K883" i="1"/>
  <c r="M883" i="1" s="1"/>
  <c r="S883" i="1"/>
  <c r="Z883" i="1" s="1"/>
  <c r="K884" i="1"/>
  <c r="M884" i="1" s="1"/>
  <c r="S884" i="1"/>
  <c r="Z884" i="1" s="1"/>
  <c r="K885" i="1"/>
  <c r="M885" i="1" s="1"/>
  <c r="S885" i="1"/>
  <c r="Z885" i="1" s="1"/>
  <c r="K886" i="1"/>
  <c r="M886" i="1" s="1"/>
  <c r="S886" i="1"/>
  <c r="Z886" i="1" s="1"/>
  <c r="K887" i="1"/>
  <c r="M887" i="1" s="1"/>
  <c r="L887" i="1" s="1"/>
  <c r="S887" i="1"/>
  <c r="Z887" i="1" s="1"/>
  <c r="K888" i="1"/>
  <c r="M888" i="1" s="1"/>
  <c r="L888" i="1" s="1"/>
  <c r="S888" i="1"/>
  <c r="Z888" i="1" s="1"/>
  <c r="K889" i="1"/>
  <c r="M889" i="1" s="1"/>
  <c r="L889" i="1" s="1"/>
  <c r="S889" i="1"/>
  <c r="Z889" i="1" s="1"/>
  <c r="K890" i="1"/>
  <c r="M890" i="1" s="1"/>
  <c r="N890" i="1" s="1"/>
  <c r="Q890" i="1" s="1"/>
  <c r="S890" i="1"/>
  <c r="Z890" i="1" s="1"/>
  <c r="K891" i="1"/>
  <c r="M891" i="1" s="1"/>
  <c r="S891" i="1"/>
  <c r="Z891" i="1" s="1"/>
  <c r="K892" i="1"/>
  <c r="M892" i="1" s="1"/>
  <c r="S892" i="1"/>
  <c r="Z892" i="1" s="1"/>
  <c r="K893" i="1"/>
  <c r="M893" i="1" s="1"/>
  <c r="S893" i="1"/>
  <c r="Z893" i="1" s="1"/>
  <c r="K894" i="1"/>
  <c r="M894" i="1" s="1"/>
  <c r="S894" i="1"/>
  <c r="Z894" i="1" s="1"/>
  <c r="K895" i="1"/>
  <c r="M895" i="1" s="1"/>
  <c r="S895" i="1"/>
  <c r="Z895" i="1" s="1"/>
  <c r="K896" i="1"/>
  <c r="M896" i="1" s="1"/>
  <c r="N896" i="1" s="1"/>
  <c r="Q896" i="1" s="1"/>
  <c r="S896" i="1"/>
  <c r="Z896" i="1" s="1"/>
  <c r="K897" i="1"/>
  <c r="M897" i="1" s="1"/>
  <c r="S897" i="1"/>
  <c r="Z897" i="1" s="1"/>
  <c r="K898" i="1"/>
  <c r="M898" i="1" s="1"/>
  <c r="S898" i="1"/>
  <c r="Z898" i="1" s="1"/>
  <c r="K899" i="1"/>
  <c r="M899" i="1" s="1"/>
  <c r="L899" i="1" s="1"/>
  <c r="S899" i="1"/>
  <c r="Z899" i="1" s="1"/>
  <c r="K900" i="1"/>
  <c r="M900" i="1" s="1"/>
  <c r="L900" i="1" s="1"/>
  <c r="S900" i="1"/>
  <c r="Z900" i="1" s="1"/>
  <c r="K901" i="1"/>
  <c r="M901" i="1" s="1"/>
  <c r="S901" i="1"/>
  <c r="Z901" i="1" s="1"/>
  <c r="K902" i="1"/>
  <c r="M902" i="1" s="1"/>
  <c r="N902" i="1" s="1"/>
  <c r="Q902" i="1" s="1"/>
  <c r="S902" i="1"/>
  <c r="Z902" i="1" s="1"/>
  <c r="K903" i="1"/>
  <c r="M903" i="1" s="1"/>
  <c r="S903" i="1"/>
  <c r="Z903" i="1" s="1"/>
  <c r="K904" i="1"/>
  <c r="M904" i="1" s="1"/>
  <c r="S904" i="1"/>
  <c r="Z904" i="1" s="1"/>
  <c r="K905" i="1"/>
  <c r="M905" i="1" s="1"/>
  <c r="S905" i="1"/>
  <c r="Z905" i="1" s="1"/>
  <c r="K906" i="1"/>
  <c r="M906" i="1" s="1"/>
  <c r="S906" i="1"/>
  <c r="Z906" i="1" s="1"/>
  <c r="K907" i="1"/>
  <c r="M907" i="1" s="1"/>
  <c r="S907" i="1"/>
  <c r="Z907" i="1" s="1"/>
  <c r="K908" i="1"/>
  <c r="M908" i="1" s="1"/>
  <c r="S908" i="1"/>
  <c r="Z908" i="1" s="1"/>
  <c r="K909" i="1"/>
  <c r="M909" i="1" s="1"/>
  <c r="S909" i="1"/>
  <c r="Z909" i="1" s="1"/>
  <c r="K910" i="1"/>
  <c r="M910" i="1" s="1"/>
  <c r="S910" i="1"/>
  <c r="Z910" i="1" s="1"/>
  <c r="K911" i="1"/>
  <c r="M911" i="1" s="1"/>
  <c r="S911" i="1"/>
  <c r="Z911" i="1" s="1"/>
  <c r="K912" i="1"/>
  <c r="M912" i="1" s="1"/>
  <c r="S912" i="1"/>
  <c r="Z912" i="1" s="1"/>
  <c r="K913" i="1"/>
  <c r="M913" i="1" s="1"/>
  <c r="S913" i="1"/>
  <c r="Z913" i="1" s="1"/>
  <c r="K914" i="1"/>
  <c r="M914" i="1" s="1"/>
  <c r="N914" i="1" s="1"/>
  <c r="Q914" i="1" s="1"/>
  <c r="S914" i="1"/>
  <c r="Z914" i="1" s="1"/>
  <c r="K915" i="1"/>
  <c r="M915" i="1" s="1"/>
  <c r="S915" i="1"/>
  <c r="Z915" i="1" s="1"/>
  <c r="K916" i="1"/>
  <c r="M916" i="1" s="1"/>
  <c r="S916" i="1"/>
  <c r="Z916" i="1" s="1"/>
  <c r="K917" i="1"/>
  <c r="M917" i="1" s="1"/>
  <c r="S917" i="1"/>
  <c r="Z917" i="1" s="1"/>
  <c r="K918" i="1"/>
  <c r="M918" i="1" s="1"/>
  <c r="L918" i="1" s="1"/>
  <c r="S918" i="1"/>
  <c r="Z918" i="1" s="1"/>
  <c r="K919" i="1"/>
  <c r="M919" i="1" s="1"/>
  <c r="L919" i="1" s="1"/>
  <c r="S919" i="1"/>
  <c r="Z919" i="1" s="1"/>
  <c r="K920" i="1"/>
  <c r="M920" i="1" s="1"/>
  <c r="S920" i="1"/>
  <c r="Z920" i="1" s="1"/>
  <c r="K921" i="1"/>
  <c r="M921" i="1" s="1"/>
  <c r="L921" i="1" s="1"/>
  <c r="S921" i="1"/>
  <c r="Z921" i="1" s="1"/>
  <c r="K922" i="1"/>
  <c r="M922" i="1" s="1"/>
  <c r="S922" i="1"/>
  <c r="Z922" i="1" s="1"/>
  <c r="K923" i="1"/>
  <c r="M923" i="1" s="1"/>
  <c r="N923" i="1" s="1"/>
  <c r="Q923" i="1" s="1"/>
  <c r="S923" i="1"/>
  <c r="Z923" i="1" s="1"/>
  <c r="K924" i="1"/>
  <c r="M924" i="1" s="1"/>
  <c r="L924" i="1" s="1"/>
  <c r="S924" i="1"/>
  <c r="Z924" i="1" s="1"/>
  <c r="K925" i="1"/>
  <c r="M925" i="1" s="1"/>
  <c r="S925" i="1"/>
  <c r="Z925" i="1" s="1"/>
  <c r="K926" i="1"/>
  <c r="M926" i="1" s="1"/>
  <c r="N926" i="1" s="1"/>
  <c r="Q926" i="1" s="1"/>
  <c r="S926" i="1"/>
  <c r="Z926" i="1" s="1"/>
  <c r="K927" i="1"/>
  <c r="M927" i="1" s="1"/>
  <c r="L927" i="1" s="1"/>
  <c r="S927" i="1"/>
  <c r="Z927" i="1" s="1"/>
  <c r="K928" i="1"/>
  <c r="M928" i="1" s="1"/>
  <c r="L928" i="1" s="1"/>
  <c r="S928" i="1"/>
  <c r="Z928" i="1" s="1"/>
  <c r="K929" i="1"/>
  <c r="M929" i="1" s="1"/>
  <c r="N929" i="1" s="1"/>
  <c r="Q929" i="1" s="1"/>
  <c r="S929" i="1"/>
  <c r="Z929" i="1" s="1"/>
  <c r="K930" i="1"/>
  <c r="M930" i="1" s="1"/>
  <c r="N930" i="1" s="1"/>
  <c r="Q930" i="1" s="1"/>
  <c r="S930" i="1"/>
  <c r="Z930" i="1" s="1"/>
  <c r="K931" i="1"/>
  <c r="M931" i="1" s="1"/>
  <c r="S931" i="1"/>
  <c r="Z931" i="1" s="1"/>
  <c r="K932" i="1"/>
  <c r="M932" i="1" s="1"/>
  <c r="N932" i="1" s="1"/>
  <c r="Q932" i="1" s="1"/>
  <c r="S932" i="1"/>
  <c r="Z932" i="1" s="1"/>
  <c r="K933" i="1"/>
  <c r="M933" i="1" s="1"/>
  <c r="S933" i="1"/>
  <c r="Z933" i="1" s="1"/>
  <c r="K934" i="1"/>
  <c r="M934" i="1" s="1"/>
  <c r="S934" i="1"/>
  <c r="Z934" i="1" s="1"/>
  <c r="K935" i="1"/>
  <c r="M935" i="1" s="1"/>
  <c r="N935" i="1" s="1"/>
  <c r="Q935" i="1" s="1"/>
  <c r="S935" i="1"/>
  <c r="Z935" i="1" s="1"/>
  <c r="K936" i="1"/>
  <c r="M936" i="1" s="1"/>
  <c r="L936" i="1" s="1"/>
  <c r="S936" i="1"/>
  <c r="Z936" i="1" s="1"/>
  <c r="K937" i="1"/>
  <c r="M937" i="1" s="1"/>
  <c r="S937" i="1"/>
  <c r="Z937" i="1" s="1"/>
  <c r="K938" i="1"/>
  <c r="M938" i="1" s="1"/>
  <c r="N938" i="1" s="1"/>
  <c r="Q938" i="1" s="1"/>
  <c r="S938" i="1"/>
  <c r="Z938" i="1" s="1"/>
  <c r="K939" i="1"/>
  <c r="M939" i="1" s="1"/>
  <c r="S939" i="1"/>
  <c r="Z939" i="1" s="1"/>
  <c r="K940" i="1"/>
  <c r="M940" i="1" s="1"/>
  <c r="S940" i="1"/>
  <c r="Z940" i="1" s="1"/>
  <c r="K941" i="1"/>
  <c r="M941" i="1" s="1"/>
  <c r="S941" i="1"/>
  <c r="Z941" i="1" s="1"/>
  <c r="K942" i="1"/>
  <c r="M942" i="1" s="1"/>
  <c r="L942" i="1" s="1"/>
  <c r="S942" i="1"/>
  <c r="Z942" i="1" s="1"/>
  <c r="K943" i="1"/>
  <c r="M943" i="1" s="1"/>
  <c r="S943" i="1"/>
  <c r="Z943" i="1" s="1"/>
  <c r="K944" i="1"/>
  <c r="M944" i="1" s="1"/>
  <c r="S944" i="1"/>
  <c r="Z944" i="1" s="1"/>
  <c r="K945" i="1"/>
  <c r="M945" i="1" s="1"/>
  <c r="S945" i="1"/>
  <c r="Z945" i="1" s="1"/>
  <c r="K946" i="1"/>
  <c r="M946" i="1" s="1"/>
  <c r="L946" i="1" s="1"/>
  <c r="S946" i="1"/>
  <c r="Z946" i="1" s="1"/>
  <c r="K947" i="1"/>
  <c r="M947" i="1" s="1"/>
  <c r="S947" i="1"/>
  <c r="Z947" i="1" s="1"/>
  <c r="K948" i="1"/>
  <c r="M948" i="1" s="1"/>
  <c r="L948" i="1" s="1"/>
  <c r="S948" i="1"/>
  <c r="Z948" i="1" s="1"/>
  <c r="K949" i="1"/>
  <c r="M949" i="1" s="1"/>
  <c r="S949" i="1"/>
  <c r="Z949" i="1" s="1"/>
  <c r="K950" i="1"/>
  <c r="M950" i="1" s="1"/>
  <c r="N950" i="1" s="1"/>
  <c r="Q950" i="1" s="1"/>
  <c r="S950" i="1"/>
  <c r="Z950" i="1" s="1"/>
  <c r="E372" i="1"/>
  <c r="K372" i="1"/>
  <c r="M372" i="1" s="1"/>
  <c r="S372" i="1"/>
  <c r="Z372" i="1" s="1"/>
  <c r="E58" i="1"/>
  <c r="K58" i="1"/>
  <c r="M58" i="1" s="1"/>
  <c r="S58" i="1"/>
  <c r="Z58" i="1" s="1"/>
  <c r="E623" i="1"/>
  <c r="K623" i="1"/>
  <c r="M623" i="1" s="1"/>
  <c r="S623" i="1"/>
  <c r="Z623" i="1" s="1"/>
  <c r="E628" i="1"/>
  <c r="K628" i="1"/>
  <c r="M628" i="1" s="1"/>
  <c r="S628" i="1"/>
  <c r="Z628" i="1" s="1"/>
  <c r="E70" i="1"/>
  <c r="K70" i="1"/>
  <c r="M70" i="1" s="1"/>
  <c r="S70" i="1"/>
  <c r="Z70" i="1" s="1"/>
  <c r="E547" i="1"/>
  <c r="K547" i="1"/>
  <c r="M547" i="1" s="1"/>
  <c r="N547" i="1" s="1"/>
  <c r="Q547" i="1" s="1"/>
  <c r="S547" i="1"/>
  <c r="Z547" i="1" s="1"/>
  <c r="E559" i="1"/>
  <c r="K559" i="1"/>
  <c r="M559" i="1" s="1"/>
  <c r="S559" i="1"/>
  <c r="Z559" i="1" s="1"/>
  <c r="E639" i="1"/>
  <c r="K639" i="1"/>
  <c r="M639" i="1" s="1"/>
  <c r="S639" i="1"/>
  <c r="Z639" i="1" s="1"/>
  <c r="E80" i="1"/>
  <c r="K80" i="1"/>
  <c r="M80" i="1" s="1"/>
  <c r="S80" i="1"/>
  <c r="Z80" i="1" s="1"/>
  <c r="E557" i="1"/>
  <c r="K557" i="1"/>
  <c r="M557" i="1" s="1"/>
  <c r="L557" i="1" s="1"/>
  <c r="S557" i="1"/>
  <c r="Z557" i="1" s="1"/>
  <c r="E654" i="1"/>
  <c r="K654" i="1"/>
  <c r="M654" i="1" s="1"/>
  <c r="S654" i="1"/>
  <c r="Z654" i="1" s="1"/>
  <c r="E92" i="1"/>
  <c r="K92" i="1"/>
  <c r="M92" i="1" s="1"/>
  <c r="S92" i="1"/>
  <c r="Z92" i="1" s="1"/>
  <c r="E756" i="1"/>
  <c r="K756" i="1"/>
  <c r="M756" i="1" s="1"/>
  <c r="L756" i="1" s="1"/>
  <c r="S756" i="1"/>
  <c r="Z756" i="1" s="1"/>
  <c r="E385" i="1"/>
  <c r="K385" i="1"/>
  <c r="M385" i="1" s="1"/>
  <c r="S385" i="1"/>
  <c r="Z385" i="1" s="1"/>
  <c r="E396" i="1"/>
  <c r="K396" i="1"/>
  <c r="M396" i="1" s="1"/>
  <c r="S396" i="1"/>
  <c r="Z396" i="1" s="1"/>
  <c r="E377" i="1"/>
  <c r="K377" i="1"/>
  <c r="M377" i="1" s="1"/>
  <c r="S377" i="1"/>
  <c r="Z377" i="1" s="1"/>
  <c r="E699" i="1"/>
  <c r="K699" i="1"/>
  <c r="M699" i="1" s="1"/>
  <c r="S699" i="1"/>
  <c r="Z699" i="1" s="1"/>
  <c r="E266" i="1"/>
  <c r="K266" i="1"/>
  <c r="M266" i="1" s="1"/>
  <c r="L266" i="1" s="1"/>
  <c r="S266" i="1"/>
  <c r="Z266" i="1" s="1"/>
  <c r="E36" i="1"/>
  <c r="K36" i="1"/>
  <c r="M36" i="1" s="1"/>
  <c r="L36" i="1" s="1"/>
  <c r="S36" i="1"/>
  <c r="Z36" i="1" s="1"/>
  <c r="E285" i="1"/>
  <c r="K285" i="1"/>
  <c r="M285" i="1" s="1"/>
  <c r="S285" i="1"/>
  <c r="Z285" i="1" s="1"/>
  <c r="E776" i="1"/>
  <c r="K776" i="1"/>
  <c r="M776" i="1" s="1"/>
  <c r="S776" i="1"/>
  <c r="Z776" i="1" s="1"/>
  <c r="E783" i="1"/>
  <c r="K783" i="1"/>
  <c r="M783" i="1" s="1"/>
  <c r="S783" i="1"/>
  <c r="Z783" i="1" s="1"/>
  <c r="E114" i="1"/>
  <c r="K114" i="1"/>
  <c r="M114" i="1" s="1"/>
  <c r="L114" i="1" s="1"/>
  <c r="S114" i="1"/>
  <c r="Z114" i="1" s="1"/>
  <c r="E444" i="1"/>
  <c r="K444" i="1"/>
  <c r="M444" i="1" s="1"/>
  <c r="S444" i="1"/>
  <c r="Z444" i="1" s="1"/>
  <c r="E493" i="1"/>
  <c r="K493" i="1"/>
  <c r="M493" i="1" s="1"/>
  <c r="L493" i="1" s="1"/>
  <c r="S493" i="1"/>
  <c r="Z493" i="1" s="1"/>
  <c r="E682" i="1"/>
  <c r="K682" i="1"/>
  <c r="M682" i="1" s="1"/>
  <c r="S682" i="1"/>
  <c r="Z682" i="1" s="1"/>
  <c r="E356" i="1"/>
  <c r="K356" i="1"/>
  <c r="M356" i="1" s="1"/>
  <c r="N356" i="1" s="1"/>
  <c r="Q356" i="1" s="1"/>
  <c r="S356" i="1"/>
  <c r="Z356" i="1" s="1"/>
  <c r="E173" i="1"/>
  <c r="K173" i="1"/>
  <c r="M173" i="1" s="1"/>
  <c r="S173" i="1"/>
  <c r="Z173" i="1" s="1"/>
  <c r="E65" i="1"/>
  <c r="K65" i="1"/>
  <c r="M65" i="1" s="1"/>
  <c r="L65" i="1" s="1"/>
  <c r="S65" i="1"/>
  <c r="Z65" i="1" s="1"/>
  <c r="E286" i="1"/>
  <c r="K286" i="1"/>
  <c r="M286" i="1" s="1"/>
  <c r="S286" i="1"/>
  <c r="Z286" i="1" s="1"/>
  <c r="E175" i="1"/>
  <c r="K175" i="1"/>
  <c r="M175" i="1" s="1"/>
  <c r="L175" i="1" s="1"/>
  <c r="S175" i="1"/>
  <c r="Z175" i="1" s="1"/>
  <c r="E599" i="1"/>
  <c r="K599" i="1"/>
  <c r="M599" i="1" s="1"/>
  <c r="S599" i="1"/>
  <c r="Z599" i="1" s="1"/>
  <c r="E753" i="1"/>
  <c r="K753" i="1"/>
  <c r="M753" i="1" s="1"/>
  <c r="S753" i="1"/>
  <c r="Z753" i="1" s="1"/>
  <c r="E222" i="1"/>
  <c r="K222" i="1"/>
  <c r="M222" i="1" s="1"/>
  <c r="S222" i="1"/>
  <c r="Z222" i="1" s="1"/>
  <c r="E504" i="1"/>
  <c r="K504" i="1"/>
  <c r="M504" i="1" s="1"/>
  <c r="S504" i="1"/>
  <c r="Z504" i="1" s="1"/>
  <c r="E662" i="1"/>
  <c r="K662" i="1"/>
  <c r="M662" i="1" s="1"/>
  <c r="S662" i="1"/>
  <c r="Z662" i="1" s="1"/>
  <c r="E368" i="1"/>
  <c r="K368" i="1"/>
  <c r="M368" i="1" s="1"/>
  <c r="S368" i="1"/>
  <c r="Z368" i="1" s="1"/>
  <c r="E269" i="1"/>
  <c r="K269" i="1"/>
  <c r="M269" i="1" s="1"/>
  <c r="S269" i="1"/>
  <c r="Z269" i="1" s="1"/>
  <c r="E72" i="1"/>
  <c r="K72" i="1"/>
  <c r="M72" i="1" s="1"/>
  <c r="S72" i="1"/>
  <c r="Z72" i="1" s="1"/>
  <c r="E311" i="1"/>
  <c r="K311" i="1"/>
  <c r="M311" i="1" s="1"/>
  <c r="S311" i="1"/>
  <c r="Z311" i="1" s="1"/>
  <c r="E196" i="1"/>
  <c r="K196" i="1"/>
  <c r="M196" i="1" s="1"/>
  <c r="S196" i="1"/>
  <c r="Z196" i="1" s="1"/>
  <c r="E634" i="1"/>
  <c r="K634" i="1"/>
  <c r="M634" i="1" s="1"/>
  <c r="L634" i="1" s="1"/>
  <c r="S634" i="1"/>
  <c r="Z634" i="1" s="1"/>
  <c r="E147" i="1"/>
  <c r="K147" i="1"/>
  <c r="M147" i="1" s="1"/>
  <c r="S147" i="1"/>
  <c r="Z147" i="1" s="1"/>
  <c r="E475" i="1"/>
  <c r="K475" i="1"/>
  <c r="M475" i="1" s="1"/>
  <c r="L475" i="1" s="1"/>
  <c r="S475" i="1"/>
  <c r="Z475" i="1" s="1"/>
  <c r="E551" i="1"/>
  <c r="K551" i="1"/>
  <c r="M551" i="1" s="1"/>
  <c r="S551" i="1"/>
  <c r="Z551" i="1" s="1"/>
  <c r="E678" i="1"/>
  <c r="K678" i="1"/>
  <c r="M678" i="1" s="1"/>
  <c r="S678" i="1"/>
  <c r="Z678" i="1" s="1"/>
  <c r="E363" i="1"/>
  <c r="K363" i="1"/>
  <c r="M363" i="1" s="1"/>
  <c r="N363" i="1" s="1"/>
  <c r="Q363" i="1" s="1"/>
  <c r="S363" i="1"/>
  <c r="Z363" i="1" s="1"/>
  <c r="E700" i="1"/>
  <c r="K700" i="1"/>
  <c r="M700" i="1" s="1"/>
  <c r="S700" i="1"/>
  <c r="Z700" i="1" s="1"/>
  <c r="E60" i="1"/>
  <c r="K60" i="1"/>
  <c r="M60" i="1" s="1"/>
  <c r="S60" i="1"/>
  <c r="Z60" i="1" s="1"/>
  <c r="E302" i="1"/>
  <c r="K302" i="1"/>
  <c r="M302" i="1" s="1"/>
  <c r="S302" i="1"/>
  <c r="Z302" i="1" s="1"/>
  <c r="E184" i="1"/>
  <c r="K184" i="1"/>
  <c r="M184" i="1" s="1"/>
  <c r="S184" i="1"/>
  <c r="Z184" i="1" s="1"/>
  <c r="E642" i="1"/>
  <c r="K642" i="1"/>
  <c r="M642" i="1" s="1"/>
  <c r="S642" i="1"/>
  <c r="Z642" i="1" s="1"/>
  <c r="E96" i="1"/>
  <c r="K96" i="1"/>
  <c r="M96" i="1" s="1"/>
  <c r="L96" i="1" s="1"/>
  <c r="S96" i="1"/>
  <c r="Z96" i="1" s="1"/>
  <c r="E509" i="1"/>
  <c r="K509" i="1"/>
  <c r="M509" i="1" s="1"/>
  <c r="S509" i="1"/>
  <c r="Z509" i="1" s="1"/>
  <c r="E755" i="1"/>
  <c r="K755" i="1"/>
  <c r="M755" i="1" s="1"/>
  <c r="S755" i="1"/>
  <c r="Z755" i="1" s="1"/>
  <c r="E338" i="1"/>
  <c r="K338" i="1"/>
  <c r="M338" i="1" s="1"/>
  <c r="L338" i="1" s="1"/>
  <c r="S338" i="1"/>
  <c r="Z338" i="1" s="1"/>
  <c r="E805" i="1"/>
  <c r="K805" i="1"/>
  <c r="M805" i="1" s="1"/>
  <c r="S805" i="1"/>
  <c r="Z805" i="1" s="1"/>
  <c r="E389" i="1"/>
  <c r="K389" i="1"/>
  <c r="M389" i="1" s="1"/>
  <c r="N389" i="1" s="1"/>
  <c r="Q389" i="1" s="1"/>
  <c r="S389" i="1"/>
  <c r="Z389" i="1" s="1"/>
  <c r="E274" i="1"/>
  <c r="K274" i="1"/>
  <c r="M274" i="1" s="1"/>
  <c r="S274" i="1"/>
  <c r="Z274" i="1" s="1"/>
  <c r="E183" i="1"/>
  <c r="K183" i="1"/>
  <c r="M183" i="1" s="1"/>
  <c r="L183" i="1" s="1"/>
  <c r="S183" i="1"/>
  <c r="Z183" i="1" s="1"/>
  <c r="E582" i="1"/>
  <c r="K582" i="1"/>
  <c r="M582" i="1" s="1"/>
  <c r="S582" i="1"/>
  <c r="Z582" i="1" s="1"/>
  <c r="E100" i="1"/>
  <c r="K100" i="1"/>
  <c r="M100" i="1" s="1"/>
  <c r="N100" i="1" s="1"/>
  <c r="Q100" i="1" s="1"/>
  <c r="S100" i="1"/>
  <c r="Z100" i="1" s="1"/>
  <c r="E448" i="1"/>
  <c r="K448" i="1"/>
  <c r="M448" i="1" s="1"/>
  <c r="L448" i="1" s="1"/>
  <c r="S448" i="1"/>
  <c r="Z448" i="1" s="1"/>
  <c r="E600" i="1"/>
  <c r="K600" i="1"/>
  <c r="M600" i="1" s="1"/>
  <c r="S600" i="1"/>
  <c r="Z600" i="1" s="1"/>
  <c r="E681" i="1"/>
  <c r="K681" i="1"/>
  <c r="M681" i="1" s="1"/>
  <c r="L681" i="1" s="1"/>
  <c r="S681" i="1"/>
  <c r="Z681" i="1" s="1"/>
  <c r="E413" i="1"/>
  <c r="K413" i="1"/>
  <c r="M413" i="1" s="1"/>
  <c r="L413" i="1" s="1"/>
  <c r="S413" i="1"/>
  <c r="Z413" i="1" s="1"/>
  <c r="E750" i="1"/>
  <c r="K750" i="1"/>
  <c r="M750" i="1" s="1"/>
  <c r="L750" i="1" s="1"/>
  <c r="S750" i="1"/>
  <c r="Z750" i="1" s="1"/>
  <c r="E49" i="1"/>
  <c r="K49" i="1"/>
  <c r="M49" i="1" s="1"/>
  <c r="S49" i="1"/>
  <c r="Z49" i="1" s="1"/>
  <c r="E89" i="1"/>
  <c r="K89" i="1"/>
  <c r="M89" i="1" s="1"/>
  <c r="S89" i="1"/>
  <c r="Z89" i="1" s="1"/>
  <c r="E427" i="1"/>
  <c r="K427" i="1"/>
  <c r="M427" i="1" s="1"/>
  <c r="S427" i="1"/>
  <c r="Z427" i="1" s="1"/>
  <c r="E234" i="1"/>
  <c r="K234" i="1"/>
  <c r="M234" i="1" s="1"/>
  <c r="S234" i="1"/>
  <c r="Z234" i="1" s="1"/>
  <c r="E607" i="1"/>
  <c r="K607" i="1"/>
  <c r="M607" i="1" s="1"/>
  <c r="S607" i="1"/>
  <c r="Z607" i="1" s="1"/>
  <c r="E159" i="1"/>
  <c r="K159" i="1"/>
  <c r="M159" i="1" s="1"/>
  <c r="S159" i="1"/>
  <c r="Z159" i="1" s="1"/>
  <c r="E466" i="1"/>
  <c r="K466" i="1"/>
  <c r="M466" i="1" s="1"/>
  <c r="L466" i="1" s="1"/>
  <c r="S466" i="1"/>
  <c r="Z466" i="1" s="1"/>
  <c r="E42" i="1"/>
  <c r="K42" i="1"/>
  <c r="M42" i="1" s="1"/>
  <c r="S42" i="1"/>
  <c r="Z42" i="1" s="1"/>
  <c r="E759" i="1"/>
  <c r="K759" i="1"/>
  <c r="M759" i="1" s="1"/>
  <c r="S759" i="1"/>
  <c r="Z759" i="1" s="1"/>
  <c r="E383" i="1"/>
  <c r="K383" i="1"/>
  <c r="M383" i="1" s="1"/>
  <c r="S383" i="1"/>
  <c r="Z383" i="1" s="1"/>
  <c r="E794" i="1"/>
  <c r="K794" i="1"/>
  <c r="M794" i="1" s="1"/>
  <c r="S794" i="1"/>
  <c r="Z794" i="1" s="1"/>
  <c r="E248" i="1"/>
  <c r="K248" i="1"/>
  <c r="M248" i="1" s="1"/>
  <c r="S248" i="1"/>
  <c r="Z248" i="1" s="1"/>
  <c r="E218" i="1"/>
  <c r="K218" i="1"/>
  <c r="M218" i="1" s="1"/>
  <c r="L218" i="1" s="1"/>
  <c r="S218" i="1"/>
  <c r="Z218" i="1" s="1"/>
  <c r="E574" i="1"/>
  <c r="K574" i="1"/>
  <c r="M574" i="1" s="1"/>
  <c r="S574" i="1"/>
  <c r="Z574" i="1" s="1"/>
  <c r="E64" i="1"/>
  <c r="K64" i="1"/>
  <c r="M64" i="1" s="1"/>
  <c r="N64" i="1" s="1"/>
  <c r="Q64" i="1" s="1"/>
  <c r="S64" i="1"/>
  <c r="Z64" i="1" s="1"/>
  <c r="E330" i="1"/>
  <c r="K330" i="1"/>
  <c r="M330" i="1" s="1"/>
  <c r="L330" i="1" s="1"/>
  <c r="S330" i="1"/>
  <c r="Z330" i="1" s="1"/>
  <c r="E556" i="1"/>
  <c r="K556" i="1"/>
  <c r="M556" i="1" s="1"/>
  <c r="S556" i="1"/>
  <c r="Z556" i="1" s="1"/>
  <c r="E641" i="1"/>
  <c r="K641" i="1"/>
  <c r="M641" i="1" s="1"/>
  <c r="N641" i="1" s="1"/>
  <c r="Q641" i="1" s="1"/>
  <c r="S641" i="1"/>
  <c r="Z641" i="1" s="1"/>
  <c r="E117" i="1"/>
  <c r="K117" i="1"/>
  <c r="M117" i="1" s="1"/>
  <c r="S117" i="1"/>
  <c r="Z117" i="1" s="1"/>
  <c r="E484" i="1"/>
  <c r="K484" i="1"/>
  <c r="M484" i="1" s="1"/>
  <c r="S484" i="1"/>
  <c r="Z484" i="1" s="1"/>
  <c r="E529" i="1"/>
  <c r="K529" i="1"/>
  <c r="M529" i="1" s="1"/>
  <c r="L529" i="1" s="1"/>
  <c r="S529" i="1"/>
  <c r="Z529" i="1" s="1"/>
  <c r="E693" i="1"/>
  <c r="K693" i="1"/>
  <c r="M693" i="1" s="1"/>
  <c r="S693" i="1"/>
  <c r="Z693" i="1" s="1"/>
  <c r="E350" i="1"/>
  <c r="K350" i="1"/>
  <c r="M350" i="1" s="1"/>
  <c r="N350" i="1" s="1"/>
  <c r="Q350" i="1" s="1"/>
  <c r="S350" i="1"/>
  <c r="Z350" i="1" s="1"/>
  <c r="E781" i="1"/>
  <c r="K781" i="1"/>
  <c r="M781" i="1" s="1"/>
  <c r="L781" i="1" s="1"/>
  <c r="S781" i="1"/>
  <c r="Z781" i="1" s="1"/>
  <c r="E130" i="1"/>
  <c r="K130" i="1"/>
  <c r="M130" i="1" s="1"/>
  <c r="L130" i="1" s="1"/>
  <c r="S130" i="1"/>
  <c r="Z130" i="1" s="1"/>
  <c r="E84" i="1"/>
  <c r="K84" i="1"/>
  <c r="M84" i="1" s="1"/>
  <c r="S84" i="1"/>
  <c r="Z84" i="1" s="1"/>
  <c r="E287" i="1"/>
  <c r="K287" i="1"/>
  <c r="M287" i="1" s="1"/>
  <c r="S287" i="1"/>
  <c r="Z287" i="1" s="1"/>
  <c r="E214" i="1"/>
  <c r="K214" i="1"/>
  <c r="M214" i="1" s="1"/>
  <c r="S214" i="1"/>
  <c r="Z214" i="1" s="1"/>
  <c r="E650" i="1"/>
  <c r="K650" i="1"/>
  <c r="M650" i="1" s="1"/>
  <c r="S650" i="1"/>
  <c r="Z650" i="1" s="1"/>
  <c r="E120" i="1"/>
  <c r="K120" i="1"/>
  <c r="M120" i="1" s="1"/>
  <c r="L120" i="1" s="1"/>
  <c r="S120" i="1"/>
  <c r="Z120" i="1" s="1"/>
  <c r="E433" i="1"/>
  <c r="K433" i="1"/>
  <c r="M433" i="1" s="1"/>
  <c r="L433" i="1" s="1"/>
  <c r="S433" i="1"/>
  <c r="Z433" i="1" s="1"/>
  <c r="E528" i="1"/>
  <c r="K528" i="1"/>
  <c r="M528" i="1" s="1"/>
  <c r="L528" i="1" s="1"/>
  <c r="S528" i="1"/>
  <c r="Z528" i="1" s="1"/>
  <c r="E713" i="1"/>
  <c r="K713" i="1"/>
  <c r="M713" i="1" s="1"/>
  <c r="S713" i="1"/>
  <c r="Z713" i="1" s="1"/>
  <c r="E340" i="1"/>
  <c r="K340" i="1"/>
  <c r="M340" i="1" s="1"/>
  <c r="S340" i="1"/>
  <c r="Z340" i="1" s="1"/>
  <c r="E772" i="1"/>
  <c r="K772" i="1"/>
  <c r="M772" i="1" s="1"/>
  <c r="S772" i="1"/>
  <c r="Z772" i="1" s="1"/>
  <c r="E35" i="1"/>
  <c r="K35" i="1"/>
  <c r="M35" i="1" s="1"/>
  <c r="L35" i="1" s="1"/>
  <c r="S35" i="1"/>
  <c r="Z35" i="1" s="1"/>
  <c r="E263" i="1"/>
  <c r="K263" i="1"/>
  <c r="M263" i="1" s="1"/>
  <c r="S263" i="1"/>
  <c r="Z263" i="1" s="1"/>
  <c r="E210" i="1"/>
  <c r="K210" i="1"/>
  <c r="M210" i="1" s="1"/>
  <c r="L210" i="1" s="1"/>
  <c r="S210" i="1"/>
  <c r="Z210" i="1" s="1"/>
  <c r="E591" i="1"/>
  <c r="K591" i="1"/>
  <c r="M591" i="1" s="1"/>
  <c r="N591" i="1" s="1"/>
  <c r="Q591" i="1" s="1"/>
  <c r="S591" i="1"/>
  <c r="Z591" i="1" s="1"/>
  <c r="E149" i="1"/>
  <c r="K149" i="1"/>
  <c r="M149" i="1" s="1"/>
  <c r="L149" i="1" s="1"/>
  <c r="S149" i="1"/>
  <c r="Z149" i="1" s="1"/>
  <c r="E470" i="1"/>
  <c r="K470" i="1"/>
  <c r="M470" i="1" s="1"/>
  <c r="S470" i="1"/>
  <c r="Z470" i="1" s="1"/>
  <c r="E568" i="1"/>
  <c r="K568" i="1"/>
  <c r="M568" i="1" s="1"/>
  <c r="S568" i="1"/>
  <c r="Z568" i="1" s="1"/>
  <c r="E711" i="1"/>
  <c r="K711" i="1"/>
  <c r="M711" i="1" s="1"/>
  <c r="S711" i="1"/>
  <c r="Z711" i="1" s="1"/>
  <c r="E355" i="1"/>
  <c r="K355" i="1"/>
  <c r="M355" i="1" s="1"/>
  <c r="N355" i="1" s="1"/>
  <c r="Q355" i="1" s="1"/>
  <c r="S355" i="1"/>
  <c r="Z355" i="1" s="1"/>
  <c r="E820" i="1"/>
  <c r="K820" i="1"/>
  <c r="M820" i="1" s="1"/>
  <c r="S820" i="1"/>
  <c r="Z820" i="1" s="1"/>
  <c r="E47" i="1"/>
  <c r="K47" i="1"/>
  <c r="M47" i="1" s="1"/>
  <c r="N47" i="1" s="1"/>
  <c r="Q47" i="1" s="1"/>
  <c r="S47" i="1"/>
  <c r="Z47" i="1" s="1"/>
  <c r="E328" i="1"/>
  <c r="K328" i="1"/>
  <c r="M328" i="1" s="1"/>
  <c r="S328" i="1"/>
  <c r="Z328" i="1" s="1"/>
  <c r="E256" i="1"/>
  <c r="K256" i="1"/>
  <c r="M256" i="1" s="1"/>
  <c r="L256" i="1" s="1"/>
  <c r="S256" i="1"/>
  <c r="Z256" i="1" s="1"/>
  <c r="E635" i="1"/>
  <c r="K635" i="1"/>
  <c r="M635" i="1" s="1"/>
  <c r="L635" i="1" s="1"/>
  <c r="S635" i="1"/>
  <c r="Z635" i="1" s="1"/>
  <c r="E164" i="1"/>
  <c r="K164" i="1"/>
  <c r="M164" i="1" s="1"/>
  <c r="N164" i="1" s="1"/>
  <c r="Q164" i="1" s="1"/>
  <c r="S164" i="1"/>
  <c r="Z164" i="1" s="1"/>
  <c r="E442" i="1"/>
  <c r="K442" i="1"/>
  <c r="M442" i="1" s="1"/>
  <c r="N442" i="1" s="1"/>
  <c r="Q442" i="1" s="1"/>
  <c r="S442" i="1"/>
  <c r="Z442" i="1" s="1"/>
  <c r="E491" i="1"/>
  <c r="K491" i="1"/>
  <c r="M491" i="1" s="1"/>
  <c r="L491" i="1" s="1"/>
  <c r="S491" i="1"/>
  <c r="Z491" i="1" s="1"/>
  <c r="E683" i="1"/>
  <c r="K683" i="1"/>
  <c r="M683" i="1" s="1"/>
  <c r="S683" i="1"/>
  <c r="Z683" i="1" s="1"/>
  <c r="E407" i="1"/>
  <c r="K407" i="1"/>
  <c r="M407" i="1" s="1"/>
  <c r="S407" i="1"/>
  <c r="Z407" i="1" s="1"/>
  <c r="E814" i="1"/>
  <c r="K814" i="1"/>
  <c r="M814" i="1" s="1"/>
  <c r="S814" i="1"/>
  <c r="Z814" i="1" s="1"/>
  <c r="BZ605" i="1" l="1"/>
  <c r="CB605" i="1" s="1"/>
  <c r="BN605" i="1"/>
  <c r="BY605" i="1"/>
  <c r="BX605" i="1"/>
  <c r="BW605" i="1"/>
  <c r="BV605" i="1"/>
  <c r="BU605" i="1"/>
  <c r="BT605" i="1"/>
  <c r="BS605" i="1"/>
  <c r="BR605" i="1"/>
  <c r="BQ605" i="1"/>
  <c r="BP605" i="1"/>
  <c r="BO605" i="1"/>
  <c r="BR522" i="1"/>
  <c r="BQ522" i="1"/>
  <c r="BP522" i="1"/>
  <c r="BO522" i="1"/>
  <c r="BZ522" i="1"/>
  <c r="CB522" i="1" s="1"/>
  <c r="BN522" i="1"/>
  <c r="BY522" i="1"/>
  <c r="BX522" i="1"/>
  <c r="BW522" i="1"/>
  <c r="BV522" i="1"/>
  <c r="BU522" i="1"/>
  <c r="BT522" i="1"/>
  <c r="BS522" i="1"/>
  <c r="AK522" i="1"/>
  <c r="AJ522" i="1"/>
  <c r="AI522" i="1"/>
  <c r="AH522" i="1"/>
  <c r="AG522" i="1"/>
  <c r="BM522" i="1"/>
  <c r="BL522" i="1"/>
  <c r="BK522" i="1"/>
  <c r="BJ522" i="1"/>
  <c r="AK605" i="1"/>
  <c r="AJ605" i="1"/>
  <c r="AI605" i="1"/>
  <c r="AH605" i="1"/>
  <c r="AG605" i="1"/>
  <c r="BM605" i="1"/>
  <c r="BL605" i="1"/>
  <c r="BK605" i="1"/>
  <c r="BJ605" i="1"/>
  <c r="Z740" i="1"/>
  <c r="AA740" i="1" s="1"/>
  <c r="Z540" i="1"/>
  <c r="AB540" i="1" s="1"/>
  <c r="U540" i="1"/>
  <c r="T540" i="1"/>
  <c r="AA683" i="1"/>
  <c r="AB683" i="1"/>
  <c r="AA635" i="1"/>
  <c r="AB635" i="1"/>
  <c r="AA820" i="1"/>
  <c r="AB820" i="1"/>
  <c r="AA470" i="1"/>
  <c r="AB470" i="1"/>
  <c r="AB263" i="1"/>
  <c r="AA263" i="1"/>
  <c r="AA713" i="1"/>
  <c r="AB713" i="1"/>
  <c r="AA650" i="1"/>
  <c r="AB650" i="1"/>
  <c r="AB130" i="1"/>
  <c r="AA130" i="1"/>
  <c r="AE130" i="1" s="1"/>
  <c r="AD130" i="1" s="1"/>
  <c r="AA529" i="1"/>
  <c r="AB529" i="1"/>
  <c r="AA556" i="1"/>
  <c r="AB556" i="1"/>
  <c r="AB218" i="1"/>
  <c r="AA218" i="1"/>
  <c r="AB759" i="1"/>
  <c r="AA759" i="1"/>
  <c r="AC759" i="1" s="1"/>
  <c r="AB607" i="1"/>
  <c r="AA607" i="1"/>
  <c r="AB49" i="1"/>
  <c r="AA49" i="1"/>
  <c r="AA600" i="1"/>
  <c r="AE600" i="1" s="1"/>
  <c r="AD600" i="1" s="1"/>
  <c r="AB600" i="1"/>
  <c r="AA183" i="1"/>
  <c r="AB183" i="1"/>
  <c r="AA338" i="1"/>
  <c r="AB338" i="1"/>
  <c r="AA642" i="1"/>
  <c r="AB642" i="1"/>
  <c r="AA700" i="1"/>
  <c r="AB700" i="1"/>
  <c r="AA475" i="1"/>
  <c r="AB475" i="1"/>
  <c r="AB311" i="1"/>
  <c r="AA311" i="1"/>
  <c r="AB662" i="1"/>
  <c r="AA662" i="1"/>
  <c r="AC662" i="1" s="1"/>
  <c r="AB599" i="1"/>
  <c r="AA599" i="1"/>
  <c r="AA173" i="1"/>
  <c r="AB173" i="1"/>
  <c r="AA444" i="1"/>
  <c r="AB444" i="1"/>
  <c r="AB285" i="1"/>
  <c r="AA285" i="1"/>
  <c r="AA699" i="1"/>
  <c r="AB699" i="1"/>
  <c r="AA385" i="1"/>
  <c r="AC385" i="1" s="1"/>
  <c r="AB385" i="1"/>
  <c r="AA756" i="1"/>
  <c r="AC756" i="1" s="1"/>
  <c r="AE756" i="1" s="1"/>
  <c r="AD756" i="1" s="1"/>
  <c r="AB756" i="1"/>
  <c r="AA623" i="1"/>
  <c r="AB623" i="1"/>
  <c r="AB372" i="1"/>
  <c r="AA372" i="1"/>
  <c r="AB948" i="1"/>
  <c r="AA948" i="1"/>
  <c r="AA944" i="1"/>
  <c r="AB944" i="1"/>
  <c r="AA940" i="1"/>
  <c r="AB940" i="1"/>
  <c r="AA936" i="1"/>
  <c r="AB936" i="1"/>
  <c r="AA932" i="1"/>
  <c r="AB932" i="1"/>
  <c r="AB928" i="1"/>
  <c r="AA928" i="1"/>
  <c r="AB924" i="1"/>
  <c r="AA924" i="1"/>
  <c r="AA920" i="1"/>
  <c r="AB920" i="1"/>
  <c r="AA916" i="1"/>
  <c r="AB916" i="1"/>
  <c r="AB912" i="1"/>
  <c r="AA912" i="1"/>
  <c r="AA908" i="1"/>
  <c r="AB908" i="1"/>
  <c r="AA904" i="1"/>
  <c r="AB904" i="1"/>
  <c r="AB900" i="1"/>
  <c r="AA900" i="1"/>
  <c r="AA896" i="1"/>
  <c r="AB896" i="1"/>
  <c r="AA892" i="1"/>
  <c r="AB892" i="1"/>
  <c r="AB888" i="1"/>
  <c r="AA888" i="1"/>
  <c r="AA884" i="1"/>
  <c r="AB884" i="1"/>
  <c r="AA880" i="1"/>
  <c r="AB880" i="1"/>
  <c r="AA876" i="1"/>
  <c r="AB876" i="1"/>
  <c r="AA872" i="1"/>
  <c r="AB872" i="1"/>
  <c r="AA868" i="1"/>
  <c r="AB868" i="1"/>
  <c r="AB864" i="1"/>
  <c r="AA864" i="1"/>
  <c r="AA860" i="1"/>
  <c r="AB860" i="1"/>
  <c r="AA856" i="1"/>
  <c r="AB856" i="1"/>
  <c r="AB852" i="1"/>
  <c r="AA852" i="1"/>
  <c r="AA848" i="1"/>
  <c r="AB848" i="1"/>
  <c r="AA844" i="1"/>
  <c r="AB844" i="1"/>
  <c r="AB840" i="1"/>
  <c r="AA840" i="1"/>
  <c r="AA66" i="1"/>
  <c r="AB66" i="1"/>
  <c r="AA810" i="1"/>
  <c r="AB810" i="1"/>
  <c r="AB787" i="1"/>
  <c r="AA787" i="1"/>
  <c r="AA215" i="1"/>
  <c r="AB215" i="1"/>
  <c r="AA126" i="1"/>
  <c r="AB126" i="1"/>
  <c r="AB719" i="1"/>
  <c r="AA719" i="1"/>
  <c r="AA763" i="1"/>
  <c r="AB763" i="1"/>
  <c r="AA802" i="1"/>
  <c r="AB802" i="1"/>
  <c r="AB752" i="1"/>
  <c r="AA752" i="1"/>
  <c r="AA532" i="1"/>
  <c r="AB532" i="1"/>
  <c r="AA665" i="1"/>
  <c r="AB665" i="1"/>
  <c r="AB729" i="1"/>
  <c r="AA729" i="1"/>
  <c r="AA588" i="1"/>
  <c r="AB588" i="1"/>
  <c r="AA647" i="1"/>
  <c r="AB647" i="1"/>
  <c r="AB156" i="1"/>
  <c r="AA156" i="1"/>
  <c r="AA27" i="1"/>
  <c r="AB27" i="1"/>
  <c r="AA213" i="1"/>
  <c r="AB213" i="1"/>
  <c r="AB397" i="1"/>
  <c r="AA397" i="1"/>
  <c r="AA620" i="1"/>
  <c r="AB620" i="1"/>
  <c r="AA819" i="1"/>
  <c r="AB819" i="1"/>
  <c r="AB134" i="1"/>
  <c r="AA134" i="1"/>
  <c r="AA369" i="1"/>
  <c r="AB369" i="1"/>
  <c r="AA176" i="1"/>
  <c r="AB176" i="1"/>
  <c r="AB141" i="1"/>
  <c r="AA141" i="1"/>
  <c r="AA527" i="1"/>
  <c r="AB527" i="1"/>
  <c r="AB508" i="1"/>
  <c r="AA508" i="1"/>
  <c r="AA88" i="1"/>
  <c r="AB88" i="1"/>
  <c r="AA29" i="1"/>
  <c r="AB29" i="1"/>
  <c r="AA122" i="1"/>
  <c r="AB122" i="1"/>
  <c r="AA450" i="1"/>
  <c r="AB450" i="1"/>
  <c r="AA39" i="1"/>
  <c r="AB39" i="1"/>
  <c r="AA283" i="1"/>
  <c r="AB283" i="1"/>
  <c r="AA179" i="1"/>
  <c r="AB179" i="1"/>
  <c r="AA153" i="1"/>
  <c r="AB153" i="1"/>
  <c r="AA439" i="1"/>
  <c r="AB439" i="1"/>
  <c r="AA79" i="1"/>
  <c r="AB79" i="1"/>
  <c r="AA751" i="1"/>
  <c r="AB751" i="1"/>
  <c r="AA239" i="1"/>
  <c r="AB239" i="1"/>
  <c r="AA393" i="1"/>
  <c r="AB393" i="1"/>
  <c r="AA725" i="1"/>
  <c r="AB725" i="1"/>
  <c r="AA284" i="1"/>
  <c r="AB284" i="1"/>
  <c r="AA150" i="1"/>
  <c r="AB150" i="1"/>
  <c r="AA708" i="1"/>
  <c r="AB708" i="1"/>
  <c r="AA456" i="1"/>
  <c r="AB456" i="1"/>
  <c r="AA346" i="1"/>
  <c r="AB346" i="1"/>
  <c r="AA675" i="1"/>
  <c r="AB675" i="1"/>
  <c r="AA546" i="1"/>
  <c r="AB546" i="1"/>
  <c r="AA714" i="1"/>
  <c r="AB714" i="1"/>
  <c r="AA265" i="1"/>
  <c r="AB265" i="1"/>
  <c r="AA387" i="1"/>
  <c r="AB387" i="1"/>
  <c r="AA696" i="1"/>
  <c r="AB696" i="1"/>
  <c r="AA370" i="1"/>
  <c r="AB370" i="1"/>
  <c r="AA576" i="1"/>
  <c r="AB576" i="1"/>
  <c r="AA185" i="1"/>
  <c r="AB185" i="1"/>
  <c r="AA354" i="1"/>
  <c r="AB354" i="1"/>
  <c r="AA796" i="1"/>
  <c r="AB796" i="1"/>
  <c r="AA48" i="1"/>
  <c r="AB48" i="1"/>
  <c r="AA613" i="1"/>
  <c r="AB613" i="1"/>
  <c r="AA281" i="1"/>
  <c r="AB281" i="1"/>
  <c r="AA829" i="1"/>
  <c r="AB829" i="1"/>
  <c r="AA824" i="1"/>
  <c r="AB824" i="1"/>
  <c r="AA818" i="1"/>
  <c r="AB818" i="1"/>
  <c r="AA816" i="1"/>
  <c r="AB816" i="1"/>
  <c r="AA403" i="1"/>
  <c r="AB403" i="1"/>
  <c r="AA394" i="1"/>
  <c r="AB394" i="1"/>
  <c r="AA309" i="1"/>
  <c r="AB309" i="1"/>
  <c r="AA132" i="1"/>
  <c r="AB132" i="1"/>
  <c r="AA127" i="1"/>
  <c r="AB127" i="1"/>
  <c r="AA784" i="1"/>
  <c r="AB784" i="1"/>
  <c r="AA766" i="1"/>
  <c r="AB766" i="1"/>
  <c r="AA278" i="1"/>
  <c r="AB278" i="1"/>
  <c r="AA195" i="1"/>
  <c r="AB195" i="1"/>
  <c r="AA502" i="1"/>
  <c r="AB502" i="1"/>
  <c r="AA760" i="1"/>
  <c r="AB760" i="1"/>
  <c r="AA180" i="1"/>
  <c r="AB180" i="1"/>
  <c r="AA402" i="1"/>
  <c r="AB402" i="1"/>
  <c r="AA705" i="1"/>
  <c r="AB705" i="1"/>
  <c r="AA736" i="1"/>
  <c r="AB736" i="1"/>
  <c r="AA737" i="1"/>
  <c r="AB737" i="1"/>
  <c r="AA782" i="1"/>
  <c r="AB782" i="1"/>
  <c r="AA336" i="1"/>
  <c r="AB336" i="1"/>
  <c r="AA404" i="1"/>
  <c r="AB404" i="1"/>
  <c r="AA224" i="1"/>
  <c r="AB224" i="1"/>
  <c r="AA53" i="1"/>
  <c r="AB53" i="1"/>
  <c r="AA458" i="1"/>
  <c r="AB458" i="1"/>
  <c r="AA253" i="1"/>
  <c r="AB253" i="1"/>
  <c r="AB430" i="1"/>
  <c r="AA430" i="1"/>
  <c r="AA273" i="1"/>
  <c r="AB273" i="1"/>
  <c r="AA536" i="1"/>
  <c r="AB536" i="1"/>
  <c r="AA217" i="1"/>
  <c r="AE217" i="1" s="1"/>
  <c r="AD217" i="1" s="1"/>
  <c r="AF217" i="1" s="1"/>
  <c r="AB217" i="1"/>
  <c r="AA491" i="1"/>
  <c r="AB491" i="1"/>
  <c r="AB256" i="1"/>
  <c r="AA256" i="1"/>
  <c r="AB355" i="1"/>
  <c r="AA355" i="1"/>
  <c r="AE355" i="1" s="1"/>
  <c r="AD355" i="1" s="1"/>
  <c r="AA149" i="1"/>
  <c r="AB149" i="1"/>
  <c r="AA35" i="1"/>
  <c r="AC35" i="1" s="1"/>
  <c r="AL35" i="1" s="1"/>
  <c r="AB35" i="1"/>
  <c r="AB528" i="1"/>
  <c r="AA528" i="1"/>
  <c r="AC528" i="1" s="1"/>
  <c r="AA214" i="1"/>
  <c r="AB214" i="1"/>
  <c r="AA781" i="1"/>
  <c r="AB781" i="1"/>
  <c r="AA484" i="1"/>
  <c r="AB484" i="1"/>
  <c r="AA330" i="1"/>
  <c r="AB330" i="1"/>
  <c r="AB248" i="1"/>
  <c r="AA248" i="1"/>
  <c r="AA42" i="1"/>
  <c r="AB42" i="1"/>
  <c r="AA234" i="1"/>
  <c r="AB234" i="1"/>
  <c r="AA750" i="1"/>
  <c r="AC750" i="1" s="1"/>
  <c r="AB750" i="1"/>
  <c r="AA448" i="1"/>
  <c r="AB448" i="1"/>
  <c r="AA274" i="1"/>
  <c r="AB274" i="1"/>
  <c r="AA755" i="1"/>
  <c r="AB755" i="1"/>
  <c r="AA184" i="1"/>
  <c r="AB184" i="1"/>
  <c r="AB363" i="1"/>
  <c r="AA363" i="1"/>
  <c r="AA147" i="1"/>
  <c r="AB147" i="1"/>
  <c r="AA72" i="1"/>
  <c r="AB72" i="1"/>
  <c r="AA504" i="1"/>
  <c r="AB504" i="1"/>
  <c r="AB175" i="1"/>
  <c r="AA175" i="1"/>
  <c r="AA356" i="1"/>
  <c r="AB356" i="1"/>
  <c r="AA114" i="1"/>
  <c r="AB114" i="1"/>
  <c r="AA36" i="1"/>
  <c r="AC36" i="1" s="1"/>
  <c r="AB36" i="1"/>
  <c r="AA92" i="1"/>
  <c r="AB92" i="1"/>
  <c r="AA80" i="1"/>
  <c r="AB80" i="1"/>
  <c r="AA628" i="1"/>
  <c r="AB628" i="1"/>
  <c r="AB947" i="1"/>
  <c r="AA947" i="1"/>
  <c r="AA943" i="1"/>
  <c r="AB943" i="1"/>
  <c r="AB939" i="1"/>
  <c r="AA939" i="1"/>
  <c r="AB935" i="1"/>
  <c r="AA935" i="1"/>
  <c r="AA931" i="1"/>
  <c r="AB931" i="1"/>
  <c r="AA927" i="1"/>
  <c r="AB927" i="1"/>
  <c r="AB923" i="1"/>
  <c r="AA923" i="1"/>
  <c r="AA919" i="1"/>
  <c r="AB919" i="1"/>
  <c r="AA915" i="1"/>
  <c r="AB915" i="1"/>
  <c r="AA911" i="1"/>
  <c r="AB911" i="1"/>
  <c r="AA907" i="1"/>
  <c r="AB907" i="1"/>
  <c r="AA903" i="1"/>
  <c r="AB903" i="1"/>
  <c r="AB899" i="1"/>
  <c r="AA899" i="1"/>
  <c r="AA895" i="1"/>
  <c r="AB895" i="1"/>
  <c r="AA891" i="1"/>
  <c r="AB891" i="1"/>
  <c r="AB887" i="1"/>
  <c r="AA887" i="1"/>
  <c r="AA883" i="1"/>
  <c r="AB883" i="1"/>
  <c r="AA879" i="1"/>
  <c r="AB879" i="1"/>
  <c r="AA875" i="1"/>
  <c r="AB875" i="1"/>
  <c r="AA871" i="1"/>
  <c r="AB871" i="1"/>
  <c r="AA867" i="1"/>
  <c r="AB867" i="1"/>
  <c r="AB863" i="1"/>
  <c r="AA863" i="1"/>
  <c r="AA859" i="1"/>
  <c r="AB859" i="1"/>
  <c r="AA855" i="1"/>
  <c r="AB855" i="1"/>
  <c r="AB851" i="1"/>
  <c r="AA851" i="1"/>
  <c r="AA847" i="1"/>
  <c r="AB847" i="1"/>
  <c r="AA843" i="1"/>
  <c r="AB843" i="1"/>
  <c r="AB839" i="1"/>
  <c r="AA839" i="1"/>
  <c r="AA61" i="1"/>
  <c r="AB61" i="1"/>
  <c r="AA731" i="1"/>
  <c r="AB731" i="1"/>
  <c r="AB643" i="1"/>
  <c r="AA643" i="1"/>
  <c r="AA583" i="1"/>
  <c r="AB583" i="1"/>
  <c r="AA553" i="1"/>
  <c r="AB553" i="1"/>
  <c r="AB162" i="1"/>
  <c r="AA162" i="1"/>
  <c r="AA757" i="1"/>
  <c r="AB757" i="1"/>
  <c r="AA565" i="1"/>
  <c r="AB565" i="1"/>
  <c r="AB648" i="1"/>
  <c r="AA648" i="1"/>
  <c r="AA564" i="1"/>
  <c r="AB564" i="1"/>
  <c r="AB379" i="1"/>
  <c r="AA379" i="1"/>
  <c r="AA115" i="1"/>
  <c r="AB115" i="1"/>
  <c r="AA367" i="1"/>
  <c r="AB367" i="1"/>
  <c r="AB151" i="1"/>
  <c r="AA151" i="1"/>
  <c r="AA136" i="1"/>
  <c r="AB136" i="1"/>
  <c r="AA365" i="1"/>
  <c r="AB365" i="1"/>
  <c r="AB51" i="1"/>
  <c r="AA51" i="1"/>
  <c r="AA125" i="1"/>
  <c r="AB125" i="1"/>
  <c r="AA795" i="1"/>
  <c r="AB795" i="1"/>
  <c r="AB112" i="1"/>
  <c r="AA112" i="1"/>
  <c r="AA676" i="1"/>
  <c r="AB676" i="1"/>
  <c r="AA237" i="1"/>
  <c r="AB237" i="1"/>
  <c r="AB531" i="1"/>
  <c r="AA531" i="1"/>
  <c r="AA622" i="1"/>
  <c r="AB622" i="1"/>
  <c r="AA617" i="1"/>
  <c r="AB617" i="1"/>
  <c r="AA25" i="1"/>
  <c r="AB25" i="1"/>
  <c r="AA518" i="1"/>
  <c r="AB518" i="1"/>
  <c r="AA813" i="1"/>
  <c r="AB813" i="1"/>
  <c r="AA823" i="1"/>
  <c r="AB823" i="1"/>
  <c r="AA376" i="1"/>
  <c r="AB376" i="1"/>
  <c r="AA445" i="1"/>
  <c r="AB445" i="1"/>
  <c r="AA552" i="1"/>
  <c r="AB552" i="1"/>
  <c r="AA798" i="1"/>
  <c r="AB798" i="1"/>
  <c r="AA299" i="1"/>
  <c r="AB299" i="1"/>
  <c r="AA400" i="1"/>
  <c r="AB400" i="1"/>
  <c r="AA468" i="1"/>
  <c r="AB468" i="1"/>
  <c r="AA610" i="1"/>
  <c r="AB610" i="1"/>
  <c r="AA98" i="1"/>
  <c r="AB98" i="1"/>
  <c r="AA434" i="1"/>
  <c r="AB434" i="1"/>
  <c r="AA490" i="1"/>
  <c r="AB490" i="1"/>
  <c r="AA596" i="1"/>
  <c r="AB596" i="1"/>
  <c r="AA334" i="1"/>
  <c r="AB334" i="1"/>
  <c r="AA301" i="1"/>
  <c r="AB301" i="1"/>
  <c r="AB104" i="1"/>
  <c r="AA104" i="1"/>
  <c r="AA476" i="1"/>
  <c r="AB476" i="1"/>
  <c r="AA807" i="1"/>
  <c r="AB807" i="1"/>
  <c r="AA716" i="1"/>
  <c r="AB716" i="1"/>
  <c r="AA226" i="1"/>
  <c r="AB226" i="1"/>
  <c r="AA118" i="1"/>
  <c r="AB118" i="1"/>
  <c r="AA482" i="1"/>
  <c r="AB482" i="1"/>
  <c r="AA492" i="1"/>
  <c r="AB492" i="1"/>
  <c r="AA799" i="1"/>
  <c r="AB799" i="1"/>
  <c r="AA206" i="1"/>
  <c r="AB206" i="1"/>
  <c r="AA146" i="1"/>
  <c r="AB146" i="1"/>
  <c r="AA435" i="1"/>
  <c r="AB435" i="1"/>
  <c r="AA496" i="1"/>
  <c r="AB496" i="1"/>
  <c r="AA774" i="1"/>
  <c r="AB774" i="1"/>
  <c r="AA177" i="1"/>
  <c r="AB177" i="1"/>
  <c r="AA412" i="1"/>
  <c r="AB412" i="1"/>
  <c r="AA649" i="1"/>
  <c r="AB649" i="1"/>
  <c r="AA241" i="1"/>
  <c r="AB241" i="1"/>
  <c r="AA148" i="1"/>
  <c r="AB148" i="1"/>
  <c r="AA809" i="1"/>
  <c r="AB809" i="1"/>
  <c r="AA219" i="1"/>
  <c r="AB219" i="1"/>
  <c r="AA388" i="1"/>
  <c r="AB388" i="1"/>
  <c r="AA135" i="1"/>
  <c r="AB135" i="1"/>
  <c r="AA530" i="1"/>
  <c r="AB530" i="1"/>
  <c r="AA205" i="1"/>
  <c r="AB205" i="1"/>
  <c r="AA289" i="1"/>
  <c r="AB289" i="1"/>
  <c r="AA282" i="1"/>
  <c r="AB282" i="1"/>
  <c r="AA778" i="1"/>
  <c r="AB778" i="1"/>
  <c r="AA758" i="1"/>
  <c r="AB758" i="1"/>
  <c r="AA268" i="1"/>
  <c r="AB268" i="1"/>
  <c r="AA749" i="1"/>
  <c r="AB749" i="1"/>
  <c r="AA667" i="1"/>
  <c r="AB667" i="1"/>
  <c r="AA718" i="1"/>
  <c r="AC718" i="1" s="1"/>
  <c r="AL718" i="1" s="1"/>
  <c r="AB718" i="1"/>
  <c r="AA702" i="1"/>
  <c r="AB702" i="1"/>
  <c r="AA730" i="1"/>
  <c r="AB730" i="1"/>
  <c r="AA663" i="1"/>
  <c r="AB663" i="1"/>
  <c r="AA803" i="1"/>
  <c r="AB803" i="1"/>
  <c r="AA381" i="1"/>
  <c r="AB381" i="1"/>
  <c r="AA411" i="1"/>
  <c r="AB411" i="1"/>
  <c r="AA233" i="1"/>
  <c r="AC233" i="1" s="1"/>
  <c r="AB233" i="1"/>
  <c r="AA817" i="1"/>
  <c r="AB817" i="1"/>
  <c r="AA761" i="1"/>
  <c r="AC761" i="1" s="1"/>
  <c r="AB761" i="1"/>
  <c r="AA155" i="1"/>
  <c r="AB155" i="1"/>
  <c r="AA788" i="1"/>
  <c r="AB788" i="1"/>
  <c r="AA469" i="1"/>
  <c r="AB469" i="1"/>
  <c r="AA314" i="1"/>
  <c r="AC314" i="1" s="1"/>
  <c r="AB314" i="1"/>
  <c r="AA499" i="1"/>
  <c r="AB499" i="1"/>
  <c r="AA442" i="1"/>
  <c r="AB442" i="1"/>
  <c r="AA591" i="1"/>
  <c r="AB591" i="1"/>
  <c r="AA287" i="1"/>
  <c r="AB287" i="1"/>
  <c r="AA64" i="1"/>
  <c r="AB64" i="1"/>
  <c r="AA466" i="1"/>
  <c r="AB466" i="1"/>
  <c r="AB413" i="1"/>
  <c r="AA413" i="1"/>
  <c r="AA389" i="1"/>
  <c r="AC389" i="1" s="1"/>
  <c r="AB389" i="1"/>
  <c r="AA509" i="1"/>
  <c r="AB509" i="1"/>
  <c r="AA302" i="1"/>
  <c r="AB302" i="1"/>
  <c r="AA678" i="1"/>
  <c r="AB678" i="1"/>
  <c r="AB634" i="1"/>
  <c r="AA634" i="1"/>
  <c r="AA269" i="1"/>
  <c r="AB269" i="1"/>
  <c r="AA222" i="1"/>
  <c r="AC222" i="1" s="1"/>
  <c r="AB222" i="1"/>
  <c r="AA286" i="1"/>
  <c r="AB286" i="1"/>
  <c r="AA682" i="1"/>
  <c r="AB682" i="1"/>
  <c r="AA783" i="1"/>
  <c r="AB783" i="1"/>
  <c r="AA266" i="1"/>
  <c r="AB266" i="1"/>
  <c r="AA654" i="1"/>
  <c r="AB654" i="1"/>
  <c r="AA639" i="1"/>
  <c r="AB639" i="1"/>
  <c r="AA547" i="1"/>
  <c r="AB547" i="1"/>
  <c r="AB58" i="1"/>
  <c r="AA58" i="1"/>
  <c r="AA950" i="1"/>
  <c r="AB950" i="1"/>
  <c r="AB946" i="1"/>
  <c r="AA946" i="1"/>
  <c r="AB942" i="1"/>
  <c r="AA942" i="1"/>
  <c r="AA938" i="1"/>
  <c r="AB938" i="1"/>
  <c r="AA934" i="1"/>
  <c r="AB934" i="1"/>
  <c r="AB930" i="1"/>
  <c r="AA930" i="1"/>
  <c r="AA926" i="1"/>
  <c r="AB926" i="1"/>
  <c r="AB922" i="1"/>
  <c r="AA922" i="1"/>
  <c r="AB918" i="1"/>
  <c r="AA918" i="1"/>
  <c r="AA914" i="1"/>
  <c r="AB914" i="1"/>
  <c r="AA910" i="1"/>
  <c r="AB910" i="1"/>
  <c r="AB906" i="1"/>
  <c r="AA906" i="1"/>
  <c r="AA902" i="1"/>
  <c r="AB902" i="1"/>
  <c r="AA898" i="1"/>
  <c r="AB898" i="1"/>
  <c r="AB894" i="1"/>
  <c r="AA894" i="1"/>
  <c r="AA890" i="1"/>
  <c r="AB890" i="1"/>
  <c r="AA886" i="1"/>
  <c r="AB886" i="1"/>
  <c r="AB882" i="1"/>
  <c r="AA882" i="1"/>
  <c r="AA878" i="1"/>
  <c r="AB878" i="1"/>
  <c r="AA874" i="1"/>
  <c r="AB874" i="1"/>
  <c r="AB870" i="1"/>
  <c r="AA870" i="1"/>
  <c r="AA866" i="1"/>
  <c r="AB866" i="1"/>
  <c r="AA862" i="1"/>
  <c r="AB862" i="1"/>
  <c r="AB858" i="1"/>
  <c r="AA858" i="1"/>
  <c r="AA854" i="1"/>
  <c r="AB854" i="1"/>
  <c r="AA850" i="1"/>
  <c r="AB850" i="1"/>
  <c r="AB846" i="1"/>
  <c r="AA846" i="1"/>
  <c r="AA842" i="1"/>
  <c r="AB842" i="1"/>
  <c r="AA838" i="1"/>
  <c r="AB838" i="1"/>
  <c r="AB359" i="1"/>
  <c r="AA359" i="1"/>
  <c r="AA726" i="1"/>
  <c r="AB726" i="1"/>
  <c r="AA384" i="1"/>
  <c r="AB384" i="1"/>
  <c r="AB626" i="1"/>
  <c r="AA626" i="1"/>
  <c r="AA724" i="1"/>
  <c r="AB724" i="1"/>
  <c r="AA124" i="1"/>
  <c r="AB124" i="1"/>
  <c r="AB186" i="1"/>
  <c r="AA186" i="1"/>
  <c r="AA296" i="1"/>
  <c r="AB296" i="1"/>
  <c r="AA615" i="1"/>
  <c r="AB615" i="1"/>
  <c r="AB569" i="1"/>
  <c r="AA569" i="1"/>
  <c r="AA406" i="1"/>
  <c r="AB406" i="1"/>
  <c r="AA142" i="1"/>
  <c r="AB142" i="1"/>
  <c r="AA806" i="1"/>
  <c r="AB806" i="1"/>
  <c r="AA831" i="1"/>
  <c r="AB831" i="1"/>
  <c r="AB145" i="1"/>
  <c r="AA145" i="1"/>
  <c r="AA686" i="1"/>
  <c r="AB686" i="1"/>
  <c r="AA50" i="1"/>
  <c r="AB50" i="1"/>
  <c r="AB161" i="1"/>
  <c r="AA161" i="1"/>
  <c r="AA244" i="1"/>
  <c r="AB244" i="1"/>
  <c r="AA507" i="1"/>
  <c r="AB507" i="1"/>
  <c r="AB640" i="1"/>
  <c r="AA640" i="1"/>
  <c r="AA505" i="1"/>
  <c r="AB505" i="1"/>
  <c r="AA544" i="1"/>
  <c r="AB544" i="1"/>
  <c r="AA452" i="1"/>
  <c r="AB452" i="1"/>
  <c r="AB614" i="1"/>
  <c r="AA614" i="1"/>
  <c r="AA46" i="1"/>
  <c r="AB46" i="1"/>
  <c r="AA63" i="1"/>
  <c r="AB63" i="1"/>
  <c r="AA636" i="1"/>
  <c r="AB636" i="1"/>
  <c r="AA250" i="1"/>
  <c r="AB250" i="1"/>
  <c r="AA137" i="1"/>
  <c r="AB137" i="1"/>
  <c r="AA707" i="1"/>
  <c r="AB707" i="1"/>
  <c r="AA85" i="1"/>
  <c r="AB85" i="1"/>
  <c r="AA655" i="1"/>
  <c r="AB655" i="1"/>
  <c r="AA326" i="1"/>
  <c r="AB326" i="1"/>
  <c r="AA163" i="1"/>
  <c r="AB163" i="1"/>
  <c r="AA715" i="1"/>
  <c r="AB715" i="1"/>
  <c r="AA31" i="1"/>
  <c r="AB31" i="1"/>
  <c r="AA785" i="1"/>
  <c r="AB785" i="1"/>
  <c r="AA811" i="1"/>
  <c r="AB811" i="1"/>
  <c r="AA571" i="1"/>
  <c r="AB571" i="1"/>
  <c r="AA780" i="1"/>
  <c r="AB780" i="1"/>
  <c r="AA228" i="1"/>
  <c r="AB228" i="1"/>
  <c r="AA511" i="1"/>
  <c r="AB511" i="1"/>
  <c r="AA307" i="1"/>
  <c r="AB307" i="1"/>
  <c r="AA288" i="1"/>
  <c r="AB288" i="1"/>
  <c r="AA668" i="1"/>
  <c r="AB668" i="1"/>
  <c r="AA441" i="1"/>
  <c r="AB441" i="1"/>
  <c r="AA78" i="1"/>
  <c r="AB78" i="1"/>
  <c r="AA319" i="1"/>
  <c r="AB319" i="1"/>
  <c r="AA292" i="1"/>
  <c r="AB292" i="1"/>
  <c r="AA358" i="1"/>
  <c r="AB358" i="1"/>
  <c r="AA313" i="1"/>
  <c r="AB313" i="1"/>
  <c r="AA539" i="1"/>
  <c r="AB539" i="1"/>
  <c r="AA673" i="1"/>
  <c r="AB673" i="1"/>
  <c r="AA267" i="1"/>
  <c r="AB267" i="1"/>
  <c r="AA357" i="1"/>
  <c r="AB357" i="1"/>
  <c r="AA428" i="1"/>
  <c r="AB428" i="1"/>
  <c r="AA255" i="1"/>
  <c r="AB255" i="1"/>
  <c r="AA562" i="1"/>
  <c r="AB562" i="1"/>
  <c r="AA644" i="1"/>
  <c r="AB644" i="1"/>
  <c r="AA316" i="1"/>
  <c r="AB316" i="1"/>
  <c r="AA322" i="1"/>
  <c r="AB322" i="1"/>
  <c r="AA550" i="1"/>
  <c r="AB550" i="1"/>
  <c r="AA312" i="1"/>
  <c r="AB312" i="1"/>
  <c r="AA538" i="1"/>
  <c r="AB538" i="1"/>
  <c r="AA298" i="1"/>
  <c r="AB298" i="1"/>
  <c r="AA297" i="1"/>
  <c r="AB297" i="1"/>
  <c r="AA611" i="1"/>
  <c r="AB611" i="1"/>
  <c r="AA189" i="1"/>
  <c r="AB189" i="1"/>
  <c r="AA199" i="1"/>
  <c r="AB199" i="1"/>
  <c r="AA594" i="1"/>
  <c r="AB594" i="1"/>
  <c r="AA343" i="1"/>
  <c r="AB343" i="1"/>
  <c r="AA579" i="1"/>
  <c r="AB579" i="1"/>
  <c r="AA95" i="1"/>
  <c r="AB95" i="1"/>
  <c r="AA733" i="1"/>
  <c r="AB733" i="1"/>
  <c r="AA704" i="1"/>
  <c r="AB704" i="1"/>
  <c r="AA698" i="1"/>
  <c r="AB698" i="1"/>
  <c r="AA701" i="1"/>
  <c r="AB701" i="1"/>
  <c r="AA697" i="1"/>
  <c r="AB697" i="1"/>
  <c r="AA409" i="1"/>
  <c r="AB409" i="1"/>
  <c r="AA825" i="1"/>
  <c r="AB825" i="1"/>
  <c r="AA789" i="1"/>
  <c r="AB789" i="1"/>
  <c r="AA208" i="1"/>
  <c r="AB208" i="1"/>
  <c r="AA465" i="1"/>
  <c r="AB465" i="1"/>
  <c r="AA567" i="1"/>
  <c r="AB567" i="1"/>
  <c r="AA375" i="1"/>
  <c r="AC375" i="1" s="1"/>
  <c r="AB375" i="1"/>
  <c r="AB632" i="1"/>
  <c r="AA632" i="1"/>
  <c r="AA242" i="1"/>
  <c r="AB242" i="1"/>
  <c r="AA410" i="1"/>
  <c r="AB410" i="1"/>
  <c r="AA645" i="1"/>
  <c r="AB645" i="1"/>
  <c r="AA392" i="1"/>
  <c r="AB392" i="1"/>
  <c r="AA116" i="1"/>
  <c r="AB116" i="1"/>
  <c r="AA59" i="1"/>
  <c r="AB59" i="1"/>
  <c r="AA814" i="1"/>
  <c r="AB814" i="1"/>
  <c r="AB328" i="1"/>
  <c r="AA328" i="1"/>
  <c r="AA711" i="1"/>
  <c r="AB711" i="1"/>
  <c r="AA772" i="1"/>
  <c r="AC772" i="1" s="1"/>
  <c r="AB772" i="1"/>
  <c r="AA433" i="1"/>
  <c r="AB433" i="1"/>
  <c r="AB350" i="1"/>
  <c r="AA350" i="1"/>
  <c r="AB117" i="1"/>
  <c r="AA117" i="1"/>
  <c r="AA794" i="1"/>
  <c r="AE794" i="1" s="1"/>
  <c r="AD794" i="1" s="1"/>
  <c r="AB794" i="1"/>
  <c r="AA427" i="1"/>
  <c r="AB427" i="1"/>
  <c r="AA100" i="1"/>
  <c r="AB100" i="1"/>
  <c r="AA580" i="1"/>
  <c r="AB580" i="1"/>
  <c r="AA407" i="1"/>
  <c r="AB407" i="1"/>
  <c r="AA164" i="1"/>
  <c r="AB164" i="1"/>
  <c r="AA568" i="1"/>
  <c r="AB568" i="1"/>
  <c r="AA210" i="1"/>
  <c r="AB210" i="1"/>
  <c r="AA120" i="1"/>
  <c r="AB120" i="1"/>
  <c r="AA84" i="1"/>
  <c r="AB84" i="1"/>
  <c r="AA693" i="1"/>
  <c r="AB693" i="1"/>
  <c r="AA641" i="1"/>
  <c r="AB641" i="1"/>
  <c r="AA574" i="1"/>
  <c r="AB574" i="1"/>
  <c r="AB383" i="1"/>
  <c r="AA383" i="1"/>
  <c r="AA159" i="1"/>
  <c r="AB159" i="1"/>
  <c r="AA89" i="1"/>
  <c r="AC89" i="1" s="1"/>
  <c r="AL89" i="1" s="1"/>
  <c r="AB89" i="1"/>
  <c r="AA681" i="1"/>
  <c r="AB681" i="1"/>
  <c r="AA582" i="1"/>
  <c r="AB582" i="1"/>
  <c r="AA805" i="1"/>
  <c r="AB805" i="1"/>
  <c r="AA96" i="1"/>
  <c r="AB96" i="1"/>
  <c r="AA60" i="1"/>
  <c r="AB60" i="1"/>
  <c r="AA551" i="1"/>
  <c r="AB551" i="1"/>
  <c r="AB196" i="1"/>
  <c r="AA196" i="1"/>
  <c r="AA368" i="1"/>
  <c r="AB368" i="1"/>
  <c r="AA753" i="1"/>
  <c r="AB753" i="1"/>
  <c r="AA65" i="1"/>
  <c r="AB65" i="1"/>
  <c r="AA493" i="1"/>
  <c r="AB493" i="1"/>
  <c r="AA776" i="1"/>
  <c r="AC776" i="1" s="1"/>
  <c r="AB776" i="1"/>
  <c r="AA377" i="1"/>
  <c r="AB377" i="1"/>
  <c r="AB396" i="1"/>
  <c r="AA396" i="1"/>
  <c r="AE396" i="1" s="1"/>
  <c r="AD396" i="1" s="1"/>
  <c r="AA557" i="1"/>
  <c r="AB557" i="1"/>
  <c r="AA559" i="1"/>
  <c r="AB559" i="1"/>
  <c r="AA70" i="1"/>
  <c r="AB70" i="1"/>
  <c r="AA949" i="1"/>
  <c r="AB949" i="1"/>
  <c r="AA945" i="1"/>
  <c r="AB945" i="1"/>
  <c r="AA941" i="1"/>
  <c r="AB941" i="1"/>
  <c r="AA937" i="1"/>
  <c r="AB937" i="1"/>
  <c r="AA933" i="1"/>
  <c r="AB933" i="1"/>
  <c r="AA929" i="1"/>
  <c r="AB929" i="1"/>
  <c r="AA925" i="1"/>
  <c r="AB925" i="1"/>
  <c r="AB921" i="1"/>
  <c r="AA921" i="1"/>
  <c r="AA917" i="1"/>
  <c r="AB917" i="1"/>
  <c r="AA913" i="1"/>
  <c r="AB913" i="1"/>
  <c r="AA909" i="1"/>
  <c r="AB909" i="1"/>
  <c r="AA905" i="1"/>
  <c r="AB905" i="1"/>
  <c r="AA901" i="1"/>
  <c r="AB901" i="1"/>
  <c r="AA897" i="1"/>
  <c r="AB897" i="1"/>
  <c r="AA893" i="1"/>
  <c r="AB893" i="1"/>
  <c r="AA889" i="1"/>
  <c r="AB889" i="1"/>
  <c r="AA885" i="1"/>
  <c r="AB885" i="1"/>
  <c r="AB881" i="1"/>
  <c r="AA881" i="1"/>
  <c r="AA877" i="1"/>
  <c r="AB877" i="1"/>
  <c r="AA873" i="1"/>
  <c r="AB873" i="1"/>
  <c r="AB869" i="1"/>
  <c r="AA869" i="1"/>
  <c r="AA865" i="1"/>
  <c r="AB865" i="1"/>
  <c r="AA861" i="1"/>
  <c r="AB861" i="1"/>
  <c r="AB857" i="1"/>
  <c r="AA857" i="1"/>
  <c r="AA853" i="1"/>
  <c r="AB853" i="1"/>
  <c r="AA849" i="1"/>
  <c r="AB849" i="1"/>
  <c r="AB845" i="1"/>
  <c r="AA845" i="1"/>
  <c r="AA841" i="1"/>
  <c r="AB841" i="1"/>
  <c r="AA506" i="1"/>
  <c r="AB506" i="1"/>
  <c r="AA827" i="1"/>
  <c r="AB827" i="1"/>
  <c r="AA833" i="1"/>
  <c r="AB833" i="1"/>
  <c r="AA361" i="1"/>
  <c r="AB361" i="1"/>
  <c r="AB651" i="1"/>
  <c r="AA651" i="1"/>
  <c r="AA723" i="1"/>
  <c r="AB723" i="1"/>
  <c r="AA378" i="1"/>
  <c r="AB378" i="1"/>
  <c r="AB808" i="1"/>
  <c r="AA808" i="1"/>
  <c r="AA198" i="1"/>
  <c r="AB198" i="1"/>
  <c r="AA618" i="1"/>
  <c r="AB618" i="1"/>
  <c r="AB535" i="1"/>
  <c r="AA535" i="1"/>
  <c r="AA303" i="1"/>
  <c r="AB303" i="1"/>
  <c r="AA575" i="1"/>
  <c r="AB575" i="1"/>
  <c r="AA249" i="1"/>
  <c r="AB249" i="1"/>
  <c r="AA821" i="1"/>
  <c r="AB821" i="1"/>
  <c r="AA616" i="1"/>
  <c r="AB616" i="1"/>
  <c r="AB169" i="1"/>
  <c r="AA169" i="1"/>
  <c r="AA621" i="1"/>
  <c r="AB621" i="1"/>
  <c r="AA30" i="1"/>
  <c r="AB30" i="1"/>
  <c r="AB55" i="1"/>
  <c r="AA55" i="1"/>
  <c r="AA54" i="1"/>
  <c r="AB54" i="1"/>
  <c r="AA494" i="1"/>
  <c r="AB494" i="1"/>
  <c r="AA652" i="1"/>
  <c r="AB652" i="1"/>
  <c r="AA451" i="1"/>
  <c r="AB451" i="1"/>
  <c r="AA497" i="1"/>
  <c r="AB497" i="1"/>
  <c r="AB587" i="1"/>
  <c r="AA587" i="1"/>
  <c r="AA453" i="1"/>
  <c r="AB453" i="1"/>
  <c r="AB40" i="1"/>
  <c r="AA40" i="1"/>
  <c r="AA349" i="1"/>
  <c r="AB349" i="1"/>
  <c r="AA721" i="1"/>
  <c r="AB721" i="1"/>
  <c r="AB526" i="1"/>
  <c r="AA526" i="1"/>
  <c r="AA631" i="1"/>
  <c r="AB631" i="1"/>
  <c r="AA271" i="1"/>
  <c r="AB271" i="1"/>
  <c r="AB414" i="1"/>
  <c r="AA414" i="1"/>
  <c r="AA671" i="1"/>
  <c r="AB671" i="1"/>
  <c r="AA732" i="1"/>
  <c r="AB732" i="1"/>
  <c r="AB608" i="1"/>
  <c r="AA608" i="1"/>
  <c r="AA171" i="1"/>
  <c r="AB171" i="1"/>
  <c r="AA45" i="1"/>
  <c r="AB45" i="1"/>
  <c r="AA589" i="1"/>
  <c r="AB589" i="1"/>
  <c r="AB178" i="1"/>
  <c r="AA178" i="1"/>
  <c r="AA344" i="1"/>
  <c r="AB344" i="1"/>
  <c r="AA419" i="1"/>
  <c r="AB419" i="1"/>
  <c r="AA523" i="1"/>
  <c r="AB523" i="1"/>
  <c r="AA91" i="1"/>
  <c r="AB91" i="1"/>
  <c r="AA581" i="1"/>
  <c r="AB581" i="1"/>
  <c r="AA188" i="1"/>
  <c r="AB188" i="1"/>
  <c r="AA133" i="1"/>
  <c r="AB133" i="1"/>
  <c r="AA739" i="1"/>
  <c r="AB739" i="1"/>
  <c r="AB62" i="1"/>
  <c r="AA62" i="1"/>
  <c r="AA602" i="1"/>
  <c r="AB602" i="1"/>
  <c r="AA791" i="1"/>
  <c r="AB791" i="1"/>
  <c r="AA105" i="1"/>
  <c r="AB105" i="1"/>
  <c r="AA674" i="1"/>
  <c r="AB674" i="1"/>
  <c r="AA75" i="1"/>
  <c r="AB75" i="1"/>
  <c r="AA638" i="1"/>
  <c r="AB638" i="1"/>
  <c r="AA191" i="1"/>
  <c r="AB191" i="1"/>
  <c r="AA103" i="1"/>
  <c r="AB103" i="1"/>
  <c r="AB670" i="1"/>
  <c r="AA670" i="1"/>
  <c r="AA333" i="1"/>
  <c r="AB333" i="1"/>
  <c r="AA563" i="1"/>
  <c r="AB563" i="1"/>
  <c r="AA812" i="1"/>
  <c r="AB812" i="1"/>
  <c r="AA324" i="1"/>
  <c r="AB324" i="1"/>
  <c r="AA230" i="1"/>
  <c r="AB230" i="1"/>
  <c r="AA308" i="1"/>
  <c r="AB308" i="1"/>
  <c r="AA227" i="1"/>
  <c r="AB227" i="1"/>
  <c r="AA306" i="1"/>
  <c r="AB306" i="1"/>
  <c r="AB533" i="1"/>
  <c r="AA533" i="1"/>
  <c r="AA201" i="1"/>
  <c r="AB201" i="1"/>
  <c r="AA200" i="1"/>
  <c r="AB200" i="1"/>
  <c r="AA193" i="1"/>
  <c r="AB193" i="1"/>
  <c r="AA197" i="1"/>
  <c r="AB197" i="1"/>
  <c r="AA520" i="1"/>
  <c r="AB520" i="1"/>
  <c r="AA272" i="1"/>
  <c r="AB272" i="1"/>
  <c r="AA101" i="1"/>
  <c r="AB101" i="1"/>
  <c r="AA747" i="1"/>
  <c r="AB747" i="1"/>
  <c r="AB738" i="1"/>
  <c r="AA738" i="1"/>
  <c r="AA734" i="1"/>
  <c r="AB734" i="1"/>
  <c r="AA688" i="1"/>
  <c r="AB688" i="1"/>
  <c r="AA720" i="1"/>
  <c r="AB720" i="1"/>
  <c r="AA830" i="1"/>
  <c r="AB830" i="1"/>
  <c r="AA408" i="1"/>
  <c r="AB408" i="1"/>
  <c r="AA815" i="1"/>
  <c r="AB815" i="1"/>
  <c r="AA247" i="1"/>
  <c r="AB247" i="1"/>
  <c r="AA223" i="1"/>
  <c r="AC223" i="1" s="1"/>
  <c r="AB223" i="1"/>
  <c r="AA646" i="1"/>
  <c r="AB646" i="1"/>
  <c r="AA597" i="1"/>
  <c r="AB597" i="1"/>
  <c r="AA680" i="1"/>
  <c r="AB680" i="1"/>
  <c r="AA229" i="1"/>
  <c r="AB229" i="1"/>
  <c r="AA695" i="1"/>
  <c r="AB695" i="1"/>
  <c r="AA578" i="1"/>
  <c r="AB578" i="1"/>
  <c r="AA47" i="1"/>
  <c r="AC47" i="1" s="1"/>
  <c r="AB47" i="1"/>
  <c r="AB340" i="1"/>
  <c r="AA340" i="1"/>
  <c r="AA768" i="1"/>
  <c r="AE768" i="1" s="1"/>
  <c r="AD768" i="1" s="1"/>
  <c r="AB768" i="1"/>
  <c r="AA717" i="1"/>
  <c r="AB717" i="1"/>
  <c r="Z187" i="1"/>
  <c r="AC93" i="1"/>
  <c r="X80" i="1"/>
  <c r="AC746" i="1"/>
  <c r="AF658" i="1"/>
  <c r="AL416" i="1"/>
  <c r="AL835" i="1"/>
  <c r="AF835" i="1"/>
  <c r="AK836" i="1"/>
  <c r="AG836" i="1"/>
  <c r="AH836" i="1"/>
  <c r="AI836" i="1"/>
  <c r="AJ836" i="1"/>
  <c r="AG743" i="1"/>
  <c r="AH743" i="1"/>
  <c r="AI743" i="1"/>
  <c r="AJ743" i="1"/>
  <c r="AK743" i="1"/>
  <c r="AL415" i="1"/>
  <c r="AI416" i="1"/>
  <c r="AJ416" i="1"/>
  <c r="AK416" i="1"/>
  <c r="AH416" i="1"/>
  <c r="AG416" i="1"/>
  <c r="AF744" i="1"/>
  <c r="AF415" i="1"/>
  <c r="AM257" i="1"/>
  <c r="AF257" i="1"/>
  <c r="AG745" i="1"/>
  <c r="AH745" i="1"/>
  <c r="AI745" i="1"/>
  <c r="AJ745" i="1"/>
  <c r="AK745" i="1"/>
  <c r="AG165" i="1"/>
  <c r="AH165" i="1"/>
  <c r="AI165" i="1"/>
  <c r="AJ165" i="1"/>
  <c r="AK165" i="1"/>
  <c r="AF261" i="1"/>
  <c r="AG258" i="1"/>
  <c r="AH258" i="1"/>
  <c r="AI258" i="1"/>
  <c r="AJ258" i="1"/>
  <c r="AK258" i="1"/>
  <c r="AC418" i="1"/>
  <c r="AE418" i="1"/>
  <c r="AD418" i="1" s="1"/>
  <c r="U93" i="1"/>
  <c r="V93" i="1"/>
  <c r="W93" i="1"/>
  <c r="X93" i="1"/>
  <c r="V259" i="1"/>
  <c r="W259" i="1"/>
  <c r="X259" i="1"/>
  <c r="X417" i="1"/>
  <c r="U417" i="1"/>
  <c r="V417" i="1"/>
  <c r="W417" i="1"/>
  <c r="W661" i="1"/>
  <c r="X661" i="1"/>
  <c r="U661" i="1"/>
  <c r="V661" i="1"/>
  <c r="V741" i="1"/>
  <c r="W741" i="1"/>
  <c r="X741" i="1"/>
  <c r="U741" i="1"/>
  <c r="V491" i="1"/>
  <c r="W491" i="1"/>
  <c r="X491" i="1"/>
  <c r="V256" i="1"/>
  <c r="W256" i="1"/>
  <c r="X256" i="1"/>
  <c r="V355" i="1"/>
  <c r="W355" i="1"/>
  <c r="X355" i="1"/>
  <c r="V149" i="1"/>
  <c r="W149" i="1"/>
  <c r="X149" i="1"/>
  <c r="V35" i="1"/>
  <c r="W35" i="1"/>
  <c r="X35" i="1"/>
  <c r="V528" i="1"/>
  <c r="W528" i="1"/>
  <c r="X528" i="1"/>
  <c r="V214" i="1"/>
  <c r="W214" i="1"/>
  <c r="X214" i="1"/>
  <c r="V781" i="1"/>
  <c r="W781" i="1"/>
  <c r="X781" i="1"/>
  <c r="V484" i="1"/>
  <c r="W484" i="1"/>
  <c r="X484" i="1"/>
  <c r="V330" i="1"/>
  <c r="W330" i="1"/>
  <c r="X330" i="1"/>
  <c r="V248" i="1"/>
  <c r="W248" i="1"/>
  <c r="X248" i="1"/>
  <c r="V42" i="1"/>
  <c r="W42" i="1"/>
  <c r="X42" i="1"/>
  <c r="V234" i="1"/>
  <c r="W234" i="1"/>
  <c r="X234" i="1"/>
  <c r="V750" i="1"/>
  <c r="W750" i="1"/>
  <c r="X750" i="1"/>
  <c r="V448" i="1"/>
  <c r="W448" i="1"/>
  <c r="X448" i="1"/>
  <c r="V274" i="1"/>
  <c r="W274" i="1"/>
  <c r="X274" i="1"/>
  <c r="W755" i="1"/>
  <c r="X755" i="1"/>
  <c r="W184" i="1"/>
  <c r="X184" i="1"/>
  <c r="W363" i="1"/>
  <c r="X363" i="1"/>
  <c r="W147" i="1"/>
  <c r="X147" i="1"/>
  <c r="W72" i="1"/>
  <c r="X72" i="1"/>
  <c r="W504" i="1"/>
  <c r="X504" i="1"/>
  <c r="W175" i="1"/>
  <c r="X175" i="1"/>
  <c r="W356" i="1"/>
  <c r="X356" i="1"/>
  <c r="W114" i="1"/>
  <c r="X114" i="1"/>
  <c r="W36" i="1"/>
  <c r="X36" i="1"/>
  <c r="V92" i="1"/>
  <c r="W92" i="1"/>
  <c r="X92" i="1"/>
  <c r="V628" i="1"/>
  <c r="W628" i="1"/>
  <c r="X628" i="1"/>
  <c r="T947" i="1"/>
  <c r="U947" i="1"/>
  <c r="V947" i="1"/>
  <c r="W947" i="1"/>
  <c r="X947" i="1"/>
  <c r="T943" i="1"/>
  <c r="U943" i="1"/>
  <c r="V943" i="1"/>
  <c r="W943" i="1"/>
  <c r="X943" i="1"/>
  <c r="U939" i="1"/>
  <c r="V939" i="1"/>
  <c r="W939" i="1"/>
  <c r="X939" i="1"/>
  <c r="T939" i="1"/>
  <c r="T935" i="1"/>
  <c r="U935" i="1"/>
  <c r="V935" i="1"/>
  <c r="W935" i="1"/>
  <c r="X935" i="1"/>
  <c r="T931" i="1"/>
  <c r="U931" i="1"/>
  <c r="V931" i="1"/>
  <c r="W931" i="1"/>
  <c r="X931" i="1"/>
  <c r="U927" i="1"/>
  <c r="V927" i="1"/>
  <c r="W927" i="1"/>
  <c r="X927" i="1"/>
  <c r="T927" i="1"/>
  <c r="T923" i="1"/>
  <c r="U923" i="1"/>
  <c r="V923" i="1"/>
  <c r="W923" i="1"/>
  <c r="X923" i="1"/>
  <c r="T919" i="1"/>
  <c r="U919" i="1"/>
  <c r="V919" i="1"/>
  <c r="W919" i="1"/>
  <c r="X919" i="1"/>
  <c r="U915" i="1"/>
  <c r="V915" i="1"/>
  <c r="W915" i="1"/>
  <c r="X915" i="1"/>
  <c r="T915" i="1"/>
  <c r="T911" i="1"/>
  <c r="U911" i="1"/>
  <c r="V911" i="1"/>
  <c r="W911" i="1"/>
  <c r="X911" i="1"/>
  <c r="T907" i="1"/>
  <c r="U907" i="1"/>
  <c r="V907" i="1"/>
  <c r="W907" i="1"/>
  <c r="X907" i="1"/>
  <c r="U903" i="1"/>
  <c r="V903" i="1"/>
  <c r="W903" i="1"/>
  <c r="X903" i="1"/>
  <c r="T903" i="1"/>
  <c r="T899" i="1"/>
  <c r="U899" i="1"/>
  <c r="V899" i="1"/>
  <c r="W899" i="1"/>
  <c r="X899" i="1"/>
  <c r="T895" i="1"/>
  <c r="U895" i="1"/>
  <c r="V895" i="1"/>
  <c r="W895" i="1"/>
  <c r="X895" i="1"/>
  <c r="U891" i="1"/>
  <c r="V891" i="1"/>
  <c r="W891" i="1"/>
  <c r="X891" i="1"/>
  <c r="T891" i="1"/>
  <c r="T887" i="1"/>
  <c r="U887" i="1"/>
  <c r="V887" i="1"/>
  <c r="W887" i="1"/>
  <c r="X887" i="1"/>
  <c r="T883" i="1"/>
  <c r="U883" i="1"/>
  <c r="V883" i="1"/>
  <c r="W883" i="1"/>
  <c r="X883" i="1"/>
  <c r="U879" i="1"/>
  <c r="V879" i="1"/>
  <c r="W879" i="1"/>
  <c r="X879" i="1"/>
  <c r="T879" i="1"/>
  <c r="T875" i="1"/>
  <c r="U875" i="1"/>
  <c r="V875" i="1"/>
  <c r="W875" i="1"/>
  <c r="X875" i="1"/>
  <c r="T871" i="1"/>
  <c r="U871" i="1"/>
  <c r="V871" i="1"/>
  <c r="W871" i="1"/>
  <c r="X871" i="1"/>
  <c r="U867" i="1"/>
  <c r="V867" i="1"/>
  <c r="W867" i="1"/>
  <c r="X867" i="1"/>
  <c r="T867" i="1"/>
  <c r="T863" i="1"/>
  <c r="U863" i="1"/>
  <c r="V863" i="1"/>
  <c r="W863" i="1"/>
  <c r="X863" i="1"/>
  <c r="T859" i="1"/>
  <c r="U859" i="1"/>
  <c r="V859" i="1"/>
  <c r="W859" i="1"/>
  <c r="X859" i="1"/>
  <c r="U855" i="1"/>
  <c r="V855" i="1"/>
  <c r="W855" i="1"/>
  <c r="X855" i="1"/>
  <c r="T855" i="1"/>
  <c r="T851" i="1"/>
  <c r="U851" i="1"/>
  <c r="V851" i="1"/>
  <c r="W851" i="1"/>
  <c r="X851" i="1"/>
  <c r="T847" i="1"/>
  <c r="U847" i="1"/>
  <c r="V847" i="1"/>
  <c r="W847" i="1"/>
  <c r="X847" i="1"/>
  <c r="U843" i="1"/>
  <c r="V843" i="1"/>
  <c r="W843" i="1"/>
  <c r="X843" i="1"/>
  <c r="T843" i="1"/>
  <c r="T839" i="1"/>
  <c r="U839" i="1"/>
  <c r="V839" i="1"/>
  <c r="W839" i="1"/>
  <c r="X839" i="1"/>
  <c r="T61" i="1"/>
  <c r="U61" i="1"/>
  <c r="V61" i="1"/>
  <c r="W61" i="1"/>
  <c r="X61" i="1"/>
  <c r="U731" i="1"/>
  <c r="V731" i="1"/>
  <c r="W731" i="1"/>
  <c r="X731" i="1"/>
  <c r="T731" i="1"/>
  <c r="T643" i="1"/>
  <c r="U643" i="1"/>
  <c r="V643" i="1"/>
  <c r="W643" i="1"/>
  <c r="X643" i="1"/>
  <c r="T583" i="1"/>
  <c r="U583" i="1"/>
  <c r="V583" i="1"/>
  <c r="W583" i="1"/>
  <c r="X583" i="1"/>
  <c r="U553" i="1"/>
  <c r="V553" i="1"/>
  <c r="W553" i="1"/>
  <c r="X553" i="1"/>
  <c r="T553" i="1"/>
  <c r="T162" i="1"/>
  <c r="U162" i="1"/>
  <c r="V162" i="1"/>
  <c r="W162" i="1"/>
  <c r="X162" i="1"/>
  <c r="T757" i="1"/>
  <c r="U757" i="1"/>
  <c r="V757" i="1"/>
  <c r="W757" i="1"/>
  <c r="X757" i="1"/>
  <c r="U565" i="1"/>
  <c r="V565" i="1"/>
  <c r="W565" i="1"/>
  <c r="X565" i="1"/>
  <c r="T565" i="1"/>
  <c r="T648" i="1"/>
  <c r="U648" i="1"/>
  <c r="V648" i="1"/>
  <c r="W648" i="1"/>
  <c r="X648" i="1"/>
  <c r="T564" i="1"/>
  <c r="U564" i="1"/>
  <c r="V564" i="1"/>
  <c r="W564" i="1"/>
  <c r="X564" i="1"/>
  <c r="T379" i="1"/>
  <c r="U379" i="1"/>
  <c r="V379" i="1"/>
  <c r="W379" i="1"/>
  <c r="X379" i="1"/>
  <c r="T115" i="1"/>
  <c r="U115" i="1"/>
  <c r="V115" i="1"/>
  <c r="W115" i="1"/>
  <c r="X115" i="1"/>
  <c r="U367" i="1"/>
  <c r="V367" i="1"/>
  <c r="W367" i="1"/>
  <c r="X367" i="1"/>
  <c r="T367" i="1"/>
  <c r="T151" i="1"/>
  <c r="U151" i="1"/>
  <c r="V151" i="1"/>
  <c r="W151" i="1"/>
  <c r="X151" i="1"/>
  <c r="T136" i="1"/>
  <c r="U136" i="1"/>
  <c r="V136" i="1"/>
  <c r="W136" i="1"/>
  <c r="X136" i="1"/>
  <c r="U365" i="1"/>
  <c r="V365" i="1"/>
  <c r="W365" i="1"/>
  <c r="X365" i="1"/>
  <c r="T365" i="1"/>
  <c r="T51" i="1"/>
  <c r="U51" i="1"/>
  <c r="V51" i="1"/>
  <c r="W51" i="1"/>
  <c r="X51" i="1"/>
  <c r="T125" i="1"/>
  <c r="U125" i="1"/>
  <c r="V125" i="1"/>
  <c r="W125" i="1"/>
  <c r="X125" i="1"/>
  <c r="U795" i="1"/>
  <c r="V795" i="1"/>
  <c r="W795" i="1"/>
  <c r="X795" i="1"/>
  <c r="T795" i="1"/>
  <c r="T112" i="1"/>
  <c r="U112" i="1"/>
  <c r="V112" i="1"/>
  <c r="W112" i="1"/>
  <c r="X112" i="1"/>
  <c r="T676" i="1"/>
  <c r="U676" i="1"/>
  <c r="V676" i="1"/>
  <c r="W676" i="1"/>
  <c r="X676" i="1"/>
  <c r="U237" i="1"/>
  <c r="V237" i="1"/>
  <c r="W237" i="1"/>
  <c r="X237" i="1"/>
  <c r="T237" i="1"/>
  <c r="T531" i="1"/>
  <c r="U531" i="1"/>
  <c r="V531" i="1"/>
  <c r="W531" i="1"/>
  <c r="X531" i="1"/>
  <c r="T622" i="1"/>
  <c r="U622" i="1"/>
  <c r="V622" i="1"/>
  <c r="W622" i="1"/>
  <c r="X622" i="1"/>
  <c r="U617" i="1"/>
  <c r="V617" i="1"/>
  <c r="W617" i="1"/>
  <c r="X617" i="1"/>
  <c r="T617" i="1"/>
  <c r="T25" i="1"/>
  <c r="U25" i="1"/>
  <c r="V25" i="1"/>
  <c r="W25" i="1"/>
  <c r="X25" i="1"/>
  <c r="T518" i="1"/>
  <c r="U518" i="1"/>
  <c r="V518" i="1"/>
  <c r="W518" i="1"/>
  <c r="X518" i="1"/>
  <c r="U813" i="1"/>
  <c r="V813" i="1"/>
  <c r="W813" i="1"/>
  <c r="X813" i="1"/>
  <c r="T813" i="1"/>
  <c r="T823" i="1"/>
  <c r="U823" i="1"/>
  <c r="V823" i="1"/>
  <c r="W823" i="1"/>
  <c r="X823" i="1"/>
  <c r="T376" i="1"/>
  <c r="U376" i="1"/>
  <c r="V376" i="1"/>
  <c r="W376" i="1"/>
  <c r="X376" i="1"/>
  <c r="U445" i="1"/>
  <c r="V445" i="1"/>
  <c r="W445" i="1"/>
  <c r="X445" i="1"/>
  <c r="T445" i="1"/>
  <c r="T552" i="1"/>
  <c r="U552" i="1"/>
  <c r="V552" i="1"/>
  <c r="W552" i="1"/>
  <c r="X552" i="1"/>
  <c r="T798" i="1"/>
  <c r="U798" i="1"/>
  <c r="V798" i="1"/>
  <c r="W798" i="1"/>
  <c r="X798" i="1"/>
  <c r="U299" i="1"/>
  <c r="V299" i="1"/>
  <c r="W299" i="1"/>
  <c r="X299" i="1"/>
  <c r="T299" i="1"/>
  <c r="T400" i="1"/>
  <c r="U400" i="1"/>
  <c r="V400" i="1"/>
  <c r="W400" i="1"/>
  <c r="X400" i="1"/>
  <c r="T468" i="1"/>
  <c r="U468" i="1"/>
  <c r="V468" i="1"/>
  <c r="W468" i="1"/>
  <c r="X468" i="1"/>
  <c r="U610" i="1"/>
  <c r="V610" i="1"/>
  <c r="W610" i="1"/>
  <c r="X610" i="1"/>
  <c r="T610" i="1"/>
  <c r="T98" i="1"/>
  <c r="U98" i="1"/>
  <c r="V98" i="1"/>
  <c r="W98" i="1"/>
  <c r="X98" i="1"/>
  <c r="T434" i="1"/>
  <c r="U434" i="1"/>
  <c r="V434" i="1"/>
  <c r="W434" i="1"/>
  <c r="X434" i="1"/>
  <c r="U490" i="1"/>
  <c r="V490" i="1"/>
  <c r="W490" i="1"/>
  <c r="X490" i="1"/>
  <c r="T490" i="1"/>
  <c r="T596" i="1"/>
  <c r="U596" i="1"/>
  <c r="V596" i="1"/>
  <c r="W596" i="1"/>
  <c r="X596" i="1"/>
  <c r="T334" i="1"/>
  <c r="U334" i="1"/>
  <c r="V334" i="1"/>
  <c r="W334" i="1"/>
  <c r="X334" i="1"/>
  <c r="U301" i="1"/>
  <c r="V301" i="1"/>
  <c r="W301" i="1"/>
  <c r="X301" i="1"/>
  <c r="T301" i="1"/>
  <c r="T104" i="1"/>
  <c r="U104" i="1"/>
  <c r="V104" i="1"/>
  <c r="W104" i="1"/>
  <c r="X104" i="1"/>
  <c r="T476" i="1"/>
  <c r="U476" i="1"/>
  <c r="V476" i="1"/>
  <c r="W476" i="1"/>
  <c r="X476" i="1"/>
  <c r="U807" i="1"/>
  <c r="V807" i="1"/>
  <c r="W807" i="1"/>
  <c r="X807" i="1"/>
  <c r="T807" i="1"/>
  <c r="T716" i="1"/>
  <c r="U716" i="1"/>
  <c r="V716" i="1"/>
  <c r="W716" i="1"/>
  <c r="X716" i="1"/>
  <c r="T226" i="1"/>
  <c r="U226" i="1"/>
  <c r="V226" i="1"/>
  <c r="W226" i="1"/>
  <c r="X226" i="1"/>
  <c r="U118" i="1"/>
  <c r="V118" i="1"/>
  <c r="W118" i="1"/>
  <c r="X118" i="1"/>
  <c r="T118" i="1"/>
  <c r="T482" i="1"/>
  <c r="U482" i="1"/>
  <c r="V482" i="1"/>
  <c r="W482" i="1"/>
  <c r="X482" i="1"/>
  <c r="X492" i="1"/>
  <c r="X799" i="1"/>
  <c r="T206" i="1"/>
  <c r="U206" i="1"/>
  <c r="V206" i="1"/>
  <c r="W206" i="1"/>
  <c r="X206" i="1"/>
  <c r="X146" i="1"/>
  <c r="U435" i="1"/>
  <c r="V435" i="1"/>
  <c r="W435" i="1"/>
  <c r="X435" i="1"/>
  <c r="T435" i="1"/>
  <c r="X496" i="1"/>
  <c r="X774" i="1"/>
  <c r="X177" i="1"/>
  <c r="V412" i="1"/>
  <c r="W412" i="1"/>
  <c r="X412" i="1"/>
  <c r="T649" i="1"/>
  <c r="V649" i="1"/>
  <c r="W649" i="1"/>
  <c r="X649" i="1"/>
  <c r="U649" i="1"/>
  <c r="T241" i="1"/>
  <c r="U241" i="1"/>
  <c r="V241" i="1"/>
  <c r="W241" i="1"/>
  <c r="X241" i="1"/>
  <c r="U148" i="1"/>
  <c r="V148" i="1"/>
  <c r="W148" i="1"/>
  <c r="X148" i="1"/>
  <c r="T148" i="1"/>
  <c r="U809" i="1"/>
  <c r="W809" i="1"/>
  <c r="X809" i="1"/>
  <c r="T219" i="1"/>
  <c r="U219" i="1"/>
  <c r="V219" i="1"/>
  <c r="W219" i="1"/>
  <c r="X219" i="1"/>
  <c r="V388" i="1"/>
  <c r="W388" i="1"/>
  <c r="X388" i="1"/>
  <c r="T135" i="1"/>
  <c r="U135" i="1"/>
  <c r="V135" i="1"/>
  <c r="W135" i="1"/>
  <c r="X135" i="1"/>
  <c r="T530" i="1"/>
  <c r="U530" i="1"/>
  <c r="V530" i="1"/>
  <c r="W530" i="1"/>
  <c r="X530" i="1"/>
  <c r="U205" i="1"/>
  <c r="V205" i="1"/>
  <c r="W205" i="1"/>
  <c r="X205" i="1"/>
  <c r="T205" i="1"/>
  <c r="T289" i="1"/>
  <c r="U289" i="1"/>
  <c r="V289" i="1"/>
  <c r="W289" i="1"/>
  <c r="X289" i="1"/>
  <c r="T282" i="1"/>
  <c r="U282" i="1"/>
  <c r="V282" i="1"/>
  <c r="W282" i="1"/>
  <c r="X282" i="1"/>
  <c r="U778" i="1"/>
  <c r="W778" i="1"/>
  <c r="X778" i="1"/>
  <c r="V758" i="1"/>
  <c r="W758" i="1"/>
  <c r="X758" i="1"/>
  <c r="T268" i="1"/>
  <c r="U268" i="1"/>
  <c r="V268" i="1"/>
  <c r="W268" i="1"/>
  <c r="X268" i="1"/>
  <c r="U749" i="1"/>
  <c r="V749" i="1"/>
  <c r="W749" i="1"/>
  <c r="X749" i="1"/>
  <c r="T749" i="1"/>
  <c r="V667" i="1"/>
  <c r="W667" i="1"/>
  <c r="X667" i="1"/>
  <c r="W718" i="1"/>
  <c r="X718" i="1"/>
  <c r="U702" i="1"/>
  <c r="V702" i="1"/>
  <c r="W702" i="1"/>
  <c r="X702" i="1"/>
  <c r="T702" i="1"/>
  <c r="T730" i="1"/>
  <c r="U730" i="1"/>
  <c r="V730" i="1"/>
  <c r="W730" i="1"/>
  <c r="X730" i="1"/>
  <c r="T663" i="1"/>
  <c r="U663" i="1"/>
  <c r="V663" i="1"/>
  <c r="W663" i="1"/>
  <c r="X663" i="1"/>
  <c r="U803" i="1"/>
  <c r="V803" i="1"/>
  <c r="W803" i="1"/>
  <c r="X803" i="1"/>
  <c r="T803" i="1"/>
  <c r="T381" i="1"/>
  <c r="U381" i="1"/>
  <c r="V381" i="1"/>
  <c r="W381" i="1"/>
  <c r="X381" i="1"/>
  <c r="T411" i="1"/>
  <c r="U411" i="1"/>
  <c r="V411" i="1"/>
  <c r="W411" i="1"/>
  <c r="X411" i="1"/>
  <c r="T233" i="1"/>
  <c r="U233" i="1"/>
  <c r="V233" i="1"/>
  <c r="W233" i="1"/>
  <c r="X233" i="1"/>
  <c r="T817" i="1"/>
  <c r="U817" i="1"/>
  <c r="V817" i="1"/>
  <c r="W817" i="1"/>
  <c r="X817" i="1"/>
  <c r="V761" i="1"/>
  <c r="W761" i="1"/>
  <c r="X761" i="1"/>
  <c r="V155" i="1"/>
  <c r="W155" i="1"/>
  <c r="X155" i="1"/>
  <c r="V788" i="1"/>
  <c r="W788" i="1"/>
  <c r="X788" i="1"/>
  <c r="X469" i="1"/>
  <c r="V469" i="1"/>
  <c r="W469" i="1"/>
  <c r="V314" i="1"/>
  <c r="W314" i="1"/>
  <c r="X314" i="1"/>
  <c r="V168" i="1"/>
  <c r="W168" i="1"/>
  <c r="X168" i="1"/>
  <c r="U168" i="1"/>
  <c r="U260" i="1"/>
  <c r="V260" i="1"/>
  <c r="W260" i="1"/>
  <c r="X260" i="1"/>
  <c r="V486" i="1"/>
  <c r="W486" i="1"/>
  <c r="X486" i="1"/>
  <c r="U659" i="1"/>
  <c r="V659" i="1"/>
  <c r="W659" i="1"/>
  <c r="X659" i="1"/>
  <c r="U746" i="1"/>
  <c r="V746" i="1"/>
  <c r="W746" i="1"/>
  <c r="X746" i="1"/>
  <c r="V814" i="1"/>
  <c r="W814" i="1"/>
  <c r="X814" i="1"/>
  <c r="V442" i="1"/>
  <c r="W442" i="1"/>
  <c r="X442" i="1"/>
  <c r="V328" i="1"/>
  <c r="W328" i="1"/>
  <c r="X328" i="1"/>
  <c r="V711" i="1"/>
  <c r="W711" i="1"/>
  <c r="X711" i="1"/>
  <c r="V591" i="1"/>
  <c r="W591" i="1"/>
  <c r="X591" i="1"/>
  <c r="V772" i="1"/>
  <c r="W772" i="1"/>
  <c r="X772" i="1"/>
  <c r="V433" i="1"/>
  <c r="W433" i="1"/>
  <c r="X433" i="1"/>
  <c r="V287" i="1"/>
  <c r="W287" i="1"/>
  <c r="X287" i="1"/>
  <c r="X350" i="1"/>
  <c r="V350" i="1"/>
  <c r="W350" i="1"/>
  <c r="V117" i="1"/>
  <c r="W117" i="1"/>
  <c r="X117" i="1"/>
  <c r="W64" i="1"/>
  <c r="X64" i="1"/>
  <c r="V64" i="1"/>
  <c r="V794" i="1"/>
  <c r="W794" i="1"/>
  <c r="X794" i="1"/>
  <c r="V466" i="1"/>
  <c r="W466" i="1"/>
  <c r="X466" i="1"/>
  <c r="V427" i="1"/>
  <c r="W427" i="1"/>
  <c r="X427" i="1"/>
  <c r="W413" i="1"/>
  <c r="X413" i="1"/>
  <c r="V413" i="1"/>
  <c r="V100" i="1"/>
  <c r="W100" i="1"/>
  <c r="X100" i="1"/>
  <c r="W389" i="1"/>
  <c r="X389" i="1"/>
  <c r="V389" i="1"/>
  <c r="W509" i="1"/>
  <c r="X509" i="1"/>
  <c r="W302" i="1"/>
  <c r="X302" i="1"/>
  <c r="W678" i="1"/>
  <c r="X678" i="1"/>
  <c r="W634" i="1"/>
  <c r="X634" i="1"/>
  <c r="W269" i="1"/>
  <c r="X269" i="1"/>
  <c r="W222" i="1"/>
  <c r="X222" i="1"/>
  <c r="W286" i="1"/>
  <c r="X286" i="1"/>
  <c r="W682" i="1"/>
  <c r="X682" i="1"/>
  <c r="W783" i="1"/>
  <c r="X783" i="1"/>
  <c r="U266" i="1"/>
  <c r="V266" i="1"/>
  <c r="W266" i="1"/>
  <c r="X266" i="1"/>
  <c r="W654" i="1"/>
  <c r="X654" i="1"/>
  <c r="V639" i="1"/>
  <c r="W639" i="1"/>
  <c r="X639" i="1"/>
  <c r="X547" i="1"/>
  <c r="U547" i="1"/>
  <c r="V547" i="1"/>
  <c r="W547" i="1"/>
  <c r="X58" i="1"/>
  <c r="T58" i="1"/>
  <c r="U58" i="1"/>
  <c r="V58" i="1"/>
  <c r="W58" i="1"/>
  <c r="T950" i="1"/>
  <c r="U950" i="1"/>
  <c r="V950" i="1"/>
  <c r="W950" i="1"/>
  <c r="X950" i="1"/>
  <c r="V946" i="1"/>
  <c r="W946" i="1"/>
  <c r="X946" i="1"/>
  <c r="T946" i="1"/>
  <c r="U946" i="1"/>
  <c r="T942" i="1"/>
  <c r="U942" i="1"/>
  <c r="V942" i="1"/>
  <c r="W942" i="1"/>
  <c r="X942" i="1"/>
  <c r="T938" i="1"/>
  <c r="U938" i="1"/>
  <c r="V938" i="1"/>
  <c r="W938" i="1"/>
  <c r="X938" i="1"/>
  <c r="V934" i="1"/>
  <c r="W934" i="1"/>
  <c r="X934" i="1"/>
  <c r="T934" i="1"/>
  <c r="U934" i="1"/>
  <c r="T930" i="1"/>
  <c r="U930" i="1"/>
  <c r="V930" i="1"/>
  <c r="W930" i="1"/>
  <c r="X930" i="1"/>
  <c r="T926" i="1"/>
  <c r="U926" i="1"/>
  <c r="V926" i="1"/>
  <c r="W926" i="1"/>
  <c r="X926" i="1"/>
  <c r="V922" i="1"/>
  <c r="W922" i="1"/>
  <c r="X922" i="1"/>
  <c r="T922" i="1"/>
  <c r="U922" i="1"/>
  <c r="T918" i="1"/>
  <c r="U918" i="1"/>
  <c r="V918" i="1"/>
  <c r="W918" i="1"/>
  <c r="X918" i="1"/>
  <c r="T914" i="1"/>
  <c r="U914" i="1"/>
  <c r="V914" i="1"/>
  <c r="W914" i="1"/>
  <c r="X914" i="1"/>
  <c r="V910" i="1"/>
  <c r="W910" i="1"/>
  <c r="X910" i="1"/>
  <c r="T910" i="1"/>
  <c r="U910" i="1"/>
  <c r="T906" i="1"/>
  <c r="U906" i="1"/>
  <c r="V906" i="1"/>
  <c r="W906" i="1"/>
  <c r="X906" i="1"/>
  <c r="T902" i="1"/>
  <c r="U902" i="1"/>
  <c r="V902" i="1"/>
  <c r="W902" i="1"/>
  <c r="X902" i="1"/>
  <c r="V898" i="1"/>
  <c r="W898" i="1"/>
  <c r="X898" i="1"/>
  <c r="T898" i="1"/>
  <c r="U898" i="1"/>
  <c r="T894" i="1"/>
  <c r="U894" i="1"/>
  <c r="V894" i="1"/>
  <c r="W894" i="1"/>
  <c r="X894" i="1"/>
  <c r="T890" i="1"/>
  <c r="U890" i="1"/>
  <c r="V890" i="1"/>
  <c r="W890" i="1"/>
  <c r="X890" i="1"/>
  <c r="V886" i="1"/>
  <c r="W886" i="1"/>
  <c r="X886" i="1"/>
  <c r="T886" i="1"/>
  <c r="U886" i="1"/>
  <c r="T882" i="1"/>
  <c r="U882" i="1"/>
  <c r="V882" i="1"/>
  <c r="W882" i="1"/>
  <c r="X882" i="1"/>
  <c r="T878" i="1"/>
  <c r="U878" i="1"/>
  <c r="V878" i="1"/>
  <c r="W878" i="1"/>
  <c r="X878" i="1"/>
  <c r="V874" i="1"/>
  <c r="W874" i="1"/>
  <c r="X874" i="1"/>
  <c r="T874" i="1"/>
  <c r="U874" i="1"/>
  <c r="T870" i="1"/>
  <c r="U870" i="1"/>
  <c r="V870" i="1"/>
  <c r="W870" i="1"/>
  <c r="X870" i="1"/>
  <c r="T866" i="1"/>
  <c r="U866" i="1"/>
  <c r="V866" i="1"/>
  <c r="W866" i="1"/>
  <c r="X866" i="1"/>
  <c r="V862" i="1"/>
  <c r="W862" i="1"/>
  <c r="X862" i="1"/>
  <c r="T862" i="1"/>
  <c r="U862" i="1"/>
  <c r="T858" i="1"/>
  <c r="U858" i="1"/>
  <c r="V858" i="1"/>
  <c r="W858" i="1"/>
  <c r="X858" i="1"/>
  <c r="T854" i="1"/>
  <c r="U854" i="1"/>
  <c r="V854" i="1"/>
  <c r="W854" i="1"/>
  <c r="X854" i="1"/>
  <c r="V850" i="1"/>
  <c r="W850" i="1"/>
  <c r="X850" i="1"/>
  <c r="T850" i="1"/>
  <c r="U850" i="1"/>
  <c r="T846" i="1"/>
  <c r="U846" i="1"/>
  <c r="V846" i="1"/>
  <c r="W846" i="1"/>
  <c r="X846" i="1"/>
  <c r="T842" i="1"/>
  <c r="U842" i="1"/>
  <c r="V842" i="1"/>
  <c r="W842" i="1"/>
  <c r="X842" i="1"/>
  <c r="V838" i="1"/>
  <c r="W838" i="1"/>
  <c r="X838" i="1"/>
  <c r="T838" i="1"/>
  <c r="U838" i="1"/>
  <c r="T359" i="1"/>
  <c r="U359" i="1"/>
  <c r="V359" i="1"/>
  <c r="W359" i="1"/>
  <c r="X359" i="1"/>
  <c r="T726" i="1"/>
  <c r="U726" i="1"/>
  <c r="V726" i="1"/>
  <c r="W726" i="1"/>
  <c r="X726" i="1"/>
  <c r="V384" i="1"/>
  <c r="W384" i="1"/>
  <c r="X384" i="1"/>
  <c r="T384" i="1"/>
  <c r="U384" i="1"/>
  <c r="T626" i="1"/>
  <c r="U626" i="1"/>
  <c r="V626" i="1"/>
  <c r="W626" i="1"/>
  <c r="X626" i="1"/>
  <c r="T724" i="1"/>
  <c r="U724" i="1"/>
  <c r="V724" i="1"/>
  <c r="W724" i="1"/>
  <c r="X724" i="1"/>
  <c r="V124" i="1"/>
  <c r="W124" i="1"/>
  <c r="X124" i="1"/>
  <c r="T124" i="1"/>
  <c r="U124" i="1"/>
  <c r="T186" i="1"/>
  <c r="U186" i="1"/>
  <c r="V186" i="1"/>
  <c r="W186" i="1"/>
  <c r="X186" i="1"/>
  <c r="T296" i="1"/>
  <c r="U296" i="1"/>
  <c r="V296" i="1"/>
  <c r="W296" i="1"/>
  <c r="X296" i="1"/>
  <c r="V615" i="1"/>
  <c r="W615" i="1"/>
  <c r="X615" i="1"/>
  <c r="T615" i="1"/>
  <c r="U615" i="1"/>
  <c r="T569" i="1"/>
  <c r="U569" i="1"/>
  <c r="V569" i="1"/>
  <c r="W569" i="1"/>
  <c r="X569" i="1"/>
  <c r="V406" i="1"/>
  <c r="W406" i="1"/>
  <c r="X406" i="1"/>
  <c r="T406" i="1"/>
  <c r="U406" i="1"/>
  <c r="T142" i="1"/>
  <c r="U142" i="1"/>
  <c r="V142" i="1"/>
  <c r="W142" i="1"/>
  <c r="X142" i="1"/>
  <c r="T806" i="1"/>
  <c r="U806" i="1"/>
  <c r="V806" i="1"/>
  <c r="W806" i="1"/>
  <c r="X806" i="1"/>
  <c r="V831" i="1"/>
  <c r="W831" i="1"/>
  <c r="X831" i="1"/>
  <c r="T831" i="1"/>
  <c r="U831" i="1"/>
  <c r="T145" i="1"/>
  <c r="U145" i="1"/>
  <c r="V145" i="1"/>
  <c r="W145" i="1"/>
  <c r="X145" i="1"/>
  <c r="T686" i="1"/>
  <c r="U686" i="1"/>
  <c r="V686" i="1"/>
  <c r="W686" i="1"/>
  <c r="X686" i="1"/>
  <c r="V50" i="1"/>
  <c r="W50" i="1"/>
  <c r="X50" i="1"/>
  <c r="T50" i="1"/>
  <c r="U50" i="1"/>
  <c r="T161" i="1"/>
  <c r="U161" i="1"/>
  <c r="V161" i="1"/>
  <c r="W161" i="1"/>
  <c r="X161" i="1"/>
  <c r="T244" i="1"/>
  <c r="U244" i="1"/>
  <c r="V244" i="1"/>
  <c r="W244" i="1"/>
  <c r="X244" i="1"/>
  <c r="V507" i="1"/>
  <c r="W507" i="1"/>
  <c r="X507" i="1"/>
  <c r="T507" i="1"/>
  <c r="U507" i="1"/>
  <c r="T640" i="1"/>
  <c r="U640" i="1"/>
  <c r="V640" i="1"/>
  <c r="W640" i="1"/>
  <c r="X640" i="1"/>
  <c r="T505" i="1"/>
  <c r="U505" i="1"/>
  <c r="V505" i="1"/>
  <c r="W505" i="1"/>
  <c r="X505" i="1"/>
  <c r="V544" i="1"/>
  <c r="W544" i="1"/>
  <c r="X544" i="1"/>
  <c r="T544" i="1"/>
  <c r="U544" i="1"/>
  <c r="T452" i="1"/>
  <c r="U452" i="1"/>
  <c r="V452" i="1"/>
  <c r="W452" i="1"/>
  <c r="X452" i="1"/>
  <c r="T614" i="1"/>
  <c r="U614" i="1"/>
  <c r="V614" i="1"/>
  <c r="W614" i="1"/>
  <c r="X614" i="1"/>
  <c r="V46" i="1"/>
  <c r="W46" i="1"/>
  <c r="X46" i="1"/>
  <c r="T46" i="1"/>
  <c r="U46" i="1"/>
  <c r="T63" i="1"/>
  <c r="U63" i="1"/>
  <c r="V63" i="1"/>
  <c r="W63" i="1"/>
  <c r="X63" i="1"/>
  <c r="T636" i="1"/>
  <c r="U636" i="1"/>
  <c r="V636" i="1"/>
  <c r="W636" i="1"/>
  <c r="X636" i="1"/>
  <c r="V250" i="1"/>
  <c r="W250" i="1"/>
  <c r="X250" i="1"/>
  <c r="T250" i="1"/>
  <c r="U250" i="1"/>
  <c r="T137" i="1"/>
  <c r="U137" i="1"/>
  <c r="V137" i="1"/>
  <c r="W137" i="1"/>
  <c r="X137" i="1"/>
  <c r="T707" i="1"/>
  <c r="U707" i="1"/>
  <c r="V707" i="1"/>
  <c r="W707" i="1"/>
  <c r="X707" i="1"/>
  <c r="V85" i="1"/>
  <c r="W85" i="1"/>
  <c r="X85" i="1"/>
  <c r="T85" i="1"/>
  <c r="U85" i="1"/>
  <c r="T655" i="1"/>
  <c r="U655" i="1"/>
  <c r="V655" i="1"/>
  <c r="W655" i="1"/>
  <c r="X655" i="1"/>
  <c r="T326" i="1"/>
  <c r="U326" i="1"/>
  <c r="V326" i="1"/>
  <c r="W326" i="1"/>
  <c r="X326" i="1"/>
  <c r="V163" i="1"/>
  <c r="W163" i="1"/>
  <c r="X163" i="1"/>
  <c r="T163" i="1"/>
  <c r="U163" i="1"/>
  <c r="T715" i="1"/>
  <c r="U715" i="1"/>
  <c r="V715" i="1"/>
  <c r="W715" i="1"/>
  <c r="X715" i="1"/>
  <c r="T31" i="1"/>
  <c r="U31" i="1"/>
  <c r="V31" i="1"/>
  <c r="W31" i="1"/>
  <c r="X31" i="1"/>
  <c r="V785" i="1"/>
  <c r="W785" i="1"/>
  <c r="X785" i="1"/>
  <c r="T785" i="1"/>
  <c r="U785" i="1"/>
  <c r="T811" i="1"/>
  <c r="U811" i="1"/>
  <c r="V811" i="1"/>
  <c r="W811" i="1"/>
  <c r="X811" i="1"/>
  <c r="T571" i="1"/>
  <c r="U571" i="1"/>
  <c r="V571" i="1"/>
  <c r="W571" i="1"/>
  <c r="X571" i="1"/>
  <c r="V780" i="1"/>
  <c r="W780" i="1"/>
  <c r="X780" i="1"/>
  <c r="T780" i="1"/>
  <c r="U780" i="1"/>
  <c r="T228" i="1"/>
  <c r="U228" i="1"/>
  <c r="V228" i="1"/>
  <c r="W228" i="1"/>
  <c r="X228" i="1"/>
  <c r="T511" i="1"/>
  <c r="U511" i="1"/>
  <c r="V511" i="1"/>
  <c r="W511" i="1"/>
  <c r="X511" i="1"/>
  <c r="V307" i="1"/>
  <c r="W307" i="1"/>
  <c r="X307" i="1"/>
  <c r="T307" i="1"/>
  <c r="U307" i="1"/>
  <c r="T288" i="1"/>
  <c r="U288" i="1"/>
  <c r="V288" i="1"/>
  <c r="W288" i="1"/>
  <c r="X288" i="1"/>
  <c r="T668" i="1"/>
  <c r="U668" i="1"/>
  <c r="V668" i="1"/>
  <c r="W668" i="1"/>
  <c r="X668" i="1"/>
  <c r="V441" i="1"/>
  <c r="W441" i="1"/>
  <c r="X441" i="1"/>
  <c r="T441" i="1"/>
  <c r="U441" i="1"/>
  <c r="T78" i="1"/>
  <c r="U78" i="1"/>
  <c r="V78" i="1"/>
  <c r="W78" i="1"/>
  <c r="X78" i="1"/>
  <c r="T319" i="1"/>
  <c r="U319" i="1"/>
  <c r="V319" i="1"/>
  <c r="W319" i="1"/>
  <c r="X319" i="1"/>
  <c r="V292" i="1"/>
  <c r="W292" i="1"/>
  <c r="X292" i="1"/>
  <c r="T292" i="1"/>
  <c r="U292" i="1"/>
  <c r="X358" i="1"/>
  <c r="X313" i="1"/>
  <c r="X539" i="1"/>
  <c r="X673" i="1"/>
  <c r="X267" i="1"/>
  <c r="X357" i="1"/>
  <c r="U357" i="1"/>
  <c r="T428" i="1"/>
  <c r="U428" i="1"/>
  <c r="V428" i="1"/>
  <c r="W428" i="1"/>
  <c r="X428" i="1"/>
  <c r="T255" i="1"/>
  <c r="U255" i="1"/>
  <c r="V255" i="1"/>
  <c r="W255" i="1"/>
  <c r="X255" i="1"/>
  <c r="V562" i="1"/>
  <c r="W562" i="1"/>
  <c r="X562" i="1"/>
  <c r="V644" i="1"/>
  <c r="W644" i="1"/>
  <c r="X644" i="1"/>
  <c r="U644" i="1"/>
  <c r="T644" i="1"/>
  <c r="T316" i="1"/>
  <c r="U316" i="1"/>
  <c r="W316" i="1"/>
  <c r="X316" i="1"/>
  <c r="V316" i="1"/>
  <c r="T322" i="1"/>
  <c r="U322" i="1"/>
  <c r="V322" i="1"/>
  <c r="W322" i="1"/>
  <c r="X322" i="1"/>
  <c r="V550" i="1"/>
  <c r="W550" i="1"/>
  <c r="X550" i="1"/>
  <c r="T550" i="1"/>
  <c r="U550" i="1"/>
  <c r="T312" i="1"/>
  <c r="U312" i="1"/>
  <c r="V312" i="1"/>
  <c r="W312" i="1"/>
  <c r="X312" i="1"/>
  <c r="V538" i="1"/>
  <c r="W538" i="1"/>
  <c r="X538" i="1"/>
  <c r="V298" i="1"/>
  <c r="W298" i="1"/>
  <c r="X298" i="1"/>
  <c r="T298" i="1"/>
  <c r="U298" i="1"/>
  <c r="T297" i="1"/>
  <c r="U297" i="1"/>
  <c r="V297" i="1"/>
  <c r="W297" i="1"/>
  <c r="X297" i="1"/>
  <c r="T611" i="1"/>
  <c r="U611" i="1"/>
  <c r="V611" i="1"/>
  <c r="W611" i="1"/>
  <c r="X611" i="1"/>
  <c r="V189" i="1"/>
  <c r="W189" i="1"/>
  <c r="X189" i="1"/>
  <c r="T189" i="1"/>
  <c r="U189" i="1"/>
  <c r="T199" i="1"/>
  <c r="U199" i="1"/>
  <c r="V199" i="1"/>
  <c r="W199" i="1"/>
  <c r="X199" i="1"/>
  <c r="W594" i="1"/>
  <c r="X594" i="1"/>
  <c r="V343" i="1"/>
  <c r="W343" i="1"/>
  <c r="X343" i="1"/>
  <c r="W579" i="1"/>
  <c r="X579" i="1"/>
  <c r="T95" i="1"/>
  <c r="U95" i="1"/>
  <c r="V95" i="1"/>
  <c r="W95" i="1"/>
  <c r="X95" i="1"/>
  <c r="V733" i="1"/>
  <c r="W733" i="1"/>
  <c r="X733" i="1"/>
  <c r="T733" i="1"/>
  <c r="U733" i="1"/>
  <c r="V704" i="1"/>
  <c r="W704" i="1"/>
  <c r="X704" i="1"/>
  <c r="V698" i="1"/>
  <c r="W698" i="1"/>
  <c r="X698" i="1"/>
  <c r="V701" i="1"/>
  <c r="W701" i="1"/>
  <c r="X701" i="1"/>
  <c r="T701" i="1"/>
  <c r="U701" i="1"/>
  <c r="T697" i="1"/>
  <c r="U697" i="1"/>
  <c r="V697" i="1"/>
  <c r="W697" i="1"/>
  <c r="X697" i="1"/>
  <c r="T409" i="1"/>
  <c r="U409" i="1"/>
  <c r="V409" i="1"/>
  <c r="W409" i="1"/>
  <c r="X409" i="1"/>
  <c r="V825" i="1"/>
  <c r="W825" i="1"/>
  <c r="X825" i="1"/>
  <c r="T825" i="1"/>
  <c r="U825" i="1"/>
  <c r="T789" i="1"/>
  <c r="U789" i="1"/>
  <c r="V789" i="1"/>
  <c r="W789" i="1"/>
  <c r="X789" i="1"/>
  <c r="T208" i="1"/>
  <c r="U208" i="1"/>
  <c r="V208" i="1"/>
  <c r="W208" i="1"/>
  <c r="X208" i="1"/>
  <c r="T465" i="1"/>
  <c r="U465" i="1"/>
  <c r="V465" i="1"/>
  <c r="W465" i="1"/>
  <c r="X465" i="1"/>
  <c r="V567" i="1"/>
  <c r="W567" i="1"/>
  <c r="X567" i="1"/>
  <c r="T375" i="1"/>
  <c r="U375" i="1"/>
  <c r="V375" i="1"/>
  <c r="W375" i="1"/>
  <c r="X375" i="1"/>
  <c r="U632" i="1"/>
  <c r="W632" i="1"/>
  <c r="X632" i="1"/>
  <c r="T242" i="1"/>
  <c r="U242" i="1"/>
  <c r="V242" i="1"/>
  <c r="W242" i="1"/>
  <c r="X242" i="1"/>
  <c r="V410" i="1"/>
  <c r="W410" i="1"/>
  <c r="X410" i="1"/>
  <c r="V645" i="1"/>
  <c r="W645" i="1"/>
  <c r="X645" i="1"/>
  <c r="V392" i="1"/>
  <c r="W392" i="1"/>
  <c r="X392" i="1"/>
  <c r="V116" i="1"/>
  <c r="W116" i="1"/>
  <c r="X116" i="1"/>
  <c r="V59" i="1"/>
  <c r="W59" i="1"/>
  <c r="X59" i="1"/>
  <c r="V499" i="1"/>
  <c r="W499" i="1"/>
  <c r="X499" i="1"/>
  <c r="T499" i="1"/>
  <c r="U499" i="1"/>
  <c r="U167" i="1"/>
  <c r="V167" i="1"/>
  <c r="W167" i="1"/>
  <c r="X167" i="1"/>
  <c r="U335" i="1"/>
  <c r="V335" i="1"/>
  <c r="W335" i="1"/>
  <c r="X335" i="1"/>
  <c r="U572" i="1"/>
  <c r="V572" i="1"/>
  <c r="W572" i="1"/>
  <c r="X572" i="1"/>
  <c r="U660" i="1"/>
  <c r="V660" i="1"/>
  <c r="W660" i="1"/>
  <c r="X660" i="1"/>
  <c r="U834" i="1"/>
  <c r="V834" i="1"/>
  <c r="W834" i="1"/>
  <c r="X834" i="1"/>
  <c r="V407" i="1"/>
  <c r="W407" i="1"/>
  <c r="X407" i="1"/>
  <c r="V164" i="1"/>
  <c r="W164" i="1"/>
  <c r="X164" i="1"/>
  <c r="V47" i="1"/>
  <c r="W47" i="1"/>
  <c r="X47" i="1"/>
  <c r="W568" i="1"/>
  <c r="X568" i="1"/>
  <c r="V568" i="1"/>
  <c r="V210" i="1"/>
  <c r="W210" i="1"/>
  <c r="X210" i="1"/>
  <c r="V340" i="1"/>
  <c r="W340" i="1"/>
  <c r="X340" i="1"/>
  <c r="W120" i="1"/>
  <c r="X120" i="1"/>
  <c r="V120" i="1"/>
  <c r="V84" i="1"/>
  <c r="W84" i="1"/>
  <c r="X84" i="1"/>
  <c r="V693" i="1"/>
  <c r="W693" i="1"/>
  <c r="X693" i="1"/>
  <c r="V641" i="1"/>
  <c r="W641" i="1"/>
  <c r="X641" i="1"/>
  <c r="V574" i="1"/>
  <c r="W574" i="1"/>
  <c r="X574" i="1"/>
  <c r="V383" i="1"/>
  <c r="W383" i="1"/>
  <c r="X383" i="1"/>
  <c r="V159" i="1"/>
  <c r="W159" i="1"/>
  <c r="X159" i="1"/>
  <c r="X89" i="1"/>
  <c r="V89" i="1"/>
  <c r="W89" i="1"/>
  <c r="W681" i="1"/>
  <c r="X681" i="1"/>
  <c r="V681" i="1"/>
  <c r="X582" i="1"/>
  <c r="V582" i="1"/>
  <c r="W582" i="1"/>
  <c r="W805" i="1"/>
  <c r="X805" i="1"/>
  <c r="W96" i="1"/>
  <c r="X96" i="1"/>
  <c r="W60" i="1"/>
  <c r="X60" i="1"/>
  <c r="W551" i="1"/>
  <c r="X551" i="1"/>
  <c r="W196" i="1"/>
  <c r="X196" i="1"/>
  <c r="X368" i="1"/>
  <c r="W368" i="1"/>
  <c r="W753" i="1"/>
  <c r="X753" i="1"/>
  <c r="W65" i="1"/>
  <c r="X65" i="1"/>
  <c r="X493" i="1"/>
  <c r="W493" i="1"/>
  <c r="W776" i="1"/>
  <c r="X776" i="1"/>
  <c r="W377" i="1"/>
  <c r="X377" i="1"/>
  <c r="T377" i="1"/>
  <c r="U377" i="1"/>
  <c r="V377" i="1"/>
  <c r="V396" i="1"/>
  <c r="W396" i="1"/>
  <c r="X396" i="1"/>
  <c r="U557" i="1"/>
  <c r="V557" i="1"/>
  <c r="W557" i="1"/>
  <c r="X557" i="1"/>
  <c r="V559" i="1"/>
  <c r="W559" i="1"/>
  <c r="X559" i="1"/>
  <c r="U70" i="1"/>
  <c r="W70" i="1"/>
  <c r="X70" i="1"/>
  <c r="T949" i="1"/>
  <c r="U949" i="1"/>
  <c r="V949" i="1"/>
  <c r="W949" i="1"/>
  <c r="X949" i="1"/>
  <c r="T945" i="1"/>
  <c r="U945" i="1"/>
  <c r="V945" i="1"/>
  <c r="W945" i="1"/>
  <c r="X945" i="1"/>
  <c r="W941" i="1"/>
  <c r="X941" i="1"/>
  <c r="T941" i="1"/>
  <c r="U941" i="1"/>
  <c r="V941" i="1"/>
  <c r="T937" i="1"/>
  <c r="U937" i="1"/>
  <c r="V937" i="1"/>
  <c r="W937" i="1"/>
  <c r="X937" i="1"/>
  <c r="T933" i="1"/>
  <c r="U933" i="1"/>
  <c r="V933" i="1"/>
  <c r="W933" i="1"/>
  <c r="X933" i="1"/>
  <c r="W929" i="1"/>
  <c r="X929" i="1"/>
  <c r="T929" i="1"/>
  <c r="U929" i="1"/>
  <c r="V929" i="1"/>
  <c r="T925" i="1"/>
  <c r="U925" i="1"/>
  <c r="V925" i="1"/>
  <c r="W925" i="1"/>
  <c r="X925" i="1"/>
  <c r="T921" i="1"/>
  <c r="U921" i="1"/>
  <c r="V921" i="1"/>
  <c r="W921" i="1"/>
  <c r="X921" i="1"/>
  <c r="W917" i="1"/>
  <c r="X917" i="1"/>
  <c r="T917" i="1"/>
  <c r="U917" i="1"/>
  <c r="V917" i="1"/>
  <c r="T913" i="1"/>
  <c r="U913" i="1"/>
  <c r="V913" i="1"/>
  <c r="W913" i="1"/>
  <c r="X913" i="1"/>
  <c r="T909" i="1"/>
  <c r="U909" i="1"/>
  <c r="V909" i="1"/>
  <c r="W909" i="1"/>
  <c r="X909" i="1"/>
  <c r="W905" i="1"/>
  <c r="X905" i="1"/>
  <c r="T905" i="1"/>
  <c r="U905" i="1"/>
  <c r="V905" i="1"/>
  <c r="T901" i="1"/>
  <c r="U901" i="1"/>
  <c r="V901" i="1"/>
  <c r="W901" i="1"/>
  <c r="X901" i="1"/>
  <c r="T897" i="1"/>
  <c r="U897" i="1"/>
  <c r="V897" i="1"/>
  <c r="W897" i="1"/>
  <c r="X897" i="1"/>
  <c r="W893" i="1"/>
  <c r="X893" i="1"/>
  <c r="T893" i="1"/>
  <c r="U893" i="1"/>
  <c r="V893" i="1"/>
  <c r="T889" i="1"/>
  <c r="U889" i="1"/>
  <c r="V889" i="1"/>
  <c r="W889" i="1"/>
  <c r="X889" i="1"/>
  <c r="T885" i="1"/>
  <c r="U885" i="1"/>
  <c r="V885" i="1"/>
  <c r="W885" i="1"/>
  <c r="X885" i="1"/>
  <c r="W881" i="1"/>
  <c r="X881" i="1"/>
  <c r="T881" i="1"/>
  <c r="U881" i="1"/>
  <c r="V881" i="1"/>
  <c r="T877" i="1"/>
  <c r="U877" i="1"/>
  <c r="V877" i="1"/>
  <c r="W877" i="1"/>
  <c r="X877" i="1"/>
  <c r="T873" i="1"/>
  <c r="U873" i="1"/>
  <c r="V873" i="1"/>
  <c r="W873" i="1"/>
  <c r="X873" i="1"/>
  <c r="W869" i="1"/>
  <c r="X869" i="1"/>
  <c r="T869" i="1"/>
  <c r="U869" i="1"/>
  <c r="V869" i="1"/>
  <c r="T865" i="1"/>
  <c r="U865" i="1"/>
  <c r="V865" i="1"/>
  <c r="W865" i="1"/>
  <c r="X865" i="1"/>
  <c r="T861" i="1"/>
  <c r="U861" i="1"/>
  <c r="V861" i="1"/>
  <c r="W861" i="1"/>
  <c r="X861" i="1"/>
  <c r="W857" i="1"/>
  <c r="X857" i="1"/>
  <c r="T857" i="1"/>
  <c r="U857" i="1"/>
  <c r="V857" i="1"/>
  <c r="T853" i="1"/>
  <c r="U853" i="1"/>
  <c r="V853" i="1"/>
  <c r="W853" i="1"/>
  <c r="X853" i="1"/>
  <c r="T849" i="1"/>
  <c r="U849" i="1"/>
  <c r="V849" i="1"/>
  <c r="W849" i="1"/>
  <c r="X849" i="1"/>
  <c r="W845" i="1"/>
  <c r="X845" i="1"/>
  <c r="T845" i="1"/>
  <c r="U845" i="1"/>
  <c r="V845" i="1"/>
  <c r="T841" i="1"/>
  <c r="U841" i="1"/>
  <c r="V841" i="1"/>
  <c r="W841" i="1"/>
  <c r="X841" i="1"/>
  <c r="T506" i="1"/>
  <c r="U506" i="1"/>
  <c r="V506" i="1"/>
  <c r="W506" i="1"/>
  <c r="X506" i="1"/>
  <c r="W827" i="1"/>
  <c r="X827" i="1"/>
  <c r="T827" i="1"/>
  <c r="U827" i="1"/>
  <c r="V827" i="1"/>
  <c r="T833" i="1"/>
  <c r="U833" i="1"/>
  <c r="V833" i="1"/>
  <c r="W833" i="1"/>
  <c r="X833" i="1"/>
  <c r="T361" i="1"/>
  <c r="U361" i="1"/>
  <c r="V361" i="1"/>
  <c r="W361" i="1"/>
  <c r="X361" i="1"/>
  <c r="W651" i="1"/>
  <c r="X651" i="1"/>
  <c r="T651" i="1"/>
  <c r="U651" i="1"/>
  <c r="V651" i="1"/>
  <c r="T723" i="1"/>
  <c r="U723" i="1"/>
  <c r="V723" i="1"/>
  <c r="W723" i="1"/>
  <c r="X723" i="1"/>
  <c r="T378" i="1"/>
  <c r="U378" i="1"/>
  <c r="V378" i="1"/>
  <c r="W378" i="1"/>
  <c r="X378" i="1"/>
  <c r="W808" i="1"/>
  <c r="X808" i="1"/>
  <c r="T808" i="1"/>
  <c r="U808" i="1"/>
  <c r="V808" i="1"/>
  <c r="T198" i="1"/>
  <c r="U198" i="1"/>
  <c r="V198" i="1"/>
  <c r="W198" i="1"/>
  <c r="X198" i="1"/>
  <c r="T618" i="1"/>
  <c r="U618" i="1"/>
  <c r="V618" i="1"/>
  <c r="W618" i="1"/>
  <c r="X618" i="1"/>
  <c r="W535" i="1"/>
  <c r="X535" i="1"/>
  <c r="T535" i="1"/>
  <c r="U535" i="1"/>
  <c r="V535" i="1"/>
  <c r="T303" i="1"/>
  <c r="U303" i="1"/>
  <c r="V303" i="1"/>
  <c r="W303" i="1"/>
  <c r="X303" i="1"/>
  <c r="T575" i="1"/>
  <c r="U575" i="1"/>
  <c r="V575" i="1"/>
  <c r="W575" i="1"/>
  <c r="X575" i="1"/>
  <c r="W249" i="1"/>
  <c r="X249" i="1"/>
  <c r="T249" i="1"/>
  <c r="U249" i="1"/>
  <c r="V249" i="1"/>
  <c r="T821" i="1"/>
  <c r="U821" i="1"/>
  <c r="V821" i="1"/>
  <c r="W821" i="1"/>
  <c r="X821" i="1"/>
  <c r="T616" i="1"/>
  <c r="U616" i="1"/>
  <c r="V616" i="1"/>
  <c r="W616" i="1"/>
  <c r="X616" i="1"/>
  <c r="W169" i="1"/>
  <c r="X169" i="1"/>
  <c r="T169" i="1"/>
  <c r="U169" i="1"/>
  <c r="V169" i="1"/>
  <c r="T621" i="1"/>
  <c r="U621" i="1"/>
  <c r="V621" i="1"/>
  <c r="W621" i="1"/>
  <c r="X621" i="1"/>
  <c r="T30" i="1"/>
  <c r="U30" i="1"/>
  <c r="V30" i="1"/>
  <c r="W30" i="1"/>
  <c r="X30" i="1"/>
  <c r="W55" i="1"/>
  <c r="X55" i="1"/>
  <c r="T55" i="1"/>
  <c r="U55" i="1"/>
  <c r="V55" i="1"/>
  <c r="T54" i="1"/>
  <c r="U54" i="1"/>
  <c r="V54" i="1"/>
  <c r="W54" i="1"/>
  <c r="X54" i="1"/>
  <c r="T494" i="1"/>
  <c r="U494" i="1"/>
  <c r="V494" i="1"/>
  <c r="W494" i="1"/>
  <c r="X494" i="1"/>
  <c r="W652" i="1"/>
  <c r="X652" i="1"/>
  <c r="T652" i="1"/>
  <c r="U652" i="1"/>
  <c r="V652" i="1"/>
  <c r="T451" i="1"/>
  <c r="U451" i="1"/>
  <c r="V451" i="1"/>
  <c r="W451" i="1"/>
  <c r="X451" i="1"/>
  <c r="T497" i="1"/>
  <c r="U497" i="1"/>
  <c r="V497" i="1"/>
  <c r="W497" i="1"/>
  <c r="X497" i="1"/>
  <c r="W587" i="1"/>
  <c r="X587" i="1"/>
  <c r="T587" i="1"/>
  <c r="U587" i="1"/>
  <c r="V587" i="1"/>
  <c r="T453" i="1"/>
  <c r="U453" i="1"/>
  <c r="V453" i="1"/>
  <c r="W453" i="1"/>
  <c r="X453" i="1"/>
  <c r="T40" i="1"/>
  <c r="U40" i="1"/>
  <c r="V40" i="1"/>
  <c r="W40" i="1"/>
  <c r="X40" i="1"/>
  <c r="W349" i="1"/>
  <c r="X349" i="1"/>
  <c r="T349" i="1"/>
  <c r="U349" i="1"/>
  <c r="V349" i="1"/>
  <c r="T721" i="1"/>
  <c r="U721" i="1"/>
  <c r="V721" i="1"/>
  <c r="W721" i="1"/>
  <c r="X721" i="1"/>
  <c r="T526" i="1"/>
  <c r="U526" i="1"/>
  <c r="V526" i="1"/>
  <c r="W526" i="1"/>
  <c r="X526" i="1"/>
  <c r="W631" i="1"/>
  <c r="X631" i="1"/>
  <c r="T631" i="1"/>
  <c r="U631" i="1"/>
  <c r="V631" i="1"/>
  <c r="T271" i="1"/>
  <c r="U271" i="1"/>
  <c r="V271" i="1"/>
  <c r="W271" i="1"/>
  <c r="X271" i="1"/>
  <c r="T414" i="1"/>
  <c r="U414" i="1"/>
  <c r="V414" i="1"/>
  <c r="W414" i="1"/>
  <c r="X414" i="1"/>
  <c r="W671" i="1"/>
  <c r="X671" i="1"/>
  <c r="T671" i="1"/>
  <c r="U671" i="1"/>
  <c r="V671" i="1"/>
  <c r="T732" i="1"/>
  <c r="U732" i="1"/>
  <c r="V732" i="1"/>
  <c r="W732" i="1"/>
  <c r="X732" i="1"/>
  <c r="T608" i="1"/>
  <c r="U608" i="1"/>
  <c r="V608" i="1"/>
  <c r="W608" i="1"/>
  <c r="X608" i="1"/>
  <c r="W171" i="1"/>
  <c r="X171" i="1"/>
  <c r="T171" i="1"/>
  <c r="U171" i="1"/>
  <c r="V171" i="1"/>
  <c r="T45" i="1"/>
  <c r="U45" i="1"/>
  <c r="V45" i="1"/>
  <c r="W45" i="1"/>
  <c r="X45" i="1"/>
  <c r="T589" i="1"/>
  <c r="U589" i="1"/>
  <c r="V589" i="1"/>
  <c r="W589" i="1"/>
  <c r="X589" i="1"/>
  <c r="W178" i="1"/>
  <c r="X178" i="1"/>
  <c r="T178" i="1"/>
  <c r="U178" i="1"/>
  <c r="V178" i="1"/>
  <c r="T344" i="1"/>
  <c r="U344" i="1"/>
  <c r="V344" i="1"/>
  <c r="W344" i="1"/>
  <c r="X344" i="1"/>
  <c r="T419" i="1"/>
  <c r="U419" i="1"/>
  <c r="V419" i="1"/>
  <c r="W419" i="1"/>
  <c r="X419" i="1"/>
  <c r="W523" i="1"/>
  <c r="X523" i="1"/>
  <c r="T523" i="1"/>
  <c r="U523" i="1"/>
  <c r="V523" i="1"/>
  <c r="T91" i="1"/>
  <c r="U91" i="1"/>
  <c r="V91" i="1"/>
  <c r="W91" i="1"/>
  <c r="X91" i="1"/>
  <c r="T581" i="1"/>
  <c r="U581" i="1"/>
  <c r="V581" i="1"/>
  <c r="W581" i="1"/>
  <c r="X581" i="1"/>
  <c r="W188" i="1"/>
  <c r="X188" i="1"/>
  <c r="T188" i="1"/>
  <c r="U188" i="1"/>
  <c r="V188" i="1"/>
  <c r="T133" i="1"/>
  <c r="U133" i="1"/>
  <c r="V133" i="1"/>
  <c r="W133" i="1"/>
  <c r="X133" i="1"/>
  <c r="T739" i="1"/>
  <c r="U739" i="1"/>
  <c r="V739" i="1"/>
  <c r="W739" i="1"/>
  <c r="X739" i="1"/>
  <c r="W62" i="1"/>
  <c r="X62" i="1"/>
  <c r="T62" i="1"/>
  <c r="U62" i="1"/>
  <c r="V62" i="1"/>
  <c r="T602" i="1"/>
  <c r="U602" i="1"/>
  <c r="V602" i="1"/>
  <c r="W602" i="1"/>
  <c r="X602" i="1"/>
  <c r="T791" i="1"/>
  <c r="U791" i="1"/>
  <c r="V791" i="1"/>
  <c r="W791" i="1"/>
  <c r="X791" i="1"/>
  <c r="X105" i="1"/>
  <c r="X674" i="1"/>
  <c r="X75" i="1"/>
  <c r="X638" i="1"/>
  <c r="X191" i="1"/>
  <c r="U103" i="1"/>
  <c r="X103" i="1"/>
  <c r="X670" i="1"/>
  <c r="T333" i="1"/>
  <c r="U333" i="1"/>
  <c r="V333" i="1"/>
  <c r="W333" i="1"/>
  <c r="X333" i="1"/>
  <c r="T563" i="1"/>
  <c r="U563" i="1"/>
  <c r="V563" i="1"/>
  <c r="W563" i="1"/>
  <c r="X563" i="1"/>
  <c r="T812" i="1"/>
  <c r="U812" i="1"/>
  <c r="V812" i="1"/>
  <c r="W812" i="1"/>
  <c r="X812" i="1"/>
  <c r="W324" i="1"/>
  <c r="X324" i="1"/>
  <c r="T324" i="1"/>
  <c r="U324" i="1"/>
  <c r="V324" i="1"/>
  <c r="T230" i="1"/>
  <c r="U230" i="1"/>
  <c r="V230" i="1"/>
  <c r="W230" i="1"/>
  <c r="X230" i="1"/>
  <c r="T308" i="1"/>
  <c r="U308" i="1"/>
  <c r="V308" i="1"/>
  <c r="W308" i="1"/>
  <c r="X308" i="1"/>
  <c r="W227" i="1"/>
  <c r="X227" i="1"/>
  <c r="T227" i="1"/>
  <c r="U227" i="1"/>
  <c r="V227" i="1"/>
  <c r="T306" i="1"/>
  <c r="U306" i="1"/>
  <c r="V306" i="1"/>
  <c r="W306" i="1"/>
  <c r="X306" i="1"/>
  <c r="T533" i="1"/>
  <c r="U533" i="1"/>
  <c r="V533" i="1"/>
  <c r="W533" i="1"/>
  <c r="X533" i="1"/>
  <c r="W201" i="1"/>
  <c r="X201" i="1"/>
  <c r="T201" i="1"/>
  <c r="U201" i="1"/>
  <c r="V201" i="1"/>
  <c r="T200" i="1"/>
  <c r="U200" i="1"/>
  <c r="V200" i="1"/>
  <c r="W200" i="1"/>
  <c r="X200" i="1"/>
  <c r="T193" i="1"/>
  <c r="U193" i="1"/>
  <c r="V193" i="1"/>
  <c r="W193" i="1"/>
  <c r="X193" i="1"/>
  <c r="W197" i="1"/>
  <c r="X197" i="1"/>
  <c r="T197" i="1"/>
  <c r="U197" i="1"/>
  <c r="V197" i="1"/>
  <c r="T520" i="1"/>
  <c r="U520" i="1"/>
  <c r="V520" i="1"/>
  <c r="W520" i="1"/>
  <c r="X520" i="1"/>
  <c r="T272" i="1"/>
  <c r="U272" i="1"/>
  <c r="V272" i="1"/>
  <c r="W272" i="1"/>
  <c r="X272" i="1"/>
  <c r="W101" i="1"/>
  <c r="X101" i="1"/>
  <c r="T101" i="1"/>
  <c r="U101" i="1"/>
  <c r="V101" i="1"/>
  <c r="T747" i="1"/>
  <c r="U747" i="1"/>
  <c r="V747" i="1"/>
  <c r="W747" i="1"/>
  <c r="X747" i="1"/>
  <c r="T738" i="1"/>
  <c r="U738" i="1"/>
  <c r="V738" i="1"/>
  <c r="W738" i="1"/>
  <c r="X738" i="1"/>
  <c r="W734" i="1"/>
  <c r="X734" i="1"/>
  <c r="T734" i="1"/>
  <c r="U734" i="1"/>
  <c r="V734" i="1"/>
  <c r="X688" i="1"/>
  <c r="X720" i="1"/>
  <c r="W830" i="1"/>
  <c r="X830" i="1"/>
  <c r="T830" i="1"/>
  <c r="U830" i="1"/>
  <c r="V830" i="1"/>
  <c r="T408" i="1"/>
  <c r="U408" i="1"/>
  <c r="V408" i="1"/>
  <c r="W408" i="1"/>
  <c r="X408" i="1"/>
  <c r="T815" i="1"/>
  <c r="U815" i="1"/>
  <c r="V815" i="1"/>
  <c r="W815" i="1"/>
  <c r="X815" i="1"/>
  <c r="V540" i="1"/>
  <c r="W540" i="1"/>
  <c r="X540" i="1"/>
  <c r="T247" i="1"/>
  <c r="U247" i="1"/>
  <c r="V247" i="1"/>
  <c r="W247" i="1"/>
  <c r="X247" i="1"/>
  <c r="W223" i="1"/>
  <c r="X223" i="1"/>
  <c r="T223" i="1"/>
  <c r="U223" i="1"/>
  <c r="V223" i="1"/>
  <c r="T646" i="1"/>
  <c r="U646" i="1"/>
  <c r="V646" i="1"/>
  <c r="W646" i="1"/>
  <c r="X646" i="1"/>
  <c r="V597" i="1"/>
  <c r="W597" i="1"/>
  <c r="X597" i="1"/>
  <c r="T187" i="1"/>
  <c r="U187" i="1"/>
  <c r="V187" i="1"/>
  <c r="W187" i="1"/>
  <c r="X187" i="1"/>
  <c r="V680" i="1"/>
  <c r="W680" i="1"/>
  <c r="X680" i="1"/>
  <c r="V229" i="1"/>
  <c r="W229" i="1"/>
  <c r="X229" i="1"/>
  <c r="V695" i="1"/>
  <c r="W695" i="1"/>
  <c r="X695" i="1"/>
  <c r="V578" i="1"/>
  <c r="W578" i="1"/>
  <c r="X578" i="1"/>
  <c r="U580" i="1"/>
  <c r="W580" i="1"/>
  <c r="X580" i="1"/>
  <c r="U166" i="1"/>
  <c r="V166" i="1"/>
  <c r="W166" i="1"/>
  <c r="X166" i="1"/>
  <c r="U418" i="1"/>
  <c r="V418" i="1"/>
  <c r="W418" i="1"/>
  <c r="X418" i="1"/>
  <c r="U657" i="1"/>
  <c r="V657" i="1"/>
  <c r="W657" i="1"/>
  <c r="X657" i="1"/>
  <c r="V742" i="1"/>
  <c r="W742" i="1"/>
  <c r="X742" i="1"/>
  <c r="U837" i="1"/>
  <c r="V837" i="1"/>
  <c r="W837" i="1"/>
  <c r="X837" i="1"/>
  <c r="V683" i="1"/>
  <c r="W683" i="1"/>
  <c r="X683" i="1"/>
  <c r="V635" i="1"/>
  <c r="W635" i="1"/>
  <c r="X635" i="1"/>
  <c r="V820" i="1"/>
  <c r="W820" i="1"/>
  <c r="X820" i="1"/>
  <c r="V470" i="1"/>
  <c r="W470" i="1"/>
  <c r="X470" i="1"/>
  <c r="V263" i="1"/>
  <c r="W263" i="1"/>
  <c r="X263" i="1"/>
  <c r="V713" i="1"/>
  <c r="W713" i="1"/>
  <c r="X713" i="1"/>
  <c r="V650" i="1"/>
  <c r="W650" i="1"/>
  <c r="X650" i="1"/>
  <c r="V130" i="1"/>
  <c r="W130" i="1"/>
  <c r="X130" i="1"/>
  <c r="V529" i="1"/>
  <c r="W529" i="1"/>
  <c r="X529" i="1"/>
  <c r="V556" i="1"/>
  <c r="W556" i="1"/>
  <c r="X556" i="1"/>
  <c r="V218" i="1"/>
  <c r="W218" i="1"/>
  <c r="X218" i="1"/>
  <c r="V759" i="1"/>
  <c r="W759" i="1"/>
  <c r="X759" i="1"/>
  <c r="V607" i="1"/>
  <c r="W607" i="1"/>
  <c r="X607" i="1"/>
  <c r="V49" i="1"/>
  <c r="W49" i="1"/>
  <c r="X49" i="1"/>
  <c r="V600" i="1"/>
  <c r="W600" i="1"/>
  <c r="X600" i="1"/>
  <c r="V183" i="1"/>
  <c r="W183" i="1"/>
  <c r="X183" i="1"/>
  <c r="W338" i="1"/>
  <c r="X338" i="1"/>
  <c r="W642" i="1"/>
  <c r="X642" i="1"/>
  <c r="W700" i="1"/>
  <c r="X700" i="1"/>
  <c r="W475" i="1"/>
  <c r="X475" i="1"/>
  <c r="W311" i="1"/>
  <c r="X311" i="1"/>
  <c r="W662" i="1"/>
  <c r="X662" i="1"/>
  <c r="W599" i="1"/>
  <c r="X599" i="1"/>
  <c r="W173" i="1"/>
  <c r="X173" i="1"/>
  <c r="X444" i="1"/>
  <c r="W444" i="1"/>
  <c r="W285" i="1"/>
  <c r="X285" i="1"/>
  <c r="U699" i="1"/>
  <c r="V699" i="1"/>
  <c r="W699" i="1"/>
  <c r="X699" i="1"/>
  <c r="V385" i="1"/>
  <c r="W385" i="1"/>
  <c r="X385" i="1"/>
  <c r="U756" i="1"/>
  <c r="V756" i="1"/>
  <c r="W756" i="1"/>
  <c r="X756" i="1"/>
  <c r="T623" i="1"/>
  <c r="U623" i="1"/>
  <c r="V623" i="1"/>
  <c r="W623" i="1"/>
  <c r="X623" i="1"/>
  <c r="U372" i="1"/>
  <c r="V372" i="1"/>
  <c r="W372" i="1"/>
  <c r="X372" i="1"/>
  <c r="X948" i="1"/>
  <c r="T948" i="1"/>
  <c r="U948" i="1"/>
  <c r="V948" i="1"/>
  <c r="W948" i="1"/>
  <c r="T944" i="1"/>
  <c r="U944" i="1"/>
  <c r="V944" i="1"/>
  <c r="W944" i="1"/>
  <c r="X944" i="1"/>
  <c r="T940" i="1"/>
  <c r="U940" i="1"/>
  <c r="V940" i="1"/>
  <c r="W940" i="1"/>
  <c r="X940" i="1"/>
  <c r="X936" i="1"/>
  <c r="T936" i="1"/>
  <c r="U936" i="1"/>
  <c r="V936" i="1"/>
  <c r="W936" i="1"/>
  <c r="T932" i="1"/>
  <c r="U932" i="1"/>
  <c r="V932" i="1"/>
  <c r="W932" i="1"/>
  <c r="X932" i="1"/>
  <c r="T928" i="1"/>
  <c r="U928" i="1"/>
  <c r="V928" i="1"/>
  <c r="W928" i="1"/>
  <c r="X928" i="1"/>
  <c r="X924" i="1"/>
  <c r="T924" i="1"/>
  <c r="U924" i="1"/>
  <c r="V924" i="1"/>
  <c r="W924" i="1"/>
  <c r="T920" i="1"/>
  <c r="U920" i="1"/>
  <c r="V920" i="1"/>
  <c r="W920" i="1"/>
  <c r="X920" i="1"/>
  <c r="T916" i="1"/>
  <c r="U916" i="1"/>
  <c r="V916" i="1"/>
  <c r="W916" i="1"/>
  <c r="X916" i="1"/>
  <c r="X912" i="1"/>
  <c r="T912" i="1"/>
  <c r="U912" i="1"/>
  <c r="V912" i="1"/>
  <c r="W912" i="1"/>
  <c r="T908" i="1"/>
  <c r="U908" i="1"/>
  <c r="V908" i="1"/>
  <c r="W908" i="1"/>
  <c r="X908" i="1"/>
  <c r="T904" i="1"/>
  <c r="U904" i="1"/>
  <c r="V904" i="1"/>
  <c r="W904" i="1"/>
  <c r="X904" i="1"/>
  <c r="X900" i="1"/>
  <c r="T900" i="1"/>
  <c r="U900" i="1"/>
  <c r="V900" i="1"/>
  <c r="W900" i="1"/>
  <c r="T896" i="1"/>
  <c r="U896" i="1"/>
  <c r="V896" i="1"/>
  <c r="W896" i="1"/>
  <c r="X896" i="1"/>
  <c r="T892" i="1"/>
  <c r="U892" i="1"/>
  <c r="V892" i="1"/>
  <c r="W892" i="1"/>
  <c r="X892" i="1"/>
  <c r="X888" i="1"/>
  <c r="T888" i="1"/>
  <c r="U888" i="1"/>
  <c r="V888" i="1"/>
  <c r="W888" i="1"/>
  <c r="T884" i="1"/>
  <c r="U884" i="1"/>
  <c r="V884" i="1"/>
  <c r="W884" i="1"/>
  <c r="X884" i="1"/>
  <c r="T880" i="1"/>
  <c r="U880" i="1"/>
  <c r="V880" i="1"/>
  <c r="W880" i="1"/>
  <c r="X880" i="1"/>
  <c r="X876" i="1"/>
  <c r="T876" i="1"/>
  <c r="U876" i="1"/>
  <c r="V876" i="1"/>
  <c r="W876" i="1"/>
  <c r="T872" i="1"/>
  <c r="U872" i="1"/>
  <c r="V872" i="1"/>
  <c r="W872" i="1"/>
  <c r="X872" i="1"/>
  <c r="T868" i="1"/>
  <c r="U868" i="1"/>
  <c r="V868" i="1"/>
  <c r="W868" i="1"/>
  <c r="X868" i="1"/>
  <c r="X864" i="1"/>
  <c r="T864" i="1"/>
  <c r="U864" i="1"/>
  <c r="V864" i="1"/>
  <c r="W864" i="1"/>
  <c r="T860" i="1"/>
  <c r="U860" i="1"/>
  <c r="V860" i="1"/>
  <c r="W860" i="1"/>
  <c r="X860" i="1"/>
  <c r="T856" i="1"/>
  <c r="U856" i="1"/>
  <c r="V856" i="1"/>
  <c r="W856" i="1"/>
  <c r="X856" i="1"/>
  <c r="X852" i="1"/>
  <c r="T852" i="1"/>
  <c r="U852" i="1"/>
  <c r="V852" i="1"/>
  <c r="W852" i="1"/>
  <c r="T848" i="1"/>
  <c r="U848" i="1"/>
  <c r="V848" i="1"/>
  <c r="W848" i="1"/>
  <c r="X848" i="1"/>
  <c r="T844" i="1"/>
  <c r="U844" i="1"/>
  <c r="V844" i="1"/>
  <c r="W844" i="1"/>
  <c r="X844" i="1"/>
  <c r="X840" i="1"/>
  <c r="T840" i="1"/>
  <c r="U840" i="1"/>
  <c r="V840" i="1"/>
  <c r="W840" i="1"/>
  <c r="T66" i="1"/>
  <c r="U66" i="1"/>
  <c r="V66" i="1"/>
  <c r="W66" i="1"/>
  <c r="X66" i="1"/>
  <c r="T810" i="1"/>
  <c r="U810" i="1"/>
  <c r="V810" i="1"/>
  <c r="W810" i="1"/>
  <c r="X810" i="1"/>
  <c r="X787" i="1"/>
  <c r="T787" i="1"/>
  <c r="U787" i="1"/>
  <c r="V787" i="1"/>
  <c r="W787" i="1"/>
  <c r="T215" i="1"/>
  <c r="U215" i="1"/>
  <c r="V215" i="1"/>
  <c r="W215" i="1"/>
  <c r="X215" i="1"/>
  <c r="T126" i="1"/>
  <c r="U126" i="1"/>
  <c r="V126" i="1"/>
  <c r="W126" i="1"/>
  <c r="X126" i="1"/>
  <c r="X719" i="1"/>
  <c r="T719" i="1"/>
  <c r="U719" i="1"/>
  <c r="V719" i="1"/>
  <c r="W719" i="1"/>
  <c r="T763" i="1"/>
  <c r="U763" i="1"/>
  <c r="V763" i="1"/>
  <c r="W763" i="1"/>
  <c r="X763" i="1"/>
  <c r="T802" i="1"/>
  <c r="U802" i="1"/>
  <c r="V802" i="1"/>
  <c r="W802" i="1"/>
  <c r="X802" i="1"/>
  <c r="X752" i="1"/>
  <c r="T752" i="1"/>
  <c r="U752" i="1"/>
  <c r="V752" i="1"/>
  <c r="W752" i="1"/>
  <c r="T532" i="1"/>
  <c r="U532" i="1"/>
  <c r="V532" i="1"/>
  <c r="W532" i="1"/>
  <c r="X532" i="1"/>
  <c r="T665" i="1"/>
  <c r="U665" i="1"/>
  <c r="V665" i="1"/>
  <c r="W665" i="1"/>
  <c r="X665" i="1"/>
  <c r="X729" i="1"/>
  <c r="T729" i="1"/>
  <c r="U729" i="1"/>
  <c r="V729" i="1"/>
  <c r="W729" i="1"/>
  <c r="T588" i="1"/>
  <c r="U588" i="1"/>
  <c r="V588" i="1"/>
  <c r="W588" i="1"/>
  <c r="X588" i="1"/>
  <c r="T647" i="1"/>
  <c r="U647" i="1"/>
  <c r="V647" i="1"/>
  <c r="W647" i="1"/>
  <c r="X647" i="1"/>
  <c r="X156" i="1"/>
  <c r="T156" i="1"/>
  <c r="U156" i="1"/>
  <c r="V156" i="1"/>
  <c r="W156" i="1"/>
  <c r="T27" i="1"/>
  <c r="U27" i="1"/>
  <c r="V27" i="1"/>
  <c r="W27" i="1"/>
  <c r="X27" i="1"/>
  <c r="T213" i="1"/>
  <c r="U213" i="1"/>
  <c r="V213" i="1"/>
  <c r="W213" i="1"/>
  <c r="X213" i="1"/>
  <c r="X397" i="1"/>
  <c r="T397" i="1"/>
  <c r="U397" i="1"/>
  <c r="V397" i="1"/>
  <c r="W397" i="1"/>
  <c r="T620" i="1"/>
  <c r="U620" i="1"/>
  <c r="V620" i="1"/>
  <c r="W620" i="1"/>
  <c r="X620" i="1"/>
  <c r="T819" i="1"/>
  <c r="U819" i="1"/>
  <c r="V819" i="1"/>
  <c r="W819" i="1"/>
  <c r="X819" i="1"/>
  <c r="X134" i="1"/>
  <c r="T134" i="1"/>
  <c r="U134" i="1"/>
  <c r="V134" i="1"/>
  <c r="W134" i="1"/>
  <c r="T369" i="1"/>
  <c r="U369" i="1"/>
  <c r="V369" i="1"/>
  <c r="W369" i="1"/>
  <c r="X369" i="1"/>
  <c r="T176" i="1"/>
  <c r="U176" i="1"/>
  <c r="V176" i="1"/>
  <c r="W176" i="1"/>
  <c r="X176" i="1"/>
  <c r="X141" i="1"/>
  <c r="T141" i="1"/>
  <c r="U141" i="1"/>
  <c r="V141" i="1"/>
  <c r="W141" i="1"/>
  <c r="T527" i="1"/>
  <c r="U527" i="1"/>
  <c r="V527" i="1"/>
  <c r="W527" i="1"/>
  <c r="X527" i="1"/>
  <c r="T508" i="1"/>
  <c r="U508" i="1"/>
  <c r="V508" i="1"/>
  <c r="W508" i="1"/>
  <c r="X508" i="1"/>
  <c r="X88" i="1"/>
  <c r="T88" i="1"/>
  <c r="U88" i="1"/>
  <c r="V88" i="1"/>
  <c r="W88" i="1"/>
  <c r="T29" i="1"/>
  <c r="U29" i="1"/>
  <c r="V29" i="1"/>
  <c r="W29" i="1"/>
  <c r="X29" i="1"/>
  <c r="T122" i="1"/>
  <c r="U122" i="1"/>
  <c r="V122" i="1"/>
  <c r="W122" i="1"/>
  <c r="X122" i="1"/>
  <c r="X450" i="1"/>
  <c r="T450" i="1"/>
  <c r="U450" i="1"/>
  <c r="V450" i="1"/>
  <c r="W450" i="1"/>
  <c r="T39" i="1"/>
  <c r="U39" i="1"/>
  <c r="V39" i="1"/>
  <c r="W39" i="1"/>
  <c r="X39" i="1"/>
  <c r="T283" i="1"/>
  <c r="U283" i="1"/>
  <c r="V283" i="1"/>
  <c r="W283" i="1"/>
  <c r="X283" i="1"/>
  <c r="X179" i="1"/>
  <c r="T179" i="1"/>
  <c r="U179" i="1"/>
  <c r="V179" i="1"/>
  <c r="W179" i="1"/>
  <c r="T153" i="1"/>
  <c r="U153" i="1"/>
  <c r="V153" i="1"/>
  <c r="W153" i="1"/>
  <c r="X153" i="1"/>
  <c r="T439" i="1"/>
  <c r="U439" i="1"/>
  <c r="V439" i="1"/>
  <c r="W439" i="1"/>
  <c r="X439" i="1"/>
  <c r="X79" i="1"/>
  <c r="T79" i="1"/>
  <c r="U79" i="1"/>
  <c r="V79" i="1"/>
  <c r="W79" i="1"/>
  <c r="T751" i="1"/>
  <c r="U751" i="1"/>
  <c r="V751" i="1"/>
  <c r="W751" i="1"/>
  <c r="X751" i="1"/>
  <c r="T239" i="1"/>
  <c r="U239" i="1"/>
  <c r="V239" i="1"/>
  <c r="W239" i="1"/>
  <c r="X239" i="1"/>
  <c r="X393" i="1"/>
  <c r="T393" i="1"/>
  <c r="U393" i="1"/>
  <c r="V393" i="1"/>
  <c r="W393" i="1"/>
  <c r="T725" i="1"/>
  <c r="U725" i="1"/>
  <c r="V725" i="1"/>
  <c r="W725" i="1"/>
  <c r="X725" i="1"/>
  <c r="T284" i="1"/>
  <c r="U284" i="1"/>
  <c r="V284" i="1"/>
  <c r="W284" i="1"/>
  <c r="X284" i="1"/>
  <c r="X150" i="1"/>
  <c r="T150" i="1"/>
  <c r="U150" i="1"/>
  <c r="V150" i="1"/>
  <c r="W150" i="1"/>
  <c r="T708" i="1"/>
  <c r="U708" i="1"/>
  <c r="V708" i="1"/>
  <c r="W708" i="1"/>
  <c r="X708" i="1"/>
  <c r="T456" i="1"/>
  <c r="U456" i="1"/>
  <c r="V456" i="1"/>
  <c r="W456" i="1"/>
  <c r="X456" i="1"/>
  <c r="X346" i="1"/>
  <c r="T346" i="1"/>
  <c r="U346" i="1"/>
  <c r="V346" i="1"/>
  <c r="W346" i="1"/>
  <c r="T675" i="1"/>
  <c r="U675" i="1"/>
  <c r="V675" i="1"/>
  <c r="W675" i="1"/>
  <c r="X675" i="1"/>
  <c r="T546" i="1"/>
  <c r="U546" i="1"/>
  <c r="V546" i="1"/>
  <c r="W546" i="1"/>
  <c r="X546" i="1"/>
  <c r="X714" i="1"/>
  <c r="T714" i="1"/>
  <c r="U714" i="1"/>
  <c r="V714" i="1"/>
  <c r="W714" i="1"/>
  <c r="T265" i="1"/>
  <c r="U265" i="1"/>
  <c r="V265" i="1"/>
  <c r="W265" i="1"/>
  <c r="X265" i="1"/>
  <c r="T387" i="1"/>
  <c r="U387" i="1"/>
  <c r="V387" i="1"/>
  <c r="W387" i="1"/>
  <c r="X387" i="1"/>
  <c r="X696" i="1"/>
  <c r="T696" i="1"/>
  <c r="U696" i="1"/>
  <c r="V696" i="1"/>
  <c r="W696" i="1"/>
  <c r="X370" i="1"/>
  <c r="X576" i="1"/>
  <c r="X185" i="1"/>
  <c r="X354" i="1"/>
  <c r="X796" i="1"/>
  <c r="X48" i="1"/>
  <c r="X613" i="1"/>
  <c r="X281" i="1"/>
  <c r="X829" i="1"/>
  <c r="U829" i="1"/>
  <c r="W829" i="1"/>
  <c r="V824" i="1"/>
  <c r="W824" i="1"/>
  <c r="X824" i="1"/>
  <c r="T818" i="1"/>
  <c r="U818" i="1"/>
  <c r="V818" i="1"/>
  <c r="W818" i="1"/>
  <c r="X818" i="1"/>
  <c r="V816" i="1"/>
  <c r="W816" i="1"/>
  <c r="X816" i="1"/>
  <c r="X403" i="1"/>
  <c r="W403" i="1"/>
  <c r="V394" i="1"/>
  <c r="W394" i="1"/>
  <c r="X394" i="1"/>
  <c r="T309" i="1"/>
  <c r="U309" i="1"/>
  <c r="V309" i="1"/>
  <c r="W309" i="1"/>
  <c r="X309" i="1"/>
  <c r="X132" i="1"/>
  <c r="T132" i="1"/>
  <c r="U132" i="1"/>
  <c r="V132" i="1"/>
  <c r="W132" i="1"/>
  <c r="T127" i="1"/>
  <c r="U127" i="1"/>
  <c r="V127" i="1"/>
  <c r="W127" i="1"/>
  <c r="X127" i="1"/>
  <c r="V784" i="1"/>
  <c r="W784" i="1"/>
  <c r="X784" i="1"/>
  <c r="X766" i="1"/>
  <c r="T766" i="1"/>
  <c r="U766" i="1"/>
  <c r="V766" i="1"/>
  <c r="W766" i="1"/>
  <c r="T278" i="1"/>
  <c r="U278" i="1"/>
  <c r="V278" i="1"/>
  <c r="W278" i="1"/>
  <c r="X278" i="1"/>
  <c r="T195" i="1"/>
  <c r="U195" i="1"/>
  <c r="V195" i="1"/>
  <c r="W195" i="1"/>
  <c r="X195" i="1"/>
  <c r="X502" i="1"/>
  <c r="V502" i="1"/>
  <c r="W502" i="1"/>
  <c r="V760" i="1"/>
  <c r="W760" i="1"/>
  <c r="X760" i="1"/>
  <c r="T180" i="1"/>
  <c r="U180" i="1"/>
  <c r="V180" i="1"/>
  <c r="W180" i="1"/>
  <c r="X180" i="1"/>
  <c r="X402" i="1"/>
  <c r="T402" i="1"/>
  <c r="U402" i="1"/>
  <c r="V402" i="1"/>
  <c r="W402" i="1"/>
  <c r="T736" i="1"/>
  <c r="U736" i="1"/>
  <c r="V736" i="1"/>
  <c r="W736" i="1"/>
  <c r="X736" i="1"/>
  <c r="X737" i="1"/>
  <c r="T737" i="1"/>
  <c r="U737" i="1"/>
  <c r="V737" i="1"/>
  <c r="W737" i="1"/>
  <c r="X740" i="1"/>
  <c r="T782" i="1"/>
  <c r="U782" i="1"/>
  <c r="V782" i="1"/>
  <c r="W782" i="1"/>
  <c r="X782" i="1"/>
  <c r="X336" i="1"/>
  <c r="T336" i="1"/>
  <c r="U336" i="1"/>
  <c r="V336" i="1"/>
  <c r="W336" i="1"/>
  <c r="T404" i="1"/>
  <c r="U404" i="1"/>
  <c r="V404" i="1"/>
  <c r="W404" i="1"/>
  <c r="X404" i="1"/>
  <c r="T224" i="1"/>
  <c r="U224" i="1"/>
  <c r="V224" i="1"/>
  <c r="W224" i="1"/>
  <c r="X224" i="1"/>
  <c r="T53" i="1"/>
  <c r="U53" i="1"/>
  <c r="V53" i="1"/>
  <c r="W53" i="1"/>
  <c r="X53" i="1"/>
  <c r="T458" i="1"/>
  <c r="U458" i="1"/>
  <c r="V458" i="1"/>
  <c r="W458" i="1"/>
  <c r="X458" i="1"/>
  <c r="T253" i="1"/>
  <c r="U253" i="1"/>
  <c r="V253" i="1"/>
  <c r="W253" i="1"/>
  <c r="X253" i="1"/>
  <c r="V430" i="1"/>
  <c r="W430" i="1"/>
  <c r="X430" i="1"/>
  <c r="V273" i="1"/>
  <c r="W273" i="1"/>
  <c r="X273" i="1"/>
  <c r="V536" i="1"/>
  <c r="W536" i="1"/>
  <c r="X536" i="1"/>
  <c r="V217" i="1"/>
  <c r="W217" i="1"/>
  <c r="X217" i="1"/>
  <c r="W768" i="1"/>
  <c r="X768" i="1"/>
  <c r="L657" i="1"/>
  <c r="N417" i="1"/>
  <c r="Q417" i="1" s="1"/>
  <c r="N741" i="1"/>
  <c r="Q741" i="1" s="1"/>
  <c r="L572" i="1"/>
  <c r="N572" i="1"/>
  <c r="Q572" i="1" s="1"/>
  <c r="L418" i="1"/>
  <c r="N418" i="1"/>
  <c r="Q418" i="1" s="1"/>
  <c r="N168" i="1"/>
  <c r="Q168" i="1" s="1"/>
  <c r="L93" i="1"/>
  <c r="N93" i="1"/>
  <c r="Q93" i="1" s="1"/>
  <c r="N167" i="1"/>
  <c r="Q167" i="1" s="1"/>
  <c r="N166" i="1"/>
  <c r="Q166" i="1" s="1"/>
  <c r="L259" i="1"/>
  <c r="N259" i="1"/>
  <c r="Q259" i="1" s="1"/>
  <c r="N260" i="1"/>
  <c r="Q260" i="1" s="1"/>
  <c r="L260" i="1"/>
  <c r="L335" i="1"/>
  <c r="N335" i="1"/>
  <c r="Q335" i="1" s="1"/>
  <c r="L486" i="1"/>
  <c r="N486" i="1"/>
  <c r="Q486" i="1" s="1"/>
  <c r="N660" i="1"/>
  <c r="Q660" i="1" s="1"/>
  <c r="L660" i="1"/>
  <c r="N659" i="1"/>
  <c r="Q659" i="1" s="1"/>
  <c r="L659" i="1"/>
  <c r="N661" i="1"/>
  <c r="Q661" i="1" s="1"/>
  <c r="L742" i="1"/>
  <c r="N742" i="1"/>
  <c r="Q742" i="1" s="1"/>
  <c r="L746" i="1"/>
  <c r="N746" i="1"/>
  <c r="Q746" i="1" s="1"/>
  <c r="N834" i="1"/>
  <c r="Q834" i="1" s="1"/>
  <c r="N837" i="1"/>
  <c r="Q837" i="1" s="1"/>
  <c r="L837" i="1"/>
  <c r="N768" i="1"/>
  <c r="Q768" i="1" s="1"/>
  <c r="L768" i="1"/>
  <c r="N580" i="1"/>
  <c r="Q580" i="1" s="1"/>
  <c r="L580" i="1"/>
  <c r="N499" i="1"/>
  <c r="Q499" i="1" s="1"/>
  <c r="L499" i="1"/>
  <c r="N924" i="1"/>
  <c r="Q924" i="1" s="1"/>
  <c r="N494" i="1"/>
  <c r="Q494" i="1" s="1"/>
  <c r="N199" i="1"/>
  <c r="Q199" i="1" s="1"/>
  <c r="L75" i="1"/>
  <c r="N75" i="1"/>
  <c r="Q75" i="1" s="1"/>
  <c r="L118" i="1"/>
  <c r="L856" i="1"/>
  <c r="L223" i="1"/>
  <c r="N634" i="1"/>
  <c r="Q634" i="1" s="1"/>
  <c r="N756" i="1"/>
  <c r="Q756" i="1" s="1"/>
  <c r="N112" i="1"/>
  <c r="Q112" i="1" s="1"/>
  <c r="N354" i="1"/>
  <c r="Q354" i="1" s="1"/>
  <c r="L749" i="1"/>
  <c r="N871" i="1"/>
  <c r="Q871" i="1" s="1"/>
  <c r="L902" i="1"/>
  <c r="L465" i="1"/>
  <c r="L250" i="1"/>
  <c r="N191" i="1"/>
  <c r="Q191" i="1" s="1"/>
  <c r="L191" i="1"/>
  <c r="L60" i="1"/>
  <c r="N60" i="1"/>
  <c r="Q60" i="1" s="1"/>
  <c r="N813" i="1"/>
  <c r="Q813" i="1" s="1"/>
  <c r="L829" i="1"/>
  <c r="N681" i="1"/>
  <c r="Q681" i="1" s="1"/>
  <c r="N376" i="1"/>
  <c r="Q376" i="1" s="1"/>
  <c r="L853" i="1"/>
  <c r="N226" i="1"/>
  <c r="Q226" i="1" s="1"/>
  <c r="N918" i="1"/>
  <c r="Q918" i="1" s="1"/>
  <c r="L930" i="1"/>
  <c r="N855" i="1"/>
  <c r="Q855" i="1" s="1"/>
  <c r="N369" i="1"/>
  <c r="Q369" i="1" s="1"/>
  <c r="L933" i="1"/>
  <c r="N933" i="1"/>
  <c r="Q933" i="1" s="1"/>
  <c r="L25" i="1"/>
  <c r="N25" i="1"/>
  <c r="Q25" i="1" s="1"/>
  <c r="L696" i="1"/>
  <c r="N696" i="1"/>
  <c r="Q696" i="1" s="1"/>
  <c r="N506" i="1"/>
  <c r="Q506" i="1" s="1"/>
  <c r="L506" i="1"/>
  <c r="N319" i="1"/>
  <c r="Q319" i="1" s="1"/>
  <c r="L778" i="1"/>
  <c r="N529" i="1"/>
  <c r="Q529" i="1" s="1"/>
  <c r="N750" i="1"/>
  <c r="Q750" i="1" s="1"/>
  <c r="N403" i="1"/>
  <c r="Q403" i="1" s="1"/>
  <c r="L403" i="1"/>
  <c r="N266" i="1"/>
  <c r="Q266" i="1" s="1"/>
  <c r="N588" i="1"/>
  <c r="Q588" i="1" s="1"/>
  <c r="N365" i="1"/>
  <c r="Q365" i="1" s="1"/>
  <c r="N96" i="1"/>
  <c r="Q96" i="1" s="1"/>
  <c r="L861" i="1"/>
  <c r="N297" i="1"/>
  <c r="Q297" i="1" s="1"/>
  <c r="N864" i="1"/>
  <c r="Q864" i="1" s="1"/>
  <c r="L864" i="1"/>
  <c r="L346" i="1"/>
  <c r="L313" i="1"/>
  <c r="N313" i="1"/>
  <c r="Q313" i="1" s="1"/>
  <c r="N241" i="1"/>
  <c r="Q241" i="1" s="1"/>
  <c r="L241" i="1"/>
  <c r="L239" i="1"/>
  <c r="N239" i="1"/>
  <c r="Q239" i="1" s="1"/>
  <c r="N815" i="1"/>
  <c r="Q815" i="1" s="1"/>
  <c r="L815" i="1"/>
  <c r="N493" i="1"/>
  <c r="Q493" i="1" s="1"/>
  <c r="N878" i="1"/>
  <c r="Q878" i="1" s="1"/>
  <c r="L878" i="1"/>
  <c r="L827" i="1"/>
  <c r="L497" i="1"/>
  <c r="N497" i="1"/>
  <c r="Q497" i="1" s="1"/>
  <c r="L309" i="1"/>
  <c r="N309" i="1"/>
  <c r="Q309" i="1" s="1"/>
  <c r="L195" i="1"/>
  <c r="N195" i="1"/>
  <c r="Q195" i="1" s="1"/>
  <c r="L268" i="1"/>
  <c r="L53" i="1"/>
  <c r="N412" i="1"/>
  <c r="Q412" i="1" s="1"/>
  <c r="L412" i="1"/>
  <c r="N868" i="1"/>
  <c r="Q868" i="1" s="1"/>
  <c r="L857" i="1"/>
  <c r="L215" i="1"/>
  <c r="L569" i="1"/>
  <c r="L179" i="1"/>
  <c r="L674" i="1"/>
  <c r="L428" i="1"/>
  <c r="N428" i="1"/>
  <c r="Q428" i="1" s="1"/>
  <c r="N540" i="1"/>
  <c r="Q540" i="1" s="1"/>
  <c r="L583" i="1"/>
  <c r="L281" i="1"/>
  <c r="N147" i="1"/>
  <c r="Q147" i="1" s="1"/>
  <c r="L147" i="1"/>
  <c r="N427" i="1"/>
  <c r="Q427" i="1" s="1"/>
  <c r="L427" i="1"/>
  <c r="N84" i="1"/>
  <c r="Q84" i="1" s="1"/>
  <c r="L84" i="1"/>
  <c r="L509" i="1"/>
  <c r="N509" i="1"/>
  <c r="Q509" i="1" s="1"/>
  <c r="L234" i="1"/>
  <c r="N234" i="1"/>
  <c r="Q234" i="1" s="1"/>
  <c r="N753" i="1"/>
  <c r="Q753" i="1" s="1"/>
  <c r="L753" i="1"/>
  <c r="N776" i="1"/>
  <c r="Q776" i="1" s="1"/>
  <c r="L776" i="1"/>
  <c r="N917" i="1"/>
  <c r="Q917" i="1" s="1"/>
  <c r="L917" i="1"/>
  <c r="L914" i="1"/>
  <c r="L858" i="1"/>
  <c r="N858" i="1"/>
  <c r="Q858" i="1" s="1"/>
  <c r="N186" i="1"/>
  <c r="Q186" i="1" s="1"/>
  <c r="L186" i="1"/>
  <c r="N385" i="1"/>
  <c r="Q385" i="1" s="1"/>
  <c r="L385" i="1"/>
  <c r="L283" i="1"/>
  <c r="N283" i="1"/>
  <c r="Q283" i="1" s="1"/>
  <c r="L153" i="1"/>
  <c r="N153" i="1"/>
  <c r="Q153" i="1" s="1"/>
  <c r="L47" i="1"/>
  <c r="L389" i="1"/>
  <c r="N557" i="1"/>
  <c r="Q557" i="1" s="1"/>
  <c r="L511" i="1"/>
  <c r="N511" i="1"/>
  <c r="Q511" i="1" s="1"/>
  <c r="N893" i="1"/>
  <c r="Q893" i="1" s="1"/>
  <c r="L893" i="1"/>
  <c r="N162" i="1"/>
  <c r="Q162" i="1" s="1"/>
  <c r="L162" i="1"/>
  <c r="L378" i="1"/>
  <c r="N378" i="1"/>
  <c r="Q378" i="1" s="1"/>
  <c r="L939" i="1"/>
  <c r="N939" i="1"/>
  <c r="Q939" i="1" s="1"/>
  <c r="N920" i="1"/>
  <c r="Q920" i="1" s="1"/>
  <c r="L920" i="1"/>
  <c r="N531" i="1"/>
  <c r="Q531" i="1" s="1"/>
  <c r="L531" i="1"/>
  <c r="N614" i="1"/>
  <c r="Q614" i="1" s="1"/>
  <c r="L614" i="1"/>
  <c r="L526" i="1"/>
  <c r="N526" i="1"/>
  <c r="Q526" i="1" s="1"/>
  <c r="L355" i="1"/>
  <c r="N781" i="1"/>
  <c r="Q781" i="1" s="1"/>
  <c r="N413" i="1"/>
  <c r="Q413" i="1" s="1"/>
  <c r="L947" i="1"/>
  <c r="N947" i="1"/>
  <c r="Q947" i="1" s="1"/>
  <c r="L916" i="1"/>
  <c r="N916" i="1"/>
  <c r="Q916" i="1" s="1"/>
  <c r="L913" i="1"/>
  <c r="N913" i="1"/>
  <c r="Q913" i="1" s="1"/>
  <c r="N905" i="1"/>
  <c r="Q905" i="1" s="1"/>
  <c r="L905" i="1"/>
  <c r="N359" i="1"/>
  <c r="Q359" i="1" s="1"/>
  <c r="L359" i="1"/>
  <c r="N505" i="1"/>
  <c r="Q505" i="1" s="1"/>
  <c r="L505" i="1"/>
  <c r="L64" i="1"/>
  <c r="L699" i="1"/>
  <c r="N699" i="1"/>
  <c r="Q699" i="1" s="1"/>
  <c r="L892" i="1"/>
  <c r="N892" i="1"/>
  <c r="Q892" i="1" s="1"/>
  <c r="N553" i="1"/>
  <c r="Q553" i="1" s="1"/>
  <c r="L553" i="1"/>
  <c r="N647" i="1"/>
  <c r="Q647" i="1" s="1"/>
  <c r="L819" i="1"/>
  <c r="N819" i="1"/>
  <c r="Q819" i="1" s="1"/>
  <c r="L697" i="1"/>
  <c r="N697" i="1"/>
  <c r="Q697" i="1" s="1"/>
  <c r="N184" i="1"/>
  <c r="Q184" i="1" s="1"/>
  <c r="L184" i="1"/>
  <c r="N849" i="1"/>
  <c r="Q849" i="1" s="1"/>
  <c r="L849" i="1"/>
  <c r="N51" i="1"/>
  <c r="Q51" i="1" s="1"/>
  <c r="L51" i="1"/>
  <c r="L613" i="1"/>
  <c r="N613" i="1"/>
  <c r="Q613" i="1" s="1"/>
  <c r="N340" i="1"/>
  <c r="Q340" i="1" s="1"/>
  <c r="L340" i="1"/>
  <c r="L311" i="1"/>
  <c r="N311" i="1"/>
  <c r="Q311" i="1" s="1"/>
  <c r="N908" i="1"/>
  <c r="Q908" i="1" s="1"/>
  <c r="L908" i="1"/>
  <c r="L904" i="1"/>
  <c r="N904" i="1"/>
  <c r="Q904" i="1" s="1"/>
  <c r="N729" i="1"/>
  <c r="Q729" i="1" s="1"/>
  <c r="L729" i="1"/>
  <c r="L171" i="1"/>
  <c r="N171" i="1"/>
  <c r="Q171" i="1" s="1"/>
  <c r="L791" i="1"/>
  <c r="N791" i="1"/>
  <c r="Q791" i="1" s="1"/>
  <c r="N884" i="1"/>
  <c r="Q884" i="1" s="1"/>
  <c r="L884" i="1"/>
  <c r="N507" i="1"/>
  <c r="Q507" i="1" s="1"/>
  <c r="L507" i="1"/>
  <c r="L350" i="1"/>
  <c r="L600" i="1"/>
  <c r="N600" i="1"/>
  <c r="Q600" i="1" s="1"/>
  <c r="N943" i="1"/>
  <c r="Q943" i="1" s="1"/>
  <c r="L943" i="1"/>
  <c r="L912" i="1"/>
  <c r="N912" i="1"/>
  <c r="Q912" i="1" s="1"/>
  <c r="N787" i="1"/>
  <c r="Q787" i="1" s="1"/>
  <c r="L787" i="1"/>
  <c r="L615" i="1"/>
  <c r="N615" i="1"/>
  <c r="Q615" i="1" s="1"/>
  <c r="N301" i="1"/>
  <c r="Q301" i="1" s="1"/>
  <c r="L301" i="1"/>
  <c r="N256" i="1"/>
  <c r="Q256" i="1" s="1"/>
  <c r="L100" i="1"/>
  <c r="L363" i="1"/>
  <c r="N919" i="1"/>
  <c r="Q919" i="1" s="1"/>
  <c r="N284" i="1"/>
  <c r="Q284" i="1" s="1"/>
  <c r="L284" i="1"/>
  <c r="L668" i="1"/>
  <c r="N668" i="1"/>
  <c r="Q668" i="1" s="1"/>
  <c r="N185" i="1"/>
  <c r="Q185" i="1" s="1"/>
  <c r="L185" i="1"/>
  <c r="N55" i="1"/>
  <c r="Q55" i="1" s="1"/>
  <c r="L520" i="1"/>
  <c r="N520" i="1"/>
  <c r="Q520" i="1" s="1"/>
  <c r="N272" i="1"/>
  <c r="Q272" i="1" s="1"/>
  <c r="L844" i="1"/>
  <c r="N844" i="1"/>
  <c r="Q844" i="1" s="1"/>
  <c r="L587" i="1"/>
  <c r="L349" i="1"/>
  <c r="L649" i="1"/>
  <c r="L227" i="1"/>
  <c r="N227" i="1"/>
  <c r="Q227" i="1" s="1"/>
  <c r="N784" i="1"/>
  <c r="Q784" i="1" s="1"/>
  <c r="N27" i="1"/>
  <c r="Q27" i="1" s="1"/>
  <c r="N795" i="1"/>
  <c r="Q795" i="1" s="1"/>
  <c r="N617" i="1"/>
  <c r="Q617" i="1" s="1"/>
  <c r="L85" i="1"/>
  <c r="N265" i="1"/>
  <c r="Q265" i="1" s="1"/>
  <c r="N267" i="1"/>
  <c r="Q267" i="1" s="1"/>
  <c r="N812" i="1"/>
  <c r="Q812" i="1" s="1"/>
  <c r="N197" i="1"/>
  <c r="Q197" i="1" s="1"/>
  <c r="N830" i="1"/>
  <c r="Q830" i="1" s="1"/>
  <c r="N846" i="1"/>
  <c r="Q846" i="1" s="1"/>
  <c r="L846" i="1"/>
  <c r="N915" i="1"/>
  <c r="Q915" i="1" s="1"/>
  <c r="L915" i="1"/>
  <c r="L881" i="1"/>
  <c r="L869" i="1"/>
  <c r="L414" i="1"/>
  <c r="N414" i="1"/>
  <c r="Q414" i="1" s="1"/>
  <c r="N798" i="1"/>
  <c r="Q798" i="1" s="1"/>
  <c r="L798" i="1"/>
  <c r="L816" i="1"/>
  <c r="N816" i="1"/>
  <c r="Q816" i="1" s="1"/>
  <c r="L381" i="1"/>
  <c r="N381" i="1"/>
  <c r="Q381" i="1" s="1"/>
  <c r="L896" i="1"/>
  <c r="L361" i="1"/>
  <c r="N361" i="1"/>
  <c r="Q361" i="1" s="1"/>
  <c r="L156" i="1"/>
  <c r="N807" i="1"/>
  <c r="Q807" i="1" s="1"/>
  <c r="L807" i="1"/>
  <c r="L370" i="1"/>
  <c r="N370" i="1"/>
  <c r="Q370" i="1" s="1"/>
  <c r="L906" i="1"/>
  <c r="N906" i="1"/>
  <c r="Q906" i="1" s="1"/>
  <c r="L890" i="1"/>
  <c r="L845" i="1"/>
  <c r="L406" i="1"/>
  <c r="N200" i="1"/>
  <c r="Q200" i="1" s="1"/>
  <c r="L193" i="1"/>
  <c r="N193" i="1"/>
  <c r="Q193" i="1" s="1"/>
  <c r="N95" i="1"/>
  <c r="Q95" i="1" s="1"/>
  <c r="L738" i="1"/>
  <c r="N738" i="1"/>
  <c r="Q738" i="1" s="1"/>
  <c r="N921" i="1"/>
  <c r="Q921" i="1" s="1"/>
  <c r="N854" i="1"/>
  <c r="Q854" i="1" s="1"/>
  <c r="N676" i="1"/>
  <c r="Q676" i="1" s="1"/>
  <c r="L237" i="1"/>
  <c r="N237" i="1"/>
  <c r="Q237" i="1" s="1"/>
  <c r="N439" i="1"/>
  <c r="Q439" i="1" s="1"/>
  <c r="N602" i="1"/>
  <c r="Q602" i="1" s="1"/>
  <c r="N230" i="1"/>
  <c r="Q230" i="1" s="1"/>
  <c r="L880" i="1"/>
  <c r="N880" i="1"/>
  <c r="Q880" i="1" s="1"/>
  <c r="L581" i="1"/>
  <c r="N581" i="1"/>
  <c r="Q581" i="1" s="1"/>
  <c r="L739" i="1"/>
  <c r="N739" i="1"/>
  <c r="Q739" i="1" s="1"/>
  <c r="L48" i="1"/>
  <c r="N48" i="1"/>
  <c r="Q48" i="1" s="1"/>
  <c r="L533" i="1"/>
  <c r="N533" i="1"/>
  <c r="Q533" i="1" s="1"/>
  <c r="N636" i="1"/>
  <c r="Q636" i="1" s="1"/>
  <c r="L636" i="1"/>
  <c r="L308" i="1"/>
  <c r="N308" i="1"/>
  <c r="Q308" i="1" s="1"/>
  <c r="L201" i="1"/>
  <c r="N201" i="1"/>
  <c r="Q201" i="1" s="1"/>
  <c r="L698" i="1"/>
  <c r="N698" i="1"/>
  <c r="Q698" i="1" s="1"/>
  <c r="L752" i="1"/>
  <c r="N544" i="1"/>
  <c r="Q544" i="1" s="1"/>
  <c r="L544" i="1"/>
  <c r="N91" i="1"/>
  <c r="Q91" i="1" s="1"/>
  <c r="L91" i="1"/>
  <c r="L644" i="1"/>
  <c r="N644" i="1"/>
  <c r="Q644" i="1" s="1"/>
  <c r="L314" i="1"/>
  <c r="N314" i="1"/>
  <c r="Q314" i="1" s="1"/>
  <c r="N620" i="1"/>
  <c r="Q620" i="1" s="1"/>
  <c r="N253" i="1"/>
  <c r="Q253" i="1" s="1"/>
  <c r="L949" i="1"/>
  <c r="N949" i="1"/>
  <c r="Q949" i="1" s="1"/>
  <c r="L941" i="1"/>
  <c r="N941" i="1"/>
  <c r="Q941" i="1" s="1"/>
  <c r="L944" i="1"/>
  <c r="N944" i="1"/>
  <c r="Q944" i="1" s="1"/>
  <c r="L937" i="1"/>
  <c r="N937" i="1"/>
  <c r="Q937" i="1" s="1"/>
  <c r="N945" i="1"/>
  <c r="Q945" i="1" s="1"/>
  <c r="L945" i="1"/>
  <c r="L934" i="1"/>
  <c r="N934" i="1"/>
  <c r="Q934" i="1" s="1"/>
  <c r="L925" i="1"/>
  <c r="N925" i="1"/>
  <c r="Q925" i="1" s="1"/>
  <c r="L931" i="1"/>
  <c r="N931" i="1"/>
  <c r="Q931" i="1" s="1"/>
  <c r="L940" i="1"/>
  <c r="N940" i="1"/>
  <c r="Q940" i="1" s="1"/>
  <c r="L922" i="1"/>
  <c r="N922" i="1"/>
  <c r="Q922" i="1" s="1"/>
  <c r="N873" i="1"/>
  <c r="Q873" i="1" s="1"/>
  <c r="L873" i="1"/>
  <c r="L851" i="1"/>
  <c r="N851" i="1"/>
  <c r="Q851" i="1" s="1"/>
  <c r="L950" i="1"/>
  <c r="N948" i="1"/>
  <c r="Q948" i="1" s="1"/>
  <c r="L938" i="1"/>
  <c r="L935" i="1"/>
  <c r="L903" i="1"/>
  <c r="N903" i="1"/>
  <c r="Q903" i="1" s="1"/>
  <c r="N883" i="1"/>
  <c r="Q883" i="1" s="1"/>
  <c r="L883" i="1"/>
  <c r="L882" i="1"/>
  <c r="N882" i="1"/>
  <c r="Q882" i="1" s="1"/>
  <c r="L923" i="1"/>
  <c r="N946" i="1"/>
  <c r="Q946" i="1" s="1"/>
  <c r="L929" i="1"/>
  <c r="N907" i="1"/>
  <c r="Q907" i="1" s="1"/>
  <c r="L907" i="1"/>
  <c r="N895" i="1"/>
  <c r="Q895" i="1" s="1"/>
  <c r="L895" i="1"/>
  <c r="L879" i="1"/>
  <c r="N879" i="1"/>
  <c r="Q879" i="1" s="1"/>
  <c r="L875" i="1"/>
  <c r="N875" i="1"/>
  <c r="Q875" i="1" s="1"/>
  <c r="L910" i="1"/>
  <c r="N910" i="1"/>
  <c r="Q910" i="1" s="1"/>
  <c r="L894" i="1"/>
  <c r="N894" i="1"/>
  <c r="Q894" i="1" s="1"/>
  <c r="L932" i="1"/>
  <c r="L909" i="1"/>
  <c r="N909" i="1"/>
  <c r="Q909" i="1" s="1"/>
  <c r="L901" i="1"/>
  <c r="N901" i="1"/>
  <c r="Q901" i="1" s="1"/>
  <c r="N900" i="1"/>
  <c r="Q900" i="1" s="1"/>
  <c r="N872" i="1"/>
  <c r="Q872" i="1" s="1"/>
  <c r="L872" i="1"/>
  <c r="N942" i="1"/>
  <c r="Q942" i="1" s="1"/>
  <c r="L911" i="1"/>
  <c r="N911" i="1"/>
  <c r="Q911" i="1" s="1"/>
  <c r="N876" i="1"/>
  <c r="Q876" i="1" s="1"/>
  <c r="L891" i="1"/>
  <c r="N891" i="1"/>
  <c r="Q891" i="1" s="1"/>
  <c r="L885" i="1"/>
  <c r="N885" i="1"/>
  <c r="Q885" i="1" s="1"/>
  <c r="L863" i="1"/>
  <c r="N863" i="1"/>
  <c r="Q863" i="1" s="1"/>
  <c r="L862" i="1"/>
  <c r="N862" i="1"/>
  <c r="Q862" i="1" s="1"/>
  <c r="L926" i="1"/>
  <c r="L897" i="1"/>
  <c r="N897" i="1"/>
  <c r="Q897" i="1" s="1"/>
  <c r="N936" i="1"/>
  <c r="Q936" i="1" s="1"/>
  <c r="N927" i="1"/>
  <c r="Q927" i="1" s="1"/>
  <c r="N928" i="1"/>
  <c r="Q928" i="1" s="1"/>
  <c r="L898" i="1"/>
  <c r="N898" i="1"/>
  <c r="Q898" i="1" s="1"/>
  <c r="N888" i="1"/>
  <c r="Q888" i="1" s="1"/>
  <c r="L886" i="1"/>
  <c r="N886" i="1"/>
  <c r="Q886" i="1" s="1"/>
  <c r="N850" i="1"/>
  <c r="Q850" i="1" s="1"/>
  <c r="L850" i="1"/>
  <c r="N867" i="1"/>
  <c r="Q867" i="1" s="1"/>
  <c r="L852" i="1"/>
  <c r="N852" i="1"/>
  <c r="Q852" i="1" s="1"/>
  <c r="L626" i="1"/>
  <c r="N626" i="1"/>
  <c r="Q626" i="1" s="1"/>
  <c r="L763" i="1"/>
  <c r="N763" i="1"/>
  <c r="Q763" i="1" s="1"/>
  <c r="N874" i="1"/>
  <c r="Q874" i="1" s="1"/>
  <c r="L840" i="1"/>
  <c r="N840" i="1"/>
  <c r="Q840" i="1" s="1"/>
  <c r="N565" i="1"/>
  <c r="Q565" i="1" s="1"/>
  <c r="L565" i="1"/>
  <c r="L303" i="1"/>
  <c r="N303" i="1"/>
  <c r="Q303" i="1" s="1"/>
  <c r="L61" i="1"/>
  <c r="N61" i="1"/>
  <c r="Q61" i="1" s="1"/>
  <c r="N889" i="1"/>
  <c r="Q889" i="1" s="1"/>
  <c r="N877" i="1"/>
  <c r="Q877" i="1" s="1"/>
  <c r="L841" i="1"/>
  <c r="N841" i="1"/>
  <c r="Q841" i="1" s="1"/>
  <c r="L198" i="1"/>
  <c r="N198" i="1"/>
  <c r="Q198" i="1" s="1"/>
  <c r="L848" i="1"/>
  <c r="N848" i="1"/>
  <c r="Q848" i="1" s="1"/>
  <c r="L66" i="1"/>
  <c r="N66" i="1"/>
  <c r="Q66" i="1" s="1"/>
  <c r="N899" i="1"/>
  <c r="Q899" i="1" s="1"/>
  <c r="N887" i="1"/>
  <c r="Q887" i="1" s="1"/>
  <c r="N870" i="1"/>
  <c r="Q870" i="1" s="1"/>
  <c r="N865" i="1"/>
  <c r="Q865" i="1" s="1"/>
  <c r="N859" i="1"/>
  <c r="Q859" i="1" s="1"/>
  <c r="N731" i="1"/>
  <c r="Q731" i="1" s="1"/>
  <c r="L833" i="1"/>
  <c r="N833" i="1"/>
  <c r="Q833" i="1" s="1"/>
  <c r="L842" i="1"/>
  <c r="N842" i="1"/>
  <c r="Q842" i="1" s="1"/>
  <c r="L839" i="1"/>
  <c r="N839" i="1"/>
  <c r="Q839" i="1" s="1"/>
  <c r="L810" i="1"/>
  <c r="N810" i="1"/>
  <c r="Q810" i="1" s="1"/>
  <c r="N866" i="1"/>
  <c r="Q866" i="1" s="1"/>
  <c r="L860" i="1"/>
  <c r="N847" i="1"/>
  <c r="Q847" i="1" s="1"/>
  <c r="N843" i="1"/>
  <c r="Q843" i="1" s="1"/>
  <c r="N838" i="1"/>
  <c r="Q838" i="1" s="1"/>
  <c r="L838" i="1"/>
  <c r="L651" i="1"/>
  <c r="N651" i="1"/>
  <c r="Q651" i="1" s="1"/>
  <c r="N643" i="1"/>
  <c r="Q643" i="1" s="1"/>
  <c r="N126" i="1"/>
  <c r="Q126" i="1" s="1"/>
  <c r="N808" i="1"/>
  <c r="Q808" i="1" s="1"/>
  <c r="N648" i="1"/>
  <c r="Q648" i="1" s="1"/>
  <c r="N532" i="1"/>
  <c r="Q532" i="1" s="1"/>
  <c r="N367" i="1"/>
  <c r="Q367" i="1" s="1"/>
  <c r="L367" i="1"/>
  <c r="L831" i="1"/>
  <c r="L136" i="1"/>
  <c r="N136" i="1"/>
  <c r="Q136" i="1" s="1"/>
  <c r="L686" i="1"/>
  <c r="N686" i="1"/>
  <c r="Q686" i="1" s="1"/>
  <c r="N124" i="1"/>
  <c r="Q124" i="1" s="1"/>
  <c r="L575" i="1"/>
  <c r="N575" i="1"/>
  <c r="Q575" i="1" s="1"/>
  <c r="N384" i="1"/>
  <c r="Q384" i="1" s="1"/>
  <c r="L169" i="1"/>
  <c r="N169" i="1"/>
  <c r="Q169" i="1" s="1"/>
  <c r="L453" i="1"/>
  <c r="N453" i="1"/>
  <c r="Q453" i="1" s="1"/>
  <c r="L535" i="1"/>
  <c r="N535" i="1"/>
  <c r="Q535" i="1" s="1"/>
  <c r="L379" i="1"/>
  <c r="N379" i="1"/>
  <c r="Q379" i="1" s="1"/>
  <c r="L719" i="1"/>
  <c r="L757" i="1"/>
  <c r="L115" i="1"/>
  <c r="N115" i="1"/>
  <c r="Q115" i="1" s="1"/>
  <c r="L145" i="1"/>
  <c r="N145" i="1"/>
  <c r="Q145" i="1" s="1"/>
  <c r="L397" i="1"/>
  <c r="N397" i="1"/>
  <c r="Q397" i="1" s="1"/>
  <c r="N726" i="1"/>
  <c r="Q726" i="1" s="1"/>
  <c r="N723" i="1"/>
  <c r="Q723" i="1" s="1"/>
  <c r="L296" i="1"/>
  <c r="N296" i="1"/>
  <c r="Q296" i="1" s="1"/>
  <c r="N618" i="1"/>
  <c r="Q618" i="1" s="1"/>
  <c r="L564" i="1"/>
  <c r="N564" i="1"/>
  <c r="Q564" i="1" s="1"/>
  <c r="L821" i="1"/>
  <c r="N821" i="1"/>
  <c r="Q821" i="1" s="1"/>
  <c r="L213" i="1"/>
  <c r="N213" i="1"/>
  <c r="Q213" i="1" s="1"/>
  <c r="L249" i="1"/>
  <c r="N249" i="1"/>
  <c r="Q249" i="1" s="1"/>
  <c r="L806" i="1"/>
  <c r="N806" i="1"/>
  <c r="Q806" i="1" s="1"/>
  <c r="L724" i="1"/>
  <c r="N724" i="1"/>
  <c r="Q724" i="1" s="1"/>
  <c r="N665" i="1"/>
  <c r="Q665" i="1" s="1"/>
  <c r="L134" i="1"/>
  <c r="N134" i="1"/>
  <c r="Q134" i="1" s="1"/>
  <c r="L616" i="1"/>
  <c r="N616" i="1"/>
  <c r="Q616" i="1" s="1"/>
  <c r="L244" i="1"/>
  <c r="N802" i="1"/>
  <c r="Q802" i="1" s="1"/>
  <c r="L142" i="1"/>
  <c r="N142" i="1"/>
  <c r="Q142" i="1" s="1"/>
  <c r="N161" i="1"/>
  <c r="Q161" i="1" s="1"/>
  <c r="L161" i="1"/>
  <c r="L178" i="1"/>
  <c r="N178" i="1"/>
  <c r="Q178" i="1" s="1"/>
  <c r="L40" i="1"/>
  <c r="N40" i="1"/>
  <c r="Q40" i="1" s="1"/>
  <c r="L29" i="1"/>
  <c r="N29" i="1"/>
  <c r="Q29" i="1" s="1"/>
  <c r="N539" i="1"/>
  <c r="Q539" i="1" s="1"/>
  <c r="L539" i="1"/>
  <c r="N30" i="1"/>
  <c r="Q30" i="1" s="1"/>
  <c r="L63" i="1"/>
  <c r="N63" i="1"/>
  <c r="Q63" i="1" s="1"/>
  <c r="N151" i="1"/>
  <c r="Q151" i="1" s="1"/>
  <c r="L652" i="1"/>
  <c r="L527" i="1"/>
  <c r="N527" i="1"/>
  <c r="Q527" i="1" s="1"/>
  <c r="L631" i="1"/>
  <c r="N631" i="1"/>
  <c r="Q631" i="1" s="1"/>
  <c r="L610" i="1"/>
  <c r="N610" i="1"/>
  <c r="Q610" i="1" s="1"/>
  <c r="L675" i="1"/>
  <c r="N675" i="1"/>
  <c r="Q675" i="1" s="1"/>
  <c r="L508" i="1"/>
  <c r="N508" i="1"/>
  <c r="Q508" i="1" s="1"/>
  <c r="L50" i="1"/>
  <c r="N46" i="1"/>
  <c r="Q46" i="1" s="1"/>
  <c r="L46" i="1"/>
  <c r="L271" i="1"/>
  <c r="N271" i="1"/>
  <c r="Q271" i="1" s="1"/>
  <c r="L326" i="1"/>
  <c r="N326" i="1"/>
  <c r="Q326" i="1" s="1"/>
  <c r="N552" i="1"/>
  <c r="Q552" i="1" s="1"/>
  <c r="L552" i="1"/>
  <c r="L451" i="1"/>
  <c r="N451" i="1"/>
  <c r="Q451" i="1" s="1"/>
  <c r="N445" i="1"/>
  <c r="Q445" i="1" s="1"/>
  <c r="L445" i="1"/>
  <c r="L621" i="1"/>
  <c r="N141" i="1"/>
  <c r="Q141" i="1" s="1"/>
  <c r="L452" i="1"/>
  <c r="N452" i="1"/>
  <c r="Q452" i="1" s="1"/>
  <c r="N125" i="1"/>
  <c r="Q125" i="1" s="1"/>
  <c r="L54" i="1"/>
  <c r="L88" i="1"/>
  <c r="N88" i="1"/>
  <c r="Q88" i="1" s="1"/>
  <c r="L721" i="1"/>
  <c r="N721" i="1"/>
  <c r="Q721" i="1" s="1"/>
  <c r="L39" i="1"/>
  <c r="N39" i="1"/>
  <c r="Q39" i="1" s="1"/>
  <c r="L640" i="1"/>
  <c r="N640" i="1"/>
  <c r="Q640" i="1" s="1"/>
  <c r="L176" i="1"/>
  <c r="N176" i="1"/>
  <c r="Q176" i="1" s="1"/>
  <c r="N546" i="1"/>
  <c r="Q546" i="1" s="1"/>
  <c r="L546" i="1"/>
  <c r="L811" i="1"/>
  <c r="N811" i="1"/>
  <c r="Q811" i="1" s="1"/>
  <c r="N655" i="1"/>
  <c r="Q655" i="1" s="1"/>
  <c r="L45" i="1"/>
  <c r="N45" i="1"/>
  <c r="Q45" i="1" s="1"/>
  <c r="L490" i="1"/>
  <c r="N490" i="1"/>
  <c r="Q490" i="1" s="1"/>
  <c r="N732" i="1"/>
  <c r="Q732" i="1" s="1"/>
  <c r="L785" i="1"/>
  <c r="N785" i="1"/>
  <c r="Q785" i="1" s="1"/>
  <c r="L344" i="1"/>
  <c r="N344" i="1"/>
  <c r="Q344" i="1" s="1"/>
  <c r="N122" i="1"/>
  <c r="Q122" i="1" s="1"/>
  <c r="N707" i="1"/>
  <c r="Q707" i="1" s="1"/>
  <c r="L468" i="1"/>
  <c r="L31" i="1"/>
  <c r="N31" i="1"/>
  <c r="Q31" i="1" s="1"/>
  <c r="L228" i="1"/>
  <c r="N228" i="1"/>
  <c r="Q228" i="1" s="1"/>
  <c r="L307" i="1"/>
  <c r="N307" i="1"/>
  <c r="Q307" i="1" s="1"/>
  <c r="N79" i="1"/>
  <c r="Q79" i="1" s="1"/>
  <c r="L79" i="1"/>
  <c r="L400" i="1"/>
  <c r="N400" i="1"/>
  <c r="Q400" i="1" s="1"/>
  <c r="L780" i="1"/>
  <c r="N780" i="1"/>
  <c r="Q780" i="1" s="1"/>
  <c r="L638" i="1"/>
  <c r="N638" i="1"/>
  <c r="Q638" i="1" s="1"/>
  <c r="L450" i="1"/>
  <c r="L299" i="1"/>
  <c r="L434" i="1"/>
  <c r="L571" i="1"/>
  <c r="N571" i="1"/>
  <c r="Q571" i="1" s="1"/>
  <c r="L476" i="1"/>
  <c r="N476" i="1"/>
  <c r="Q476" i="1" s="1"/>
  <c r="N622" i="1"/>
  <c r="Q622" i="1" s="1"/>
  <c r="N518" i="1"/>
  <c r="Q518" i="1" s="1"/>
  <c r="N823" i="1"/>
  <c r="Q823" i="1" s="1"/>
  <c r="N137" i="1"/>
  <c r="Q137" i="1" s="1"/>
  <c r="N671" i="1"/>
  <c r="Q671" i="1" s="1"/>
  <c r="L163" i="1"/>
  <c r="N163" i="1"/>
  <c r="Q163" i="1" s="1"/>
  <c r="N393" i="1"/>
  <c r="Q393" i="1" s="1"/>
  <c r="L393" i="1"/>
  <c r="L334" i="1"/>
  <c r="N334" i="1"/>
  <c r="Q334" i="1" s="1"/>
  <c r="L146" i="1"/>
  <c r="N146" i="1"/>
  <c r="Q146" i="1" s="1"/>
  <c r="L133" i="1"/>
  <c r="N133" i="1"/>
  <c r="Q133" i="1" s="1"/>
  <c r="L715" i="1"/>
  <c r="N715" i="1"/>
  <c r="Q715" i="1" s="1"/>
  <c r="N150" i="1"/>
  <c r="Q150" i="1" s="1"/>
  <c r="L150" i="1"/>
  <c r="N387" i="1"/>
  <c r="Q387" i="1" s="1"/>
  <c r="L387" i="1"/>
  <c r="L358" i="1"/>
  <c r="N358" i="1"/>
  <c r="Q358" i="1" s="1"/>
  <c r="N104" i="1"/>
  <c r="Q104" i="1" s="1"/>
  <c r="L206" i="1"/>
  <c r="N206" i="1"/>
  <c r="Q206" i="1" s="1"/>
  <c r="L316" i="1"/>
  <c r="N316" i="1"/>
  <c r="Q316" i="1" s="1"/>
  <c r="L714" i="1"/>
  <c r="N714" i="1"/>
  <c r="Q714" i="1" s="1"/>
  <c r="L357" i="1"/>
  <c r="N357" i="1"/>
  <c r="Q357" i="1" s="1"/>
  <c r="N751" i="1"/>
  <c r="Q751" i="1" s="1"/>
  <c r="N725" i="1"/>
  <c r="Q725" i="1" s="1"/>
  <c r="N708" i="1"/>
  <c r="Q708" i="1" s="1"/>
  <c r="L716" i="1"/>
  <c r="N799" i="1"/>
  <c r="Q799" i="1" s="1"/>
  <c r="L799" i="1"/>
  <c r="L255" i="1"/>
  <c r="N255" i="1"/>
  <c r="Q255" i="1" s="1"/>
  <c r="L288" i="1"/>
  <c r="N288" i="1"/>
  <c r="Q288" i="1" s="1"/>
  <c r="L673" i="1"/>
  <c r="N673" i="1"/>
  <c r="Q673" i="1" s="1"/>
  <c r="N98" i="1"/>
  <c r="Q98" i="1" s="1"/>
  <c r="N596" i="1"/>
  <c r="Q596" i="1" s="1"/>
  <c r="L441" i="1"/>
  <c r="L482" i="1"/>
  <c r="L292" i="1"/>
  <c r="N818" i="1"/>
  <c r="Q818" i="1" s="1"/>
  <c r="L818" i="1"/>
  <c r="L492" i="1"/>
  <c r="N492" i="1"/>
  <c r="Q492" i="1" s="1"/>
  <c r="L105" i="1"/>
  <c r="N105" i="1"/>
  <c r="Q105" i="1" s="1"/>
  <c r="L563" i="1"/>
  <c r="N563" i="1"/>
  <c r="Q563" i="1" s="1"/>
  <c r="N608" i="1"/>
  <c r="Q608" i="1" s="1"/>
  <c r="N589" i="1"/>
  <c r="Q589" i="1" s="1"/>
  <c r="N419" i="1"/>
  <c r="Q419" i="1" s="1"/>
  <c r="L188" i="1"/>
  <c r="N188" i="1"/>
  <c r="Q188" i="1" s="1"/>
  <c r="L78" i="1"/>
  <c r="N78" i="1"/>
  <c r="Q78" i="1" s="1"/>
  <c r="N103" i="1"/>
  <c r="Q103" i="1" s="1"/>
  <c r="L103" i="1"/>
  <c r="L62" i="1"/>
  <c r="N62" i="1"/>
  <c r="Q62" i="1" s="1"/>
  <c r="N435" i="1"/>
  <c r="Q435" i="1" s="1"/>
  <c r="L435" i="1"/>
  <c r="L523" i="1"/>
  <c r="N523" i="1"/>
  <c r="Q523" i="1" s="1"/>
  <c r="L456" i="1"/>
  <c r="L550" i="1"/>
  <c r="N550" i="1"/>
  <c r="Q550" i="1" s="1"/>
  <c r="L219" i="1"/>
  <c r="N219" i="1"/>
  <c r="Q219" i="1" s="1"/>
  <c r="L312" i="1"/>
  <c r="N312" i="1"/>
  <c r="Q312" i="1" s="1"/>
  <c r="L538" i="1"/>
  <c r="N538" i="1"/>
  <c r="Q538" i="1" s="1"/>
  <c r="L760" i="1"/>
  <c r="N760" i="1"/>
  <c r="Q760" i="1" s="1"/>
  <c r="L177" i="1"/>
  <c r="N333" i="1"/>
  <c r="Q333" i="1" s="1"/>
  <c r="L824" i="1"/>
  <c r="L189" i="1"/>
  <c r="N189" i="1"/>
  <c r="Q189" i="1" s="1"/>
  <c r="N394" i="1"/>
  <c r="Q394" i="1" s="1"/>
  <c r="L394" i="1"/>
  <c r="N127" i="1"/>
  <c r="Q127" i="1" s="1"/>
  <c r="L127" i="1"/>
  <c r="L611" i="1"/>
  <c r="N611" i="1"/>
  <c r="Q611" i="1" s="1"/>
  <c r="L282" i="1"/>
  <c r="N282" i="1"/>
  <c r="Q282" i="1" s="1"/>
  <c r="N576" i="1"/>
  <c r="Q576" i="1" s="1"/>
  <c r="N796" i="1"/>
  <c r="Q796" i="1" s="1"/>
  <c r="N774" i="1"/>
  <c r="Q774" i="1" s="1"/>
  <c r="N562" i="1"/>
  <c r="Q562" i="1" s="1"/>
  <c r="N278" i="1"/>
  <c r="Q278" i="1" s="1"/>
  <c r="L278" i="1"/>
  <c r="L388" i="1"/>
  <c r="L594" i="1"/>
  <c r="N594" i="1"/>
  <c r="Q594" i="1" s="1"/>
  <c r="N496" i="1"/>
  <c r="Q496" i="1" s="1"/>
  <c r="N670" i="1"/>
  <c r="Q670" i="1" s="1"/>
  <c r="L324" i="1"/>
  <c r="N324" i="1"/>
  <c r="Q324" i="1" s="1"/>
  <c r="L322" i="1"/>
  <c r="N322" i="1"/>
  <c r="Q322" i="1" s="1"/>
  <c r="N306" i="1"/>
  <c r="Q306" i="1" s="1"/>
  <c r="L205" i="1"/>
  <c r="L148" i="1"/>
  <c r="L298" i="1"/>
  <c r="N298" i="1"/>
  <c r="Q298" i="1" s="1"/>
  <c r="L530" i="1"/>
  <c r="N530" i="1"/>
  <c r="Q530" i="1" s="1"/>
  <c r="L733" i="1"/>
  <c r="N733" i="1"/>
  <c r="Q733" i="1" s="1"/>
  <c r="N782" i="1"/>
  <c r="Q782" i="1" s="1"/>
  <c r="L782" i="1"/>
  <c r="L667" i="1"/>
  <c r="L704" i="1"/>
  <c r="N704" i="1"/>
  <c r="Q704" i="1" s="1"/>
  <c r="N809" i="1"/>
  <c r="Q809" i="1" s="1"/>
  <c r="N135" i="1"/>
  <c r="Q135" i="1" s="1"/>
  <c r="N289" i="1"/>
  <c r="Q289" i="1" s="1"/>
  <c r="N758" i="1"/>
  <c r="Q758" i="1" s="1"/>
  <c r="L579" i="1"/>
  <c r="N579" i="1"/>
  <c r="Q579" i="1" s="1"/>
  <c r="L180" i="1"/>
  <c r="L789" i="1"/>
  <c r="N789" i="1"/>
  <c r="Q789" i="1" s="1"/>
  <c r="L343" i="1"/>
  <c r="N343" i="1"/>
  <c r="Q343" i="1" s="1"/>
  <c r="L101" i="1"/>
  <c r="N101" i="1"/>
  <c r="Q101" i="1" s="1"/>
  <c r="L688" i="1"/>
  <c r="N688" i="1"/>
  <c r="Q688" i="1" s="1"/>
  <c r="N408" i="1"/>
  <c r="Q408" i="1" s="1"/>
  <c r="L408" i="1"/>
  <c r="L336" i="1"/>
  <c r="N336" i="1"/>
  <c r="Q336" i="1" s="1"/>
  <c r="L701" i="1"/>
  <c r="N701" i="1"/>
  <c r="Q701" i="1" s="1"/>
  <c r="N720" i="1"/>
  <c r="Q720" i="1" s="1"/>
  <c r="L718" i="1"/>
  <c r="N718" i="1"/>
  <c r="Q718" i="1" s="1"/>
  <c r="L702" i="1"/>
  <c r="N702" i="1"/>
  <c r="Q702" i="1" s="1"/>
  <c r="L730" i="1"/>
  <c r="L825" i="1"/>
  <c r="N825" i="1"/>
  <c r="Q825" i="1" s="1"/>
  <c r="N132" i="1"/>
  <c r="Q132" i="1" s="1"/>
  <c r="N766" i="1"/>
  <c r="Q766" i="1" s="1"/>
  <c r="N502" i="1"/>
  <c r="Q502" i="1" s="1"/>
  <c r="L736" i="1"/>
  <c r="L409" i="1"/>
  <c r="N409" i="1"/>
  <c r="Q409" i="1" s="1"/>
  <c r="L747" i="1"/>
  <c r="N747" i="1"/>
  <c r="Q747" i="1" s="1"/>
  <c r="N404" i="1"/>
  <c r="Q404" i="1" s="1"/>
  <c r="L404" i="1"/>
  <c r="L734" i="1"/>
  <c r="N734" i="1"/>
  <c r="Q734" i="1" s="1"/>
  <c r="L663" i="1"/>
  <c r="N663" i="1"/>
  <c r="Q663" i="1" s="1"/>
  <c r="N402" i="1"/>
  <c r="Q402" i="1" s="1"/>
  <c r="N737" i="1"/>
  <c r="Q737" i="1" s="1"/>
  <c r="L224" i="1"/>
  <c r="N224" i="1"/>
  <c r="Q224" i="1" s="1"/>
  <c r="N705" i="1"/>
  <c r="Q705" i="1" s="1"/>
  <c r="N740" i="1"/>
  <c r="Q740" i="1" s="1"/>
  <c r="N803" i="1"/>
  <c r="Q803" i="1" s="1"/>
  <c r="L411" i="1"/>
  <c r="N411" i="1"/>
  <c r="Q411" i="1" s="1"/>
  <c r="N208" i="1"/>
  <c r="Q208" i="1" s="1"/>
  <c r="L208" i="1"/>
  <c r="N247" i="1"/>
  <c r="Q247" i="1" s="1"/>
  <c r="L717" i="1"/>
  <c r="N717" i="1"/>
  <c r="Q717" i="1" s="1"/>
  <c r="L646" i="1"/>
  <c r="N646" i="1"/>
  <c r="Q646" i="1" s="1"/>
  <c r="N458" i="1"/>
  <c r="Q458" i="1" s="1"/>
  <c r="N567" i="1"/>
  <c r="Q567" i="1" s="1"/>
  <c r="L242" i="1"/>
  <c r="N242" i="1"/>
  <c r="Q242" i="1" s="1"/>
  <c r="L375" i="1"/>
  <c r="N632" i="1"/>
  <c r="Q632" i="1" s="1"/>
  <c r="L597" i="1"/>
  <c r="L187" i="1"/>
  <c r="N187" i="1"/>
  <c r="Q187" i="1" s="1"/>
  <c r="L217" i="1"/>
  <c r="N217" i="1"/>
  <c r="Q217" i="1" s="1"/>
  <c r="L469" i="1"/>
  <c r="N469" i="1"/>
  <c r="Q469" i="1" s="1"/>
  <c r="L761" i="1"/>
  <c r="N761" i="1"/>
  <c r="Q761" i="1" s="1"/>
  <c r="L155" i="1"/>
  <c r="N155" i="1"/>
  <c r="Q155" i="1" s="1"/>
  <c r="L229" i="1"/>
  <c r="N229" i="1"/>
  <c r="Q229" i="1" s="1"/>
  <c r="L695" i="1"/>
  <c r="N695" i="1"/>
  <c r="Q695" i="1" s="1"/>
  <c r="L680" i="1"/>
  <c r="N680" i="1"/>
  <c r="Q680" i="1" s="1"/>
  <c r="L536" i="1"/>
  <c r="N536" i="1"/>
  <c r="Q536" i="1" s="1"/>
  <c r="L410" i="1"/>
  <c r="N410" i="1"/>
  <c r="Q410" i="1" s="1"/>
  <c r="L788" i="1"/>
  <c r="N788" i="1"/>
  <c r="Q788" i="1" s="1"/>
  <c r="N233" i="1"/>
  <c r="Q233" i="1" s="1"/>
  <c r="L645" i="1"/>
  <c r="N645" i="1"/>
  <c r="Q645" i="1" s="1"/>
  <c r="L273" i="1"/>
  <c r="N273" i="1"/>
  <c r="Q273" i="1" s="1"/>
  <c r="L817" i="1"/>
  <c r="N817" i="1"/>
  <c r="Q817" i="1" s="1"/>
  <c r="N392" i="1"/>
  <c r="Q392" i="1" s="1"/>
  <c r="L392" i="1"/>
  <c r="L430" i="1"/>
  <c r="L578" i="1"/>
  <c r="N116" i="1"/>
  <c r="Q116" i="1" s="1"/>
  <c r="N59" i="1"/>
  <c r="Q59" i="1" s="1"/>
  <c r="N814" i="1"/>
  <c r="Q814" i="1" s="1"/>
  <c r="L814" i="1"/>
  <c r="L683" i="1"/>
  <c r="N683" i="1"/>
  <c r="Q683" i="1" s="1"/>
  <c r="L470" i="1"/>
  <c r="N470" i="1"/>
  <c r="Q470" i="1" s="1"/>
  <c r="L263" i="1"/>
  <c r="N263" i="1"/>
  <c r="Q263" i="1" s="1"/>
  <c r="N772" i="1"/>
  <c r="Q772" i="1" s="1"/>
  <c r="L772" i="1"/>
  <c r="L820" i="1"/>
  <c r="N820" i="1"/>
  <c r="Q820" i="1" s="1"/>
  <c r="L568" i="1"/>
  <c r="N568" i="1"/>
  <c r="Q568" i="1" s="1"/>
  <c r="L287" i="1"/>
  <c r="N287" i="1"/>
  <c r="Q287" i="1" s="1"/>
  <c r="L407" i="1"/>
  <c r="N407" i="1"/>
  <c r="Q407" i="1" s="1"/>
  <c r="L328" i="1"/>
  <c r="N328" i="1"/>
  <c r="Q328" i="1" s="1"/>
  <c r="L713" i="1"/>
  <c r="N713" i="1"/>
  <c r="Q713" i="1" s="1"/>
  <c r="L214" i="1"/>
  <c r="N214" i="1"/>
  <c r="Q214" i="1" s="1"/>
  <c r="L711" i="1"/>
  <c r="N711" i="1"/>
  <c r="Q711" i="1" s="1"/>
  <c r="N650" i="1"/>
  <c r="Q650" i="1" s="1"/>
  <c r="L650" i="1"/>
  <c r="L164" i="1"/>
  <c r="L794" i="1"/>
  <c r="N794" i="1"/>
  <c r="Q794" i="1" s="1"/>
  <c r="L442" i="1"/>
  <c r="N635" i="1"/>
  <c r="Q635" i="1" s="1"/>
  <c r="L591" i="1"/>
  <c r="N35" i="1"/>
  <c r="Q35" i="1" s="1"/>
  <c r="N433" i="1"/>
  <c r="Q433" i="1" s="1"/>
  <c r="L159" i="1"/>
  <c r="N159" i="1"/>
  <c r="Q159" i="1" s="1"/>
  <c r="N582" i="1"/>
  <c r="Q582" i="1" s="1"/>
  <c r="L582" i="1"/>
  <c r="N491" i="1"/>
  <c r="Q491" i="1" s="1"/>
  <c r="N149" i="1"/>
  <c r="Q149" i="1" s="1"/>
  <c r="N210" i="1"/>
  <c r="Q210" i="1" s="1"/>
  <c r="N484" i="1"/>
  <c r="Q484" i="1" s="1"/>
  <c r="L484" i="1"/>
  <c r="L117" i="1"/>
  <c r="N117" i="1"/>
  <c r="Q117" i="1" s="1"/>
  <c r="N130" i="1"/>
  <c r="Q130" i="1" s="1"/>
  <c r="L641" i="1"/>
  <c r="L248" i="1"/>
  <c r="N248" i="1"/>
  <c r="Q248" i="1" s="1"/>
  <c r="N120" i="1"/>
  <c r="Q120" i="1" s="1"/>
  <c r="N330" i="1"/>
  <c r="Q330" i="1" s="1"/>
  <c r="N218" i="1"/>
  <c r="Q218" i="1" s="1"/>
  <c r="L49" i="1"/>
  <c r="N49" i="1"/>
  <c r="Q49" i="1" s="1"/>
  <c r="N528" i="1"/>
  <c r="Q528" i="1" s="1"/>
  <c r="L556" i="1"/>
  <c r="N556" i="1"/>
  <c r="Q556" i="1" s="1"/>
  <c r="L574" i="1"/>
  <c r="N574" i="1"/>
  <c r="Q574" i="1" s="1"/>
  <c r="N42" i="1"/>
  <c r="Q42" i="1" s="1"/>
  <c r="L42" i="1"/>
  <c r="L274" i="1"/>
  <c r="N274" i="1"/>
  <c r="Q274" i="1" s="1"/>
  <c r="L383" i="1"/>
  <c r="N383" i="1"/>
  <c r="Q383" i="1" s="1"/>
  <c r="N89" i="1"/>
  <c r="Q89" i="1" s="1"/>
  <c r="L89" i="1"/>
  <c r="L759" i="1"/>
  <c r="N759" i="1"/>
  <c r="Q759" i="1" s="1"/>
  <c r="L607" i="1"/>
  <c r="N607" i="1"/>
  <c r="Q607" i="1" s="1"/>
  <c r="L693" i="1"/>
  <c r="N693" i="1"/>
  <c r="Q693" i="1" s="1"/>
  <c r="N338" i="1"/>
  <c r="Q338" i="1" s="1"/>
  <c r="L551" i="1"/>
  <c r="N551" i="1"/>
  <c r="Q551" i="1" s="1"/>
  <c r="L72" i="1"/>
  <c r="N72" i="1"/>
  <c r="Q72" i="1" s="1"/>
  <c r="L504" i="1"/>
  <c r="N504" i="1"/>
  <c r="Q504" i="1" s="1"/>
  <c r="L678" i="1"/>
  <c r="N678" i="1"/>
  <c r="Q678" i="1" s="1"/>
  <c r="L368" i="1"/>
  <c r="N368" i="1"/>
  <c r="Q368" i="1" s="1"/>
  <c r="N183" i="1"/>
  <c r="Q183" i="1" s="1"/>
  <c r="N466" i="1"/>
  <c r="Q466" i="1" s="1"/>
  <c r="L302" i="1"/>
  <c r="N302" i="1"/>
  <c r="Q302" i="1" s="1"/>
  <c r="L805" i="1"/>
  <c r="N805" i="1"/>
  <c r="Q805" i="1" s="1"/>
  <c r="L755" i="1"/>
  <c r="N755" i="1"/>
  <c r="Q755" i="1" s="1"/>
  <c r="L642" i="1"/>
  <c r="N642" i="1"/>
  <c r="Q642" i="1" s="1"/>
  <c r="L662" i="1"/>
  <c r="N662" i="1"/>
  <c r="Q662" i="1" s="1"/>
  <c r="N448" i="1"/>
  <c r="Q448" i="1" s="1"/>
  <c r="N700" i="1"/>
  <c r="Q700" i="1" s="1"/>
  <c r="L700" i="1"/>
  <c r="L682" i="1"/>
  <c r="N682" i="1"/>
  <c r="Q682" i="1" s="1"/>
  <c r="L269" i="1"/>
  <c r="N269" i="1"/>
  <c r="Q269" i="1" s="1"/>
  <c r="L222" i="1"/>
  <c r="N222" i="1"/>
  <c r="Q222" i="1" s="1"/>
  <c r="L196" i="1"/>
  <c r="N196" i="1"/>
  <c r="Q196" i="1" s="1"/>
  <c r="N173" i="1"/>
  <c r="Q173" i="1" s="1"/>
  <c r="L173" i="1"/>
  <c r="N36" i="1"/>
  <c r="Q36" i="1" s="1"/>
  <c r="N175" i="1"/>
  <c r="Q175" i="1" s="1"/>
  <c r="N65" i="1"/>
  <c r="Q65" i="1" s="1"/>
  <c r="N475" i="1"/>
  <c r="Q475" i="1" s="1"/>
  <c r="L377" i="1"/>
  <c r="N377" i="1"/>
  <c r="Q377" i="1" s="1"/>
  <c r="L286" i="1"/>
  <c r="N286" i="1"/>
  <c r="Q286" i="1" s="1"/>
  <c r="L599" i="1"/>
  <c r="N599" i="1"/>
  <c r="Q599" i="1" s="1"/>
  <c r="L356" i="1"/>
  <c r="L783" i="1"/>
  <c r="N783" i="1"/>
  <c r="Q783" i="1" s="1"/>
  <c r="L444" i="1"/>
  <c r="N444" i="1"/>
  <c r="Q444" i="1" s="1"/>
  <c r="L285" i="1"/>
  <c r="N285" i="1"/>
  <c r="Q285" i="1" s="1"/>
  <c r="L654" i="1"/>
  <c r="N654" i="1"/>
  <c r="Q654" i="1" s="1"/>
  <c r="L92" i="1"/>
  <c r="N92" i="1"/>
  <c r="Q92" i="1" s="1"/>
  <c r="N114" i="1"/>
  <c r="Q114" i="1" s="1"/>
  <c r="L396" i="1"/>
  <c r="N396" i="1"/>
  <c r="Q396" i="1" s="1"/>
  <c r="N623" i="1"/>
  <c r="Q623" i="1" s="1"/>
  <c r="L623" i="1"/>
  <c r="N80" i="1"/>
  <c r="Q80" i="1" s="1"/>
  <c r="L80" i="1"/>
  <c r="L372" i="1"/>
  <c r="N372" i="1"/>
  <c r="Q372" i="1" s="1"/>
  <c r="L628" i="1"/>
  <c r="N628" i="1"/>
  <c r="Q628" i="1" s="1"/>
  <c r="L70" i="1"/>
  <c r="N70" i="1"/>
  <c r="Q70" i="1" s="1"/>
  <c r="L639" i="1"/>
  <c r="N639" i="1"/>
  <c r="Q639" i="1" s="1"/>
  <c r="L58" i="1"/>
  <c r="N58" i="1"/>
  <c r="Q58" i="1" s="1"/>
  <c r="L559" i="1"/>
  <c r="N559" i="1"/>
  <c r="Q559" i="1" s="1"/>
  <c r="L547" i="1"/>
  <c r="AB740" i="1" l="1"/>
  <c r="AC130" i="1"/>
  <c r="AE222" i="1"/>
  <c r="AD222" i="1" s="1"/>
  <c r="AA540" i="1"/>
  <c r="AC540" i="1" s="1"/>
  <c r="AE389" i="1"/>
  <c r="AD389" i="1" s="1"/>
  <c r="AM389" i="1" s="1"/>
  <c r="AC396" i="1"/>
  <c r="AL396" i="1" s="1"/>
  <c r="AE662" i="1"/>
  <c r="AD662" i="1" s="1"/>
  <c r="AP662" i="1" s="1"/>
  <c r="CE662" i="1" s="1"/>
  <c r="AE528" i="1"/>
  <c r="AD528" i="1" s="1"/>
  <c r="AO528" i="1" s="1"/>
  <c r="AE223" i="1"/>
  <c r="AD223" i="1" s="1"/>
  <c r="AQ223" i="1" s="1"/>
  <c r="AA187" i="1"/>
  <c r="AE187" i="1" s="1"/>
  <c r="AD187" i="1" s="1"/>
  <c r="AB187" i="1"/>
  <c r="AE35" i="1"/>
  <c r="AD35" i="1" s="1"/>
  <c r="AM35" i="1" s="1"/>
  <c r="BP35" i="1" s="1"/>
  <c r="AE385" i="1"/>
  <c r="AD385" i="1" s="1"/>
  <c r="AO385" i="1" s="1"/>
  <c r="CD385" i="1" s="1"/>
  <c r="AE718" i="1"/>
  <c r="AD718" i="1" s="1"/>
  <c r="AF718" i="1" s="1"/>
  <c r="AG718" i="1" s="1"/>
  <c r="Y667" i="1"/>
  <c r="CG35" i="1"/>
  <c r="AC600" i="1"/>
  <c r="CG600" i="1" s="1"/>
  <c r="AC768" i="1"/>
  <c r="CG768" i="1" s="1"/>
  <c r="Y363" i="1"/>
  <c r="Y641" i="1"/>
  <c r="Y164" i="1"/>
  <c r="Y756" i="1"/>
  <c r="Y580" i="1"/>
  <c r="AC355" i="1"/>
  <c r="AL355" i="1" s="1"/>
  <c r="AE233" i="1"/>
  <c r="AD233" i="1" s="1"/>
  <c r="AO233" i="1" s="1"/>
  <c r="CD233" i="1" s="1"/>
  <c r="Y195" i="1"/>
  <c r="AE314" i="1"/>
  <c r="AD314" i="1" s="1"/>
  <c r="AO314" i="1" s="1"/>
  <c r="Y737" i="1"/>
  <c r="AE93" i="1"/>
  <c r="AD93" i="1" s="1"/>
  <c r="Y736" i="1"/>
  <c r="AL93" i="1"/>
  <c r="CG93" i="1"/>
  <c r="AC134" i="1"/>
  <c r="CG134" i="1" s="1"/>
  <c r="AE367" i="1"/>
  <c r="AD367" i="1" s="1"/>
  <c r="AQ367" i="1" s="1"/>
  <c r="CF367" i="1" s="1"/>
  <c r="AC636" i="1"/>
  <c r="AL636" i="1" s="1"/>
  <c r="AC288" i="1"/>
  <c r="CG288" i="1" s="1"/>
  <c r="AC226" i="1"/>
  <c r="CG226" i="1" s="1"/>
  <c r="AC393" i="1"/>
  <c r="CG393" i="1" s="1"/>
  <c r="AC151" i="1"/>
  <c r="CG151" i="1" s="1"/>
  <c r="AC126" i="1"/>
  <c r="CG126" i="1" s="1"/>
  <c r="AC872" i="1"/>
  <c r="CG872" i="1" s="1"/>
  <c r="AC928" i="1"/>
  <c r="CG928" i="1" s="1"/>
  <c r="AC156" i="1"/>
  <c r="CG156" i="1" s="1"/>
  <c r="AC569" i="1"/>
  <c r="CG569" i="1" s="1"/>
  <c r="AC924" i="1"/>
  <c r="CG924" i="1" s="1"/>
  <c r="AC29" i="1"/>
  <c r="CG29" i="1" s="1"/>
  <c r="AC324" i="1"/>
  <c r="CG324" i="1" s="1"/>
  <c r="AC62" i="1"/>
  <c r="CG62" i="1" s="1"/>
  <c r="AC824" i="1"/>
  <c r="CG824" i="1" s="1"/>
  <c r="AC546" i="1"/>
  <c r="CG546" i="1" s="1"/>
  <c r="AC419" i="1"/>
  <c r="AL419" i="1" s="1"/>
  <c r="AC897" i="1"/>
  <c r="CG897" i="1" s="1"/>
  <c r="AE89" i="1"/>
  <c r="AD89" i="1" s="1"/>
  <c r="AF89" i="1" s="1"/>
  <c r="AG89" i="1" s="1"/>
  <c r="AC217" i="1"/>
  <c r="AL217" i="1" s="1"/>
  <c r="AC346" i="1"/>
  <c r="CG346" i="1" s="1"/>
  <c r="AC326" i="1"/>
  <c r="CG326" i="1" s="1"/>
  <c r="AC798" i="1"/>
  <c r="CG798" i="1" s="1"/>
  <c r="AC622" i="1"/>
  <c r="CG622" i="1" s="1"/>
  <c r="AC643" i="1"/>
  <c r="CG643" i="1" s="1"/>
  <c r="AC532" i="1"/>
  <c r="CG532" i="1" s="1"/>
  <c r="AC839" i="1"/>
  <c r="CG839" i="1" s="1"/>
  <c r="AC931" i="1"/>
  <c r="CG931" i="1" s="1"/>
  <c r="AC910" i="1"/>
  <c r="CG910" i="1" s="1"/>
  <c r="AC729" i="1"/>
  <c r="CG729" i="1" s="1"/>
  <c r="AC387" i="1"/>
  <c r="CG387" i="1" s="1"/>
  <c r="AE511" i="1"/>
  <c r="AD511" i="1" s="1"/>
  <c r="AQ511" i="1" s="1"/>
  <c r="CF511" i="1" s="1"/>
  <c r="AC505" i="1"/>
  <c r="CG505" i="1" s="1"/>
  <c r="AC307" i="1"/>
  <c r="CG307" i="1" s="1"/>
  <c r="AE723" i="1"/>
  <c r="AD723" i="1" s="1"/>
  <c r="AF723" i="1" s="1"/>
  <c r="Y430" i="1"/>
  <c r="AC841" i="1"/>
  <c r="CG841" i="1" s="1"/>
  <c r="AC384" i="1"/>
  <c r="AL384" i="1" s="1"/>
  <c r="AE36" i="1"/>
  <c r="AD36" i="1" s="1"/>
  <c r="AM36" i="1" s="1"/>
  <c r="AE759" i="1"/>
  <c r="AD759" i="1" s="1"/>
  <c r="AE750" i="1"/>
  <c r="AD750" i="1" s="1"/>
  <c r="AM750" i="1" s="1"/>
  <c r="AC919" i="1"/>
  <c r="CG919" i="1" s="1"/>
  <c r="AC885" i="1"/>
  <c r="CG885" i="1" s="1"/>
  <c r="AC428" i="1"/>
  <c r="CG428" i="1" s="1"/>
  <c r="AC188" i="1"/>
  <c r="CG188" i="1" s="1"/>
  <c r="AC104" i="1"/>
  <c r="CG104" i="1" s="1"/>
  <c r="AC631" i="1"/>
  <c r="CG631" i="1" s="1"/>
  <c r="AC893" i="1"/>
  <c r="CG893" i="1" s="1"/>
  <c r="AC890" i="1"/>
  <c r="CG890" i="1" s="1"/>
  <c r="AC904" i="1"/>
  <c r="CG904" i="1" s="1"/>
  <c r="AC250" i="1"/>
  <c r="CG250" i="1" s="1"/>
  <c r="AC88" i="1"/>
  <c r="CG88" i="1" s="1"/>
  <c r="AC615" i="1"/>
  <c r="CG615" i="1" s="1"/>
  <c r="AC227" i="1"/>
  <c r="AL227" i="1" s="1"/>
  <c r="Y442" i="1"/>
  <c r="AC492" i="1"/>
  <c r="CG492" i="1" s="1"/>
  <c r="AC757" i="1"/>
  <c r="CG757" i="1" s="1"/>
  <c r="AC283" i="1"/>
  <c r="CG283" i="1" s="1"/>
  <c r="AC813" i="1"/>
  <c r="CG813" i="1" s="1"/>
  <c r="AC905" i="1"/>
  <c r="CG905" i="1" s="1"/>
  <c r="AC902" i="1"/>
  <c r="CG902" i="1" s="1"/>
  <c r="AC621" i="1"/>
  <c r="CG621" i="1" s="1"/>
  <c r="AC862" i="1"/>
  <c r="CG862" i="1" s="1"/>
  <c r="AC686" i="1"/>
  <c r="CG686" i="1" s="1"/>
  <c r="AE527" i="1"/>
  <c r="AD527" i="1" s="1"/>
  <c r="AQ527" i="1" s="1"/>
  <c r="CF527" i="1" s="1"/>
  <c r="AC870" i="1"/>
  <c r="CG870" i="1" s="1"/>
  <c r="AC359" i="1"/>
  <c r="CG359" i="1" s="1"/>
  <c r="AC696" i="1"/>
  <c r="AC176" i="1"/>
  <c r="CG176" i="1" s="1"/>
  <c r="Y465" i="1"/>
  <c r="AC614" i="1"/>
  <c r="CG614" i="1" s="1"/>
  <c r="AC406" i="1"/>
  <c r="AL406" i="1" s="1"/>
  <c r="AE950" i="1"/>
  <c r="AD950" i="1" s="1"/>
  <c r="AO950" i="1" s="1"/>
  <c r="CD950" i="1" s="1"/>
  <c r="AC518" i="1"/>
  <c r="CG518" i="1" s="1"/>
  <c r="AC816" i="1"/>
  <c r="CG816" i="1" s="1"/>
  <c r="AC895" i="1"/>
  <c r="CG895" i="1" s="1"/>
  <c r="AC853" i="1"/>
  <c r="CG853" i="1" s="1"/>
  <c r="AE796" i="1"/>
  <c r="AD796" i="1" s="1"/>
  <c r="AC638" i="1"/>
  <c r="CG638" i="1" s="1"/>
  <c r="AC818" i="1"/>
  <c r="CG818" i="1" s="1"/>
  <c r="AC880" i="1"/>
  <c r="Y623" i="1"/>
  <c r="Y49" i="1"/>
  <c r="Y556" i="1"/>
  <c r="Y713" i="1"/>
  <c r="AC148" i="1"/>
  <c r="CG148" i="1" s="1"/>
  <c r="AC731" i="1"/>
  <c r="AL731" i="1" s="1"/>
  <c r="AE375" i="1"/>
  <c r="AD375" i="1" s="1"/>
  <c r="AM375" i="1" s="1"/>
  <c r="AC48" i="1"/>
  <c r="CG48" i="1" s="1"/>
  <c r="AC811" i="1"/>
  <c r="CG811" i="1" s="1"/>
  <c r="AC79" i="1"/>
  <c r="CG79" i="1" s="1"/>
  <c r="AC652" i="1"/>
  <c r="CG652" i="1" s="1"/>
  <c r="AC806" i="1"/>
  <c r="CG806" i="1" s="1"/>
  <c r="AC142" i="1"/>
  <c r="CG142" i="1" s="1"/>
  <c r="AC907" i="1"/>
  <c r="CG907" i="1" s="1"/>
  <c r="AC923" i="1"/>
  <c r="CG923" i="1" s="1"/>
  <c r="AC668" i="1"/>
  <c r="CG668" i="1" s="1"/>
  <c r="AC877" i="1"/>
  <c r="CG877" i="1" s="1"/>
  <c r="AC876" i="1"/>
  <c r="CG876" i="1" s="1"/>
  <c r="AC496" i="1"/>
  <c r="CG496" i="1" s="1"/>
  <c r="AE808" i="1"/>
  <c r="AD808" i="1" s="1"/>
  <c r="AQ808" i="1" s="1"/>
  <c r="CF808" i="1" s="1"/>
  <c r="AC397" i="1"/>
  <c r="CG397" i="1" s="1"/>
  <c r="Y597" i="1"/>
  <c r="Y591" i="1"/>
  <c r="AC887" i="1"/>
  <c r="CG887" i="1" s="1"/>
  <c r="AC918" i="1"/>
  <c r="CG918" i="1" s="1"/>
  <c r="AC146" i="1"/>
  <c r="AL146" i="1" s="1"/>
  <c r="AC145" i="1"/>
  <c r="CG145" i="1" s="1"/>
  <c r="AC845" i="1"/>
  <c r="CG845" i="1" s="1"/>
  <c r="AC575" i="1"/>
  <c r="CG575" i="1" s="1"/>
  <c r="AC136" i="1"/>
  <c r="CG136" i="1" s="1"/>
  <c r="AC303" i="1"/>
  <c r="CG303" i="1" s="1"/>
  <c r="AC369" i="1"/>
  <c r="CG369" i="1" s="1"/>
  <c r="AC901" i="1"/>
  <c r="CG901" i="1" s="1"/>
  <c r="AC78" i="1"/>
  <c r="CG78" i="1" s="1"/>
  <c r="AC784" i="1"/>
  <c r="CG784" i="1" s="1"/>
  <c r="AC133" i="1"/>
  <c r="CG133" i="1" s="1"/>
  <c r="AC807" i="1"/>
  <c r="CG807" i="1" s="1"/>
  <c r="AC334" i="1"/>
  <c r="CG334" i="1" s="1"/>
  <c r="AC925" i="1"/>
  <c r="CG925" i="1" s="1"/>
  <c r="AC937" i="1"/>
  <c r="CG937" i="1" s="1"/>
  <c r="AC640" i="1"/>
  <c r="CG640" i="1" s="1"/>
  <c r="AC626" i="1"/>
  <c r="CG626" i="1" s="1"/>
  <c r="AC875" i="1"/>
  <c r="CG875" i="1" s="1"/>
  <c r="AE40" i="1"/>
  <c r="AD40" i="1" s="1"/>
  <c r="AM40" i="1" s="1"/>
  <c r="AC840" i="1"/>
  <c r="CG840" i="1" s="1"/>
  <c r="AC935" i="1"/>
  <c r="CG935" i="1" s="1"/>
  <c r="AC388" i="1"/>
  <c r="CG388" i="1" s="1"/>
  <c r="AE51" i="1"/>
  <c r="AD51" i="1" s="1"/>
  <c r="AC482" i="1"/>
  <c r="CG482" i="1" s="1"/>
  <c r="AC132" i="1"/>
  <c r="CG132" i="1" s="1"/>
  <c r="AC719" i="1"/>
  <c r="CG719" i="1" s="1"/>
  <c r="AC239" i="1"/>
  <c r="CG239" i="1" s="1"/>
  <c r="AC889" i="1"/>
  <c r="CG889" i="1" s="1"/>
  <c r="AC871" i="1"/>
  <c r="CG871" i="1" s="1"/>
  <c r="AC267" i="1"/>
  <c r="CG267" i="1" s="1"/>
  <c r="AE297" i="1"/>
  <c r="AD297" i="1" s="1"/>
  <c r="AP297" i="1" s="1"/>
  <c r="CE297" i="1" s="1"/>
  <c r="AC292" i="1"/>
  <c r="CG292" i="1" s="1"/>
  <c r="AC799" i="1"/>
  <c r="CG799" i="1" s="1"/>
  <c r="AC610" i="1"/>
  <c r="CG610" i="1" s="1"/>
  <c r="AC587" i="1"/>
  <c r="CG587" i="1" s="1"/>
  <c r="AC831" i="1"/>
  <c r="CG831" i="1" s="1"/>
  <c r="AC309" i="1"/>
  <c r="CG309" i="1" s="1"/>
  <c r="AC91" i="1"/>
  <c r="CG91" i="1" s="1"/>
  <c r="AC809" i="1"/>
  <c r="CG809" i="1" s="1"/>
  <c r="AC715" i="1"/>
  <c r="CG715" i="1" s="1"/>
  <c r="AC439" i="1"/>
  <c r="CG439" i="1" s="1"/>
  <c r="AC137" i="1"/>
  <c r="CG137" i="1" s="1"/>
  <c r="AC379" i="1"/>
  <c r="CG379" i="1" s="1"/>
  <c r="AC854" i="1"/>
  <c r="CG854" i="1" s="1"/>
  <c r="AC949" i="1"/>
  <c r="CG949" i="1" s="1"/>
  <c r="AC932" i="1"/>
  <c r="CG932" i="1" s="1"/>
  <c r="AC215" i="1"/>
  <c r="CG215" i="1" s="1"/>
  <c r="AC602" i="1"/>
  <c r="CG602" i="1" s="1"/>
  <c r="AC441" i="1"/>
  <c r="CG441" i="1" s="1"/>
  <c r="AC915" i="1"/>
  <c r="CG915" i="1" s="1"/>
  <c r="AC163" i="1"/>
  <c r="CG163" i="1" s="1"/>
  <c r="AC124" i="1"/>
  <c r="CG124" i="1" s="1"/>
  <c r="AC249" i="1"/>
  <c r="CG249" i="1" s="1"/>
  <c r="AE161" i="1"/>
  <c r="AD161" i="1" s="1"/>
  <c r="AC189" i="1"/>
  <c r="CG189" i="1" s="1"/>
  <c r="AC726" i="1"/>
  <c r="CG726" i="1" s="1"/>
  <c r="AC193" i="1"/>
  <c r="CG193" i="1" s="1"/>
  <c r="AC933" i="1"/>
  <c r="CG933" i="1" s="1"/>
  <c r="AC869" i="1"/>
  <c r="CG869" i="1" s="1"/>
  <c r="AC751" i="1"/>
  <c r="CG751" i="1" s="1"/>
  <c r="AC917" i="1"/>
  <c r="CG917" i="1" s="1"/>
  <c r="AC942" i="1"/>
  <c r="CG942" i="1" s="1"/>
  <c r="AC265" i="1"/>
  <c r="CG265" i="1" s="1"/>
  <c r="AC468" i="1"/>
  <c r="CG468" i="1" s="1"/>
  <c r="AC823" i="1"/>
  <c r="CG823" i="1" s="1"/>
  <c r="AC827" i="1"/>
  <c r="CG827" i="1" s="1"/>
  <c r="AC833" i="1"/>
  <c r="CG833" i="1" s="1"/>
  <c r="AC644" i="1"/>
  <c r="CG644" i="1" s="1"/>
  <c r="AC298" i="1"/>
  <c r="CG298" i="1" s="1"/>
  <c r="AC930" i="1"/>
  <c r="CG930" i="1" s="1"/>
  <c r="AC855" i="1"/>
  <c r="CG855" i="1" s="1"/>
  <c r="AC867" i="1"/>
  <c r="CG867" i="1" s="1"/>
  <c r="AC787" i="1"/>
  <c r="AL787" i="1" s="1"/>
  <c r="AC892" i="1"/>
  <c r="CG892" i="1" s="1"/>
  <c r="AC105" i="1"/>
  <c r="CG105" i="1" s="1"/>
  <c r="AC581" i="1"/>
  <c r="AL581" i="1" s="1"/>
  <c r="AC412" i="1"/>
  <c r="CG412" i="1" s="1"/>
  <c r="AE47" i="1"/>
  <c r="AD47" i="1" s="1"/>
  <c r="AO47" i="1" s="1"/>
  <c r="AC849" i="1"/>
  <c r="CG849" i="1" s="1"/>
  <c r="AE732" i="1"/>
  <c r="AD732" i="1" s="1"/>
  <c r="AC414" i="1"/>
  <c r="CG414" i="1" s="1"/>
  <c r="AC649" i="1"/>
  <c r="CG649" i="1" s="1"/>
  <c r="AC150" i="1"/>
  <c r="CG150" i="1" s="1"/>
  <c r="AC271" i="1"/>
  <c r="CG271" i="1" s="1"/>
  <c r="AC141" i="1"/>
  <c r="CG141" i="1" s="1"/>
  <c r="AC400" i="1"/>
  <c r="CG400" i="1" s="1"/>
  <c r="AC724" i="1"/>
  <c r="CG724" i="1" s="1"/>
  <c r="AC394" i="1"/>
  <c r="CG394" i="1" s="1"/>
  <c r="AC206" i="1"/>
  <c r="CG206" i="1" s="1"/>
  <c r="AC613" i="1"/>
  <c r="CG613" i="1" s="1"/>
  <c r="AC445" i="1"/>
  <c r="CG445" i="1" s="1"/>
  <c r="AC795" i="1"/>
  <c r="CG795" i="1" s="1"/>
  <c r="AC939" i="1"/>
  <c r="CG939" i="1" s="1"/>
  <c r="AC589" i="1"/>
  <c r="CG589" i="1" s="1"/>
  <c r="AC312" i="1"/>
  <c r="CG312" i="1" s="1"/>
  <c r="AE651" i="1"/>
  <c r="AD651" i="1" s="1"/>
  <c r="AE874" i="1"/>
  <c r="AD874" i="1" s="1"/>
  <c r="AN874" i="1" s="1"/>
  <c r="CC874" i="1" s="1"/>
  <c r="AC452" i="1"/>
  <c r="CG452" i="1" s="1"/>
  <c r="AC899" i="1"/>
  <c r="CG899" i="1" s="1"/>
  <c r="AQ217" i="1"/>
  <c r="CF217" i="1" s="1"/>
  <c r="AP217" i="1"/>
  <c r="CE217" i="1" s="1"/>
  <c r="AE772" i="1"/>
  <c r="AD772" i="1" s="1"/>
  <c r="AM772" i="1" s="1"/>
  <c r="AC794" i="1"/>
  <c r="CG794" i="1" s="1"/>
  <c r="AE776" i="1"/>
  <c r="AD776" i="1" s="1"/>
  <c r="AM776" i="1" s="1"/>
  <c r="AE761" i="1"/>
  <c r="AD761" i="1" s="1"/>
  <c r="AM761" i="1" s="1"/>
  <c r="AE746" i="1"/>
  <c r="AD746" i="1" s="1"/>
  <c r="AM746" i="1" s="1"/>
  <c r="Y253" i="1"/>
  <c r="Y173" i="1"/>
  <c r="Y642" i="1"/>
  <c r="Y408" i="1"/>
  <c r="Y197" i="1"/>
  <c r="Y567" i="1"/>
  <c r="Y208" i="1"/>
  <c r="Y95" i="1"/>
  <c r="Y466" i="1"/>
  <c r="Y814" i="1"/>
  <c r="Y155" i="1"/>
  <c r="Y803" i="1"/>
  <c r="Y458" i="1"/>
  <c r="Y760" i="1"/>
  <c r="Y536" i="1"/>
  <c r="Y782" i="1"/>
  <c r="Y402" i="1"/>
  <c r="Y599" i="1"/>
  <c r="Y338" i="1"/>
  <c r="Y607" i="1"/>
  <c r="Y529" i="1"/>
  <c r="Y263" i="1"/>
  <c r="Y683" i="1"/>
  <c r="Y578" i="1"/>
  <c r="Y223" i="1"/>
  <c r="Y53" i="1"/>
  <c r="Y404" i="1"/>
  <c r="Y662" i="1"/>
  <c r="Y217" i="1"/>
  <c r="AO217" i="1"/>
  <c r="CD217" i="1" s="1"/>
  <c r="Y635" i="1"/>
  <c r="Y273" i="1"/>
  <c r="Y502" i="1"/>
  <c r="Y183" i="1"/>
  <c r="Y759" i="1"/>
  <c r="Y130" i="1"/>
  <c r="Y470" i="1"/>
  <c r="Y418" i="1"/>
  <c r="Y695" i="1"/>
  <c r="Y196" i="1"/>
  <c r="Y681" i="1"/>
  <c r="CG718" i="1"/>
  <c r="Y372" i="1"/>
  <c r="Y699" i="1"/>
  <c r="Y311" i="1"/>
  <c r="Y740" i="1"/>
  <c r="Y768" i="1"/>
  <c r="Y224" i="1"/>
  <c r="Y336" i="1"/>
  <c r="Y180" i="1"/>
  <c r="Y285" i="1"/>
  <c r="Y475" i="1"/>
  <c r="Y600" i="1"/>
  <c r="Y218" i="1"/>
  <c r="AM217" i="1"/>
  <c r="BS217" i="1" s="1"/>
  <c r="AN217" i="1"/>
  <c r="CC217" i="1" s="1"/>
  <c r="CG419" i="1"/>
  <c r="Y385" i="1"/>
  <c r="Y444" i="1"/>
  <c r="CG89" i="1"/>
  <c r="Y705" i="1"/>
  <c r="Y700" i="1"/>
  <c r="Y720" i="1"/>
  <c r="Y377" i="1"/>
  <c r="Y340" i="1"/>
  <c r="Y825" i="1"/>
  <c r="Y389" i="1"/>
  <c r="Y750" i="1"/>
  <c r="Y330" i="1"/>
  <c r="Y528" i="1"/>
  <c r="Y256" i="1"/>
  <c r="Y680" i="1"/>
  <c r="Y557" i="1"/>
  <c r="Y65" i="1"/>
  <c r="Y96" i="1"/>
  <c r="Y499" i="1"/>
  <c r="Y392" i="1"/>
  <c r="Y697" i="1"/>
  <c r="Y547" i="1"/>
  <c r="Y222" i="1"/>
  <c r="Y350" i="1"/>
  <c r="Y486" i="1"/>
  <c r="Y381" i="1"/>
  <c r="Y356" i="1"/>
  <c r="Y184" i="1"/>
  <c r="Y718" i="1"/>
  <c r="Y417" i="1"/>
  <c r="Y657" i="1"/>
  <c r="Y166" i="1"/>
  <c r="Y738" i="1"/>
  <c r="Y753" i="1"/>
  <c r="Y805" i="1"/>
  <c r="Y159" i="1"/>
  <c r="Y693" i="1"/>
  <c r="Y210" i="1"/>
  <c r="Y407" i="1"/>
  <c r="Y572" i="1"/>
  <c r="Y375" i="1"/>
  <c r="Y701" i="1"/>
  <c r="Y269" i="1"/>
  <c r="Y233" i="1"/>
  <c r="Y175" i="1"/>
  <c r="Y755" i="1"/>
  <c r="Y234" i="1"/>
  <c r="Y484" i="1"/>
  <c r="Y35" i="1"/>
  <c r="Y491" i="1"/>
  <c r="Y368" i="1"/>
  <c r="Y568" i="1"/>
  <c r="Y645" i="1"/>
  <c r="Y704" i="1"/>
  <c r="Y58" i="1"/>
  <c r="Y730" i="1"/>
  <c r="Y741" i="1"/>
  <c r="Y646" i="1"/>
  <c r="Y830" i="1"/>
  <c r="Y688" i="1"/>
  <c r="Y582" i="1"/>
  <c r="Y242" i="1"/>
  <c r="Y594" i="1"/>
  <c r="Y654" i="1"/>
  <c r="Y266" i="1"/>
  <c r="Y634" i="1"/>
  <c r="Y100" i="1"/>
  <c r="Y794" i="1"/>
  <c r="Y287" i="1"/>
  <c r="Y711" i="1"/>
  <c r="Y260" i="1"/>
  <c r="Y314" i="1"/>
  <c r="Y761" i="1"/>
  <c r="Y717" i="1"/>
  <c r="Y702" i="1"/>
  <c r="Y268" i="1"/>
  <c r="Y504" i="1"/>
  <c r="Y187" i="1"/>
  <c r="Y540" i="1"/>
  <c r="Y272" i="1"/>
  <c r="Y70" i="1"/>
  <c r="Y383" i="1"/>
  <c r="Y84" i="1"/>
  <c r="Y733" i="1"/>
  <c r="Y413" i="1"/>
  <c r="Y64" i="1"/>
  <c r="Y746" i="1"/>
  <c r="Y168" i="1"/>
  <c r="Y274" i="1"/>
  <c r="Y42" i="1"/>
  <c r="Y781" i="1"/>
  <c r="Y149" i="1"/>
  <c r="Y259" i="1"/>
  <c r="Y120" i="1"/>
  <c r="Y834" i="1"/>
  <c r="Y335" i="1"/>
  <c r="Y59" i="1"/>
  <c r="Y410" i="1"/>
  <c r="Y579" i="1"/>
  <c r="Y639" i="1"/>
  <c r="Y783" i="1"/>
  <c r="Y678" i="1"/>
  <c r="Y469" i="1"/>
  <c r="Y92" i="1"/>
  <c r="Y72" i="1"/>
  <c r="Y837" i="1"/>
  <c r="Y734" i="1"/>
  <c r="Y747" i="1"/>
  <c r="Y409" i="1"/>
  <c r="Y433" i="1"/>
  <c r="Y328" i="1"/>
  <c r="Y411" i="1"/>
  <c r="Y749" i="1"/>
  <c r="Y282" i="1"/>
  <c r="Y628" i="1"/>
  <c r="Y815" i="1"/>
  <c r="Y559" i="1"/>
  <c r="Y396" i="1"/>
  <c r="Y776" i="1"/>
  <c r="Y551" i="1"/>
  <c r="Y574" i="1"/>
  <c r="Y47" i="1"/>
  <c r="Y343" i="1"/>
  <c r="Y682" i="1"/>
  <c r="Y302" i="1"/>
  <c r="Y36" i="1"/>
  <c r="Y147" i="1"/>
  <c r="Y448" i="1"/>
  <c r="Y248" i="1"/>
  <c r="Y214" i="1"/>
  <c r="Y355" i="1"/>
  <c r="Y661" i="1"/>
  <c r="Y650" i="1"/>
  <c r="Y820" i="1"/>
  <c r="Y229" i="1"/>
  <c r="Y247" i="1"/>
  <c r="Y493" i="1"/>
  <c r="Y116" i="1"/>
  <c r="Y632" i="1"/>
  <c r="Y789" i="1"/>
  <c r="Y199" i="1"/>
  <c r="Y659" i="1"/>
  <c r="Y817" i="1"/>
  <c r="Y758" i="1"/>
  <c r="Y93" i="1"/>
  <c r="Y742" i="1"/>
  <c r="Y101" i="1"/>
  <c r="Y520" i="1"/>
  <c r="Y60" i="1"/>
  <c r="Y89" i="1"/>
  <c r="Y660" i="1"/>
  <c r="Y167" i="1"/>
  <c r="Y698" i="1"/>
  <c r="Y286" i="1"/>
  <c r="Y509" i="1"/>
  <c r="Y427" i="1"/>
  <c r="Y117" i="1"/>
  <c r="Y772" i="1"/>
  <c r="Y788" i="1"/>
  <c r="Y663" i="1"/>
  <c r="Y778" i="1"/>
  <c r="Y114" i="1"/>
  <c r="AE59" i="1"/>
  <c r="AD59" i="1" s="1"/>
  <c r="AC59" i="1"/>
  <c r="AC242" i="1"/>
  <c r="AE242" i="1"/>
  <c r="AD242" i="1" s="1"/>
  <c r="AC733" i="1"/>
  <c r="AE733" i="1"/>
  <c r="AD733" i="1" s="1"/>
  <c r="AC58" i="1"/>
  <c r="AE58" i="1"/>
  <c r="AD58" i="1" s="1"/>
  <c r="AC682" i="1"/>
  <c r="AE682" i="1"/>
  <c r="AD682" i="1" s="1"/>
  <c r="AC302" i="1"/>
  <c r="AE302" i="1"/>
  <c r="AD302" i="1" s="1"/>
  <c r="AE758" i="1"/>
  <c r="AD758" i="1" s="1"/>
  <c r="AC758" i="1"/>
  <c r="AC484" i="1"/>
  <c r="AE484" i="1"/>
  <c r="AD484" i="1" s="1"/>
  <c r="AE782" i="1"/>
  <c r="AD782" i="1" s="1"/>
  <c r="AC782" i="1"/>
  <c r="AC335" i="1"/>
  <c r="AE335" i="1"/>
  <c r="AD335" i="1" s="1"/>
  <c r="AE197" i="1"/>
  <c r="AD197" i="1" s="1"/>
  <c r="AC197" i="1"/>
  <c r="AC208" i="1"/>
  <c r="AE208" i="1"/>
  <c r="AD208" i="1" s="1"/>
  <c r="AC409" i="1"/>
  <c r="AE409" i="1"/>
  <c r="AD409" i="1" s="1"/>
  <c r="AC509" i="1"/>
  <c r="AE509" i="1"/>
  <c r="AD509" i="1" s="1"/>
  <c r="AC259" i="1"/>
  <c r="AE259" i="1"/>
  <c r="AD259" i="1" s="1"/>
  <c r="AC717" i="1"/>
  <c r="AE717" i="1"/>
  <c r="AD717" i="1" s="1"/>
  <c r="AC730" i="1"/>
  <c r="AE730" i="1"/>
  <c r="AD730" i="1" s="1"/>
  <c r="AC72" i="1"/>
  <c r="AE72" i="1"/>
  <c r="AD72" i="1" s="1"/>
  <c r="AE448" i="1"/>
  <c r="AD448" i="1" s="1"/>
  <c r="AC448" i="1"/>
  <c r="AE256" i="1"/>
  <c r="AD256" i="1" s="1"/>
  <c r="AC256" i="1"/>
  <c r="AC742" i="1"/>
  <c r="AE742" i="1"/>
  <c r="AD742" i="1" s="1"/>
  <c r="AC430" i="1"/>
  <c r="AE430" i="1"/>
  <c r="AD430" i="1" s="1"/>
  <c r="AC224" i="1"/>
  <c r="AE224" i="1"/>
  <c r="AD224" i="1" s="1"/>
  <c r="AE180" i="1"/>
  <c r="AD180" i="1" s="1"/>
  <c r="AC180" i="1"/>
  <c r="AC699" i="1"/>
  <c r="AE699" i="1" s="1"/>
  <c r="AD699" i="1" s="1"/>
  <c r="AC311" i="1"/>
  <c r="AE311" i="1"/>
  <c r="AD311" i="1" s="1"/>
  <c r="AC529" i="1"/>
  <c r="AE529" i="1"/>
  <c r="AD529" i="1" s="1"/>
  <c r="AE820" i="1"/>
  <c r="AD820" i="1" s="1"/>
  <c r="AC820" i="1"/>
  <c r="AC247" i="1"/>
  <c r="AE247" i="1"/>
  <c r="AD247" i="1" s="1"/>
  <c r="AC734" i="1"/>
  <c r="AE734" i="1"/>
  <c r="AD734" i="1" s="1"/>
  <c r="AE551" i="1"/>
  <c r="AD551" i="1" s="1"/>
  <c r="AC551" i="1"/>
  <c r="AE159" i="1"/>
  <c r="AD159" i="1" s="1"/>
  <c r="AC159" i="1"/>
  <c r="AE120" i="1"/>
  <c r="AD120" i="1" s="1"/>
  <c r="AC120" i="1"/>
  <c r="AC116" i="1"/>
  <c r="AE116" i="1"/>
  <c r="AD116" i="1" s="1"/>
  <c r="AE632" i="1"/>
  <c r="AD632" i="1" s="1"/>
  <c r="AC632" i="1"/>
  <c r="AC95" i="1"/>
  <c r="AE95" i="1"/>
  <c r="AD95" i="1" s="1"/>
  <c r="AC286" i="1"/>
  <c r="AE286" i="1"/>
  <c r="AD286" i="1" s="1"/>
  <c r="AC64" i="1"/>
  <c r="AE64" i="1"/>
  <c r="AD64" i="1" s="1"/>
  <c r="AE591" i="1"/>
  <c r="AD591" i="1" s="1"/>
  <c r="AC591" i="1"/>
  <c r="AE778" i="1"/>
  <c r="AD778" i="1" s="1"/>
  <c r="AC778" i="1"/>
  <c r="AC493" i="1"/>
  <c r="AE493" i="1"/>
  <c r="AD493" i="1" s="1"/>
  <c r="AC383" i="1"/>
  <c r="AE383" i="1"/>
  <c r="AD383" i="1" s="1"/>
  <c r="AE340" i="1"/>
  <c r="AD340" i="1" s="1"/>
  <c r="AC340" i="1"/>
  <c r="AC392" i="1"/>
  <c r="AE392" i="1"/>
  <c r="AD392" i="1" s="1"/>
  <c r="AC117" i="1"/>
  <c r="AE117" i="1"/>
  <c r="AD117" i="1" s="1"/>
  <c r="AC168" i="1"/>
  <c r="AE168" i="1"/>
  <c r="AD168" i="1" s="1"/>
  <c r="AC817" i="1"/>
  <c r="AE817" i="1"/>
  <c r="AD817" i="1" s="1"/>
  <c r="AE702" i="1"/>
  <c r="AD702" i="1" s="1"/>
  <c r="AC702" i="1"/>
  <c r="Y80" i="1"/>
  <c r="AE147" i="1"/>
  <c r="AD147" i="1" s="1"/>
  <c r="AC147" i="1"/>
  <c r="AC781" i="1"/>
  <c r="AE781" i="1"/>
  <c r="AD781" i="1" s="1"/>
  <c r="AC491" i="1"/>
  <c r="AE491" i="1"/>
  <c r="AD491" i="1" s="1"/>
  <c r="AC657" i="1"/>
  <c r="AE657" i="1"/>
  <c r="AD657" i="1" s="1"/>
  <c r="AE458" i="1"/>
  <c r="AD458" i="1" s="1"/>
  <c r="AC458" i="1"/>
  <c r="AC740" i="1"/>
  <c r="AE740" i="1"/>
  <c r="AD740" i="1" s="1"/>
  <c r="AE760" i="1"/>
  <c r="AD760" i="1" s="1"/>
  <c r="AC760" i="1"/>
  <c r="AC285" i="1"/>
  <c r="AE285" i="1"/>
  <c r="AD285" i="1" s="1"/>
  <c r="AE475" i="1"/>
  <c r="AD475" i="1" s="1"/>
  <c r="AC475" i="1"/>
  <c r="AC49" i="1"/>
  <c r="AE49" i="1"/>
  <c r="AD49" i="1" s="1"/>
  <c r="AC635" i="1"/>
  <c r="AE635" i="1"/>
  <c r="AD635" i="1" s="1"/>
  <c r="AE580" i="1"/>
  <c r="AD580" i="1" s="1"/>
  <c r="AC580" i="1"/>
  <c r="AE166" i="1"/>
  <c r="AD166" i="1" s="1"/>
  <c r="AC166" i="1"/>
  <c r="AC815" i="1"/>
  <c r="AE815" i="1"/>
  <c r="AD815" i="1" s="1"/>
  <c r="AC738" i="1"/>
  <c r="AE738" i="1"/>
  <c r="AD738" i="1" s="1"/>
  <c r="AE60" i="1"/>
  <c r="AD60" i="1" s="1"/>
  <c r="AC60" i="1"/>
  <c r="AE659" i="1"/>
  <c r="AD659" i="1" s="1"/>
  <c r="AC659" i="1"/>
  <c r="AE567" i="1"/>
  <c r="AD567" i="1" s="1"/>
  <c r="AC567" i="1"/>
  <c r="AE697" i="1"/>
  <c r="AD697" i="1" s="1"/>
  <c r="AC697" i="1"/>
  <c r="AE579" i="1"/>
  <c r="AD579" i="1" s="1"/>
  <c r="AC579" i="1"/>
  <c r="AC547" i="1"/>
  <c r="AE547" i="1" s="1"/>
  <c r="AD547" i="1" s="1"/>
  <c r="AC100" i="1"/>
  <c r="AE100" i="1"/>
  <c r="AD100" i="1" s="1"/>
  <c r="AE711" i="1"/>
  <c r="AD711" i="1" s="1"/>
  <c r="AC711" i="1"/>
  <c r="AC363" i="1"/>
  <c r="AE363" i="1"/>
  <c r="AD363" i="1" s="1"/>
  <c r="AE444" i="1"/>
  <c r="AD444" i="1" s="1"/>
  <c r="AC444" i="1"/>
  <c r="AC700" i="1"/>
  <c r="AE700" i="1"/>
  <c r="AD700" i="1" s="1"/>
  <c r="AE486" i="1"/>
  <c r="AD486" i="1" s="1"/>
  <c r="AC486" i="1"/>
  <c r="AE350" i="1"/>
  <c r="AD350" i="1" s="1"/>
  <c r="AC350" i="1"/>
  <c r="AE328" i="1"/>
  <c r="AD328" i="1" s="1"/>
  <c r="AC328" i="1"/>
  <c r="AC411" i="1"/>
  <c r="AE411" i="1"/>
  <c r="AD411" i="1" s="1"/>
  <c r="AE282" i="1"/>
  <c r="AD282" i="1" s="1"/>
  <c r="AC282" i="1"/>
  <c r="AC114" i="1"/>
  <c r="AE114" i="1"/>
  <c r="AD114" i="1" s="1"/>
  <c r="AC234" i="1"/>
  <c r="AE234" i="1"/>
  <c r="AD234" i="1" s="1"/>
  <c r="AC214" i="1"/>
  <c r="AE214" i="1"/>
  <c r="AD214" i="1" s="1"/>
  <c r="AC253" i="1"/>
  <c r="AE253" i="1"/>
  <c r="AD253" i="1" s="1"/>
  <c r="AC737" i="1"/>
  <c r="AE737" i="1"/>
  <c r="AD737" i="1" s="1"/>
  <c r="AC502" i="1"/>
  <c r="AE502" i="1"/>
  <c r="AD502" i="1" s="1"/>
  <c r="AC607" i="1"/>
  <c r="AE607" i="1"/>
  <c r="AD607" i="1" s="1"/>
  <c r="AE650" i="1"/>
  <c r="AD650" i="1" s="1"/>
  <c r="AC650" i="1"/>
  <c r="AE683" i="1"/>
  <c r="AD683" i="1" s="1"/>
  <c r="AC683" i="1"/>
  <c r="AC578" i="1"/>
  <c r="AE578" i="1"/>
  <c r="AD578" i="1" s="1"/>
  <c r="AC597" i="1"/>
  <c r="AE597" i="1"/>
  <c r="AD597" i="1" s="1"/>
  <c r="AE408" i="1"/>
  <c r="AD408" i="1" s="1"/>
  <c r="AC408" i="1"/>
  <c r="AE747" i="1"/>
  <c r="AD747" i="1" s="1"/>
  <c r="AC747" i="1"/>
  <c r="AE65" i="1"/>
  <c r="AD65" i="1" s="1"/>
  <c r="AC65" i="1"/>
  <c r="AC96" i="1"/>
  <c r="AE96" i="1"/>
  <c r="AD96" i="1" s="1"/>
  <c r="AE574" i="1"/>
  <c r="AD574" i="1" s="1"/>
  <c r="AC574" i="1"/>
  <c r="AE210" i="1"/>
  <c r="AD210" i="1" s="1"/>
  <c r="AC210" i="1"/>
  <c r="AE645" i="1"/>
  <c r="AD645" i="1" s="1"/>
  <c r="AC645" i="1"/>
  <c r="AE701" i="1"/>
  <c r="AD701" i="1" s="1"/>
  <c r="AC701" i="1"/>
  <c r="AC343" i="1"/>
  <c r="AE343" i="1"/>
  <c r="AD343" i="1" s="1"/>
  <c r="AE639" i="1"/>
  <c r="AD639" i="1" s="1"/>
  <c r="AC639" i="1"/>
  <c r="AC269" i="1"/>
  <c r="AE269" i="1"/>
  <c r="AD269" i="1" s="1"/>
  <c r="AC413" i="1"/>
  <c r="AE413" i="1"/>
  <c r="AD413" i="1" s="1"/>
  <c r="AE92" i="1"/>
  <c r="AD92" i="1" s="1"/>
  <c r="AC92" i="1"/>
  <c r="AC713" i="1"/>
  <c r="AE713" i="1"/>
  <c r="AD713" i="1" s="1"/>
  <c r="AC634" i="1"/>
  <c r="AE634" i="1"/>
  <c r="AD634" i="1" s="1"/>
  <c r="AC741" i="1"/>
  <c r="AE741" i="1"/>
  <c r="AD741" i="1" s="1"/>
  <c r="AE469" i="1"/>
  <c r="AD469" i="1" s="1"/>
  <c r="AC469" i="1"/>
  <c r="AC381" i="1"/>
  <c r="AE381" i="1"/>
  <c r="AD381" i="1" s="1"/>
  <c r="AE667" i="1"/>
  <c r="AD667" i="1" s="1"/>
  <c r="AC667" i="1"/>
  <c r="AC356" i="1"/>
  <c r="AE356" i="1"/>
  <c r="AD356" i="1" s="1"/>
  <c r="AE184" i="1"/>
  <c r="AD184" i="1" s="1"/>
  <c r="AC184" i="1"/>
  <c r="AC42" i="1"/>
  <c r="AE42" i="1"/>
  <c r="AD42" i="1" s="1"/>
  <c r="AC736" i="1"/>
  <c r="AE736" i="1"/>
  <c r="AD736" i="1" s="1"/>
  <c r="AC195" i="1"/>
  <c r="AE195" i="1"/>
  <c r="AD195" i="1" s="1"/>
  <c r="AC173" i="1"/>
  <c r="AE173" i="1"/>
  <c r="AD173" i="1" s="1"/>
  <c r="AE642" i="1"/>
  <c r="AD642" i="1" s="1"/>
  <c r="AC642" i="1"/>
  <c r="AC834" i="1"/>
  <c r="AE834" i="1"/>
  <c r="AD834" i="1" s="1"/>
  <c r="AE695" i="1"/>
  <c r="AD695" i="1" s="1"/>
  <c r="AC695" i="1"/>
  <c r="AE830" i="1"/>
  <c r="AD830" i="1" s="1"/>
  <c r="AC830" i="1"/>
  <c r="AE101" i="1"/>
  <c r="AD101" i="1" s="1"/>
  <c r="AC101" i="1"/>
  <c r="AC70" i="1"/>
  <c r="AE70" i="1"/>
  <c r="AD70" i="1" s="1"/>
  <c r="AC753" i="1"/>
  <c r="AE753" i="1"/>
  <c r="AD753" i="1" s="1"/>
  <c r="AE805" i="1"/>
  <c r="AD805" i="1" s="1"/>
  <c r="AC805" i="1"/>
  <c r="AC641" i="1"/>
  <c r="AE641" i="1"/>
  <c r="AD641" i="1" s="1"/>
  <c r="AE568" i="1"/>
  <c r="AD568" i="1" s="1"/>
  <c r="AC568" i="1"/>
  <c r="AK835" i="1"/>
  <c r="AI835" i="1"/>
  <c r="AJ835" i="1"/>
  <c r="AH835" i="1"/>
  <c r="AG835" i="1"/>
  <c r="AK658" i="1"/>
  <c r="AH658" i="1"/>
  <c r="AI658" i="1"/>
  <c r="AG658" i="1"/>
  <c r="AJ658" i="1"/>
  <c r="AC260" i="1"/>
  <c r="AE260" i="1"/>
  <c r="AD260" i="1" s="1"/>
  <c r="AC410" i="1"/>
  <c r="AE410" i="1"/>
  <c r="AD410" i="1" s="1"/>
  <c r="AE465" i="1"/>
  <c r="AD465" i="1" s="1"/>
  <c r="AC465" i="1"/>
  <c r="AC698" i="1"/>
  <c r="AE698" i="1"/>
  <c r="AD698" i="1" s="1"/>
  <c r="AC594" i="1"/>
  <c r="AE594" i="1"/>
  <c r="AD594" i="1" s="1"/>
  <c r="AE427" i="1"/>
  <c r="AD427" i="1" s="1"/>
  <c r="AC427" i="1"/>
  <c r="AC287" i="1"/>
  <c r="AE287" i="1"/>
  <c r="AD287" i="1" s="1"/>
  <c r="AE442" i="1"/>
  <c r="AD442" i="1" s="1"/>
  <c r="AC442" i="1"/>
  <c r="AC372" i="1"/>
  <c r="AE372" i="1" s="1"/>
  <c r="AD372" i="1" s="1"/>
  <c r="AE338" i="1"/>
  <c r="AD338" i="1" s="1"/>
  <c r="AC338" i="1"/>
  <c r="AE272" i="1"/>
  <c r="AD272" i="1" s="1"/>
  <c r="AC272" i="1"/>
  <c r="AC377" i="1"/>
  <c r="AE377" i="1"/>
  <c r="AD377" i="1" s="1"/>
  <c r="AE789" i="1"/>
  <c r="AD789" i="1" s="1"/>
  <c r="AC789" i="1"/>
  <c r="AE814" i="1"/>
  <c r="AD814" i="1" s="1"/>
  <c r="AC814" i="1"/>
  <c r="AE661" i="1"/>
  <c r="AD661" i="1" s="1"/>
  <c r="AC661" i="1"/>
  <c r="AC788" i="1"/>
  <c r="AE788" i="1"/>
  <c r="AD788" i="1" s="1"/>
  <c r="AE803" i="1"/>
  <c r="AD803" i="1" s="1"/>
  <c r="AC803" i="1"/>
  <c r="AC749" i="1"/>
  <c r="AE749" i="1"/>
  <c r="AD749" i="1" s="1"/>
  <c r="AC175" i="1"/>
  <c r="AE175" i="1"/>
  <c r="AD175" i="1" s="1"/>
  <c r="AC755" i="1"/>
  <c r="AE755" i="1"/>
  <c r="AD755" i="1" s="1"/>
  <c r="AE248" i="1"/>
  <c r="AD248" i="1" s="1"/>
  <c r="AC248" i="1"/>
  <c r="AE149" i="1"/>
  <c r="AD149" i="1" s="1"/>
  <c r="AC149" i="1"/>
  <c r="AE536" i="1"/>
  <c r="AD536" i="1" s="1"/>
  <c r="AC536" i="1"/>
  <c r="AE404" i="1"/>
  <c r="AD404" i="1" s="1"/>
  <c r="AC404" i="1"/>
  <c r="AC705" i="1"/>
  <c r="AE705" i="1"/>
  <c r="AD705" i="1" s="1"/>
  <c r="AC599" i="1"/>
  <c r="AE599" i="1"/>
  <c r="AD599" i="1" s="1"/>
  <c r="AC218" i="1"/>
  <c r="AE218" i="1"/>
  <c r="AD218" i="1" s="1"/>
  <c r="AE263" i="1"/>
  <c r="AD263" i="1" s="1"/>
  <c r="AC263" i="1"/>
  <c r="AE660" i="1"/>
  <c r="AD660" i="1" s="1"/>
  <c r="AC660" i="1"/>
  <c r="AC229" i="1"/>
  <c r="AE229" i="1"/>
  <c r="AD229" i="1" s="1"/>
  <c r="AE720" i="1"/>
  <c r="AD720" i="1" s="1"/>
  <c r="AC720" i="1"/>
  <c r="AE559" i="1"/>
  <c r="AD559" i="1" s="1"/>
  <c r="AC559" i="1"/>
  <c r="AC368" i="1"/>
  <c r="AE368" i="1"/>
  <c r="AD368" i="1" s="1"/>
  <c r="AE582" i="1"/>
  <c r="AD582" i="1" s="1"/>
  <c r="AC582" i="1"/>
  <c r="AC693" i="1"/>
  <c r="AE693" i="1"/>
  <c r="AD693" i="1" s="1"/>
  <c r="AE164" i="1"/>
  <c r="AD164" i="1" s="1"/>
  <c r="AC164" i="1"/>
  <c r="AC167" i="1"/>
  <c r="AE167" i="1"/>
  <c r="AD167" i="1" s="1"/>
  <c r="AC704" i="1"/>
  <c r="AE704" i="1"/>
  <c r="AD704" i="1" s="1"/>
  <c r="AC199" i="1"/>
  <c r="AE199" i="1"/>
  <c r="AD199" i="1" s="1"/>
  <c r="AE654" i="1"/>
  <c r="AD654" i="1" s="1"/>
  <c r="AC654" i="1"/>
  <c r="AC783" i="1"/>
  <c r="AE783" i="1"/>
  <c r="AD783" i="1" s="1"/>
  <c r="AC678" i="1"/>
  <c r="AE678" i="1"/>
  <c r="AD678" i="1" s="1"/>
  <c r="AC466" i="1"/>
  <c r="AE466" i="1"/>
  <c r="AD466" i="1" s="1"/>
  <c r="AC433" i="1"/>
  <c r="AE433" i="1"/>
  <c r="AD433" i="1" s="1"/>
  <c r="AE268" i="1"/>
  <c r="AD268" i="1" s="1"/>
  <c r="AC268" i="1"/>
  <c r="AC504" i="1"/>
  <c r="AE504" i="1"/>
  <c r="AD504" i="1" s="1"/>
  <c r="AE330" i="1"/>
  <c r="AD330" i="1" s="1"/>
  <c r="AC330" i="1"/>
  <c r="AE183" i="1"/>
  <c r="AD183" i="1" s="1"/>
  <c r="AC183" i="1"/>
  <c r="AE520" i="1"/>
  <c r="AD520" i="1" s="1"/>
  <c r="AC520" i="1"/>
  <c r="AE84" i="1"/>
  <c r="AD84" i="1" s="1"/>
  <c r="AC84" i="1"/>
  <c r="AE825" i="1"/>
  <c r="AD825" i="1" s="1"/>
  <c r="AC825" i="1"/>
  <c r="AC499" i="1"/>
  <c r="AE499" i="1"/>
  <c r="AD499" i="1" s="1"/>
  <c r="AE417" i="1"/>
  <c r="AD417" i="1" s="1"/>
  <c r="AC417" i="1"/>
  <c r="AE155" i="1"/>
  <c r="AD155" i="1" s="1"/>
  <c r="AC155" i="1"/>
  <c r="AE663" i="1"/>
  <c r="AD663" i="1" s="1"/>
  <c r="AC663" i="1"/>
  <c r="AC628" i="1"/>
  <c r="AE628" i="1"/>
  <c r="AD628" i="1" s="1"/>
  <c r="AC274" i="1"/>
  <c r="AE274" i="1"/>
  <c r="AD274" i="1" s="1"/>
  <c r="AE837" i="1"/>
  <c r="AD837" i="1" s="1"/>
  <c r="AC837" i="1"/>
  <c r="AE273" i="1"/>
  <c r="AD273" i="1" s="1"/>
  <c r="AC273" i="1"/>
  <c r="AE53" i="1"/>
  <c r="AD53" i="1" s="1"/>
  <c r="AC53" i="1"/>
  <c r="AE336" i="1"/>
  <c r="AD336" i="1" s="1"/>
  <c r="AC336" i="1"/>
  <c r="AE402" i="1"/>
  <c r="AD402" i="1" s="1"/>
  <c r="AC402" i="1"/>
  <c r="AC623" i="1"/>
  <c r="AE623" i="1"/>
  <c r="AD623" i="1" s="1"/>
  <c r="AE556" i="1"/>
  <c r="AD556" i="1" s="1"/>
  <c r="AC556" i="1"/>
  <c r="AE470" i="1"/>
  <c r="AD470" i="1" s="1"/>
  <c r="AC470" i="1"/>
  <c r="AC572" i="1"/>
  <c r="AE572" i="1"/>
  <c r="AD572" i="1" s="1"/>
  <c r="AC680" i="1"/>
  <c r="AE680" i="1"/>
  <c r="AD680" i="1" s="1"/>
  <c r="AC646" i="1"/>
  <c r="AE646" i="1"/>
  <c r="AD646" i="1" s="1"/>
  <c r="AC688" i="1"/>
  <c r="AE688" i="1"/>
  <c r="AD688" i="1" s="1"/>
  <c r="AC557" i="1"/>
  <c r="AE557" i="1" s="1"/>
  <c r="AD557" i="1" s="1"/>
  <c r="AE196" i="1"/>
  <c r="AD196" i="1" s="1"/>
  <c r="AC196" i="1"/>
  <c r="AE681" i="1"/>
  <c r="AD681" i="1" s="1"/>
  <c r="AC681" i="1"/>
  <c r="AC407" i="1"/>
  <c r="AE407" i="1"/>
  <c r="AD407" i="1" s="1"/>
  <c r="AQ600" i="1"/>
  <c r="CF600" i="1" s="1"/>
  <c r="AN600" i="1"/>
  <c r="CC600" i="1" s="1"/>
  <c r="AF600" i="1"/>
  <c r="AM600" i="1"/>
  <c r="AO600" i="1"/>
  <c r="CD600" i="1" s="1"/>
  <c r="AP600" i="1"/>
  <c r="CE600" i="1" s="1"/>
  <c r="CG759" i="1"/>
  <c r="AL759" i="1"/>
  <c r="AG744" i="1"/>
  <c r="AH744" i="1"/>
  <c r="AI744" i="1"/>
  <c r="AJ744" i="1"/>
  <c r="AK744" i="1"/>
  <c r="CG540" i="1"/>
  <c r="AL540" i="1"/>
  <c r="CG389" i="1"/>
  <c r="AL389" i="1"/>
  <c r="AM768" i="1"/>
  <c r="AN768" i="1"/>
  <c r="AO768" i="1"/>
  <c r="AP768" i="1"/>
  <c r="AQ768" i="1"/>
  <c r="AF768" i="1"/>
  <c r="CG47" i="1"/>
  <c r="AL47" i="1"/>
  <c r="CG314" i="1"/>
  <c r="AL314" i="1"/>
  <c r="AG415" i="1"/>
  <c r="AI415" i="1"/>
  <c r="AJ415" i="1"/>
  <c r="AK415" i="1"/>
  <c r="AH415" i="1"/>
  <c r="CG130" i="1"/>
  <c r="AL130" i="1"/>
  <c r="AM759" i="1"/>
  <c r="AN759" i="1"/>
  <c r="AO759" i="1"/>
  <c r="AP759" i="1"/>
  <c r="AQ759" i="1"/>
  <c r="AF759" i="1"/>
  <c r="CG222" i="1"/>
  <c r="AL222" i="1"/>
  <c r="AM756" i="1"/>
  <c r="AN756" i="1"/>
  <c r="AO756" i="1"/>
  <c r="AP756" i="1"/>
  <c r="AQ756" i="1"/>
  <c r="AF756" i="1"/>
  <c r="AP130" i="1"/>
  <c r="CE130" i="1" s="1"/>
  <c r="AQ130" i="1"/>
  <c r="CF130" i="1" s="1"/>
  <c r="AF130" i="1"/>
  <c r="AM130" i="1"/>
  <c r="AN130" i="1"/>
  <c r="CC130" i="1" s="1"/>
  <c r="AO130" i="1"/>
  <c r="CD130" i="1" s="1"/>
  <c r="CG776" i="1"/>
  <c r="AL776" i="1"/>
  <c r="CG756" i="1"/>
  <c r="AL756" i="1"/>
  <c r="AH718" i="1"/>
  <c r="AJ718" i="1"/>
  <c r="CG385" i="1"/>
  <c r="AL385" i="1"/>
  <c r="CG750" i="1"/>
  <c r="AL750" i="1"/>
  <c r="CG375" i="1"/>
  <c r="AL375" i="1"/>
  <c r="CG528" i="1"/>
  <c r="AL528" i="1"/>
  <c r="CG233" i="1"/>
  <c r="AL233" i="1"/>
  <c r="CG662" i="1"/>
  <c r="AL662" i="1"/>
  <c r="AM418" i="1"/>
  <c r="AN418" i="1"/>
  <c r="AO418" i="1"/>
  <c r="AP418" i="1"/>
  <c r="AQ418" i="1"/>
  <c r="AF418" i="1"/>
  <c r="AJ261" i="1"/>
  <c r="AK261" i="1"/>
  <c r="AG261" i="1"/>
  <c r="AH261" i="1"/>
  <c r="AI261" i="1"/>
  <c r="CG746" i="1"/>
  <c r="AL746" i="1"/>
  <c r="AQ355" i="1"/>
  <c r="CF355" i="1" s="1"/>
  <c r="AN355" i="1"/>
  <c r="CC355" i="1" s="1"/>
  <c r="AM355" i="1"/>
  <c r="AO355" i="1"/>
  <c r="CD355" i="1" s="1"/>
  <c r="AP355" i="1"/>
  <c r="CE355" i="1" s="1"/>
  <c r="AF355" i="1"/>
  <c r="CG418" i="1"/>
  <c r="AL418" i="1"/>
  <c r="CG36" i="1"/>
  <c r="AL36" i="1"/>
  <c r="AP794" i="1"/>
  <c r="CE794" i="1" s="1"/>
  <c r="AQ794" i="1"/>
  <c r="CF794" i="1" s="1"/>
  <c r="AF794" i="1"/>
  <c r="AM794" i="1"/>
  <c r="AN794" i="1"/>
  <c r="CC794" i="1" s="1"/>
  <c r="AO794" i="1"/>
  <c r="CD794" i="1" s="1"/>
  <c r="CG223" i="1"/>
  <c r="AL223" i="1"/>
  <c r="CG761" i="1"/>
  <c r="AL761" i="1"/>
  <c r="AN396" i="1"/>
  <c r="CC396" i="1" s="1"/>
  <c r="AF396" i="1"/>
  <c r="AM396" i="1"/>
  <c r="AO396" i="1"/>
  <c r="CD396" i="1" s="1"/>
  <c r="AP396" i="1"/>
  <c r="CE396" i="1" s="1"/>
  <c r="AQ396" i="1"/>
  <c r="CF396" i="1" s="1"/>
  <c r="AJ257" i="1"/>
  <c r="AK257" i="1"/>
  <c r="AG257" i="1"/>
  <c r="AH257" i="1"/>
  <c r="AI257" i="1"/>
  <c r="CG772" i="1"/>
  <c r="AL772" i="1"/>
  <c r="AG217" i="1"/>
  <c r="AH217" i="1"/>
  <c r="AI217" i="1"/>
  <c r="AJ217" i="1"/>
  <c r="AK217" i="1"/>
  <c r="AM222" i="1"/>
  <c r="AN222" i="1"/>
  <c r="CC222" i="1" s="1"/>
  <c r="AO222" i="1"/>
  <c r="CD222" i="1" s="1"/>
  <c r="AP222" i="1"/>
  <c r="CE222" i="1" s="1"/>
  <c r="AQ222" i="1"/>
  <c r="CF222" i="1" s="1"/>
  <c r="AF222" i="1"/>
  <c r="AC450" i="1"/>
  <c r="CG450" i="1" s="1"/>
  <c r="AE414" i="1"/>
  <c r="AD414" i="1" s="1"/>
  <c r="AP414" i="1" s="1"/>
  <c r="CE414" i="1" s="1"/>
  <c r="AE581" i="1"/>
  <c r="AD581" i="1" s="1"/>
  <c r="AM581" i="1" s="1"/>
  <c r="AC523" i="1"/>
  <c r="CG523" i="1" s="1"/>
  <c r="AC66" i="1"/>
  <c r="CG66" i="1" s="1"/>
  <c r="AC219" i="1"/>
  <c r="CG219" i="1" s="1"/>
  <c r="AC752" i="1"/>
  <c r="CG752" i="1" s="1"/>
  <c r="AE819" i="1"/>
  <c r="AD819" i="1" s="1"/>
  <c r="AP819" i="1" s="1"/>
  <c r="CE819" i="1" s="1"/>
  <c r="AE344" i="1"/>
  <c r="AD344" i="1" s="1"/>
  <c r="AM344" i="1" s="1"/>
  <c r="AC766" i="1"/>
  <c r="CG766" i="1" s="1"/>
  <c r="AC39" i="1"/>
  <c r="CG39" i="1" s="1"/>
  <c r="AC903" i="1"/>
  <c r="CG903" i="1" s="1"/>
  <c r="AC230" i="1"/>
  <c r="CG230" i="1" s="1"/>
  <c r="AE707" i="1"/>
  <c r="AD707" i="1" s="1"/>
  <c r="AQ707" i="1" s="1"/>
  <c r="CF707" i="1" s="1"/>
  <c r="AC45" i="1"/>
  <c r="CG45" i="1" s="1"/>
  <c r="AC847" i="1"/>
  <c r="CG847" i="1" s="1"/>
  <c r="AC674" i="1"/>
  <c r="CG674" i="1" s="1"/>
  <c r="AE278" i="1"/>
  <c r="AD278" i="1" s="1"/>
  <c r="AO278" i="1" s="1"/>
  <c r="CD278" i="1" s="1"/>
  <c r="AC562" i="1"/>
  <c r="CG562" i="1" s="1"/>
  <c r="AC476" i="1"/>
  <c r="CG476" i="1" s="1"/>
  <c r="AC171" i="1"/>
  <c r="CG171" i="1" s="1"/>
  <c r="AC851" i="1"/>
  <c r="CG851" i="1" s="1"/>
  <c r="AC891" i="1"/>
  <c r="CG891" i="1" s="1"/>
  <c r="AC31" i="1"/>
  <c r="CG31" i="1" s="1"/>
  <c r="AE306" i="1"/>
  <c r="AD306" i="1" s="1"/>
  <c r="AP306" i="1" s="1"/>
  <c r="CE306" i="1" s="1"/>
  <c r="AC947" i="1"/>
  <c r="CG947" i="1" s="1"/>
  <c r="AC852" i="1"/>
  <c r="CG852" i="1" s="1"/>
  <c r="AC940" i="1"/>
  <c r="CG940" i="1" s="1"/>
  <c r="AC785" i="1"/>
  <c r="CG785" i="1" s="1"/>
  <c r="AE675" i="1"/>
  <c r="AD675" i="1" s="1"/>
  <c r="AQ675" i="1" s="1"/>
  <c r="CF675" i="1" s="1"/>
  <c r="AC550" i="1"/>
  <c r="CG550" i="1" s="1"/>
  <c r="AC403" i="1"/>
  <c r="CG403" i="1" s="1"/>
  <c r="AC850" i="1"/>
  <c r="CG850" i="1" s="1"/>
  <c r="AE553" i="1"/>
  <c r="AD553" i="1" s="1"/>
  <c r="AN553" i="1" s="1"/>
  <c r="CC553" i="1" s="1"/>
  <c r="AC859" i="1"/>
  <c r="CG859" i="1" s="1"/>
  <c r="AC456" i="1"/>
  <c r="CG456" i="1" s="1"/>
  <c r="AC879" i="1"/>
  <c r="CG879" i="1" s="1"/>
  <c r="AC177" i="1"/>
  <c r="CG177" i="1" s="1"/>
  <c r="AC912" i="1"/>
  <c r="CG912" i="1" s="1"/>
  <c r="AC185" i="1"/>
  <c r="CG185" i="1" s="1"/>
  <c r="AE552" i="1"/>
  <c r="AD552" i="1" s="1"/>
  <c r="AQ552" i="1" s="1"/>
  <c r="CF552" i="1" s="1"/>
  <c r="AC844" i="1"/>
  <c r="CG844" i="1" s="1"/>
  <c r="AC608" i="1"/>
  <c r="CG608" i="1" s="1"/>
  <c r="AC944" i="1"/>
  <c r="CG944" i="1" s="1"/>
  <c r="AC810" i="1"/>
  <c r="CG810" i="1" s="1"/>
  <c r="AE365" i="1"/>
  <c r="AD365" i="1" s="1"/>
  <c r="AP365" i="1" s="1"/>
  <c r="CE365" i="1" s="1"/>
  <c r="AE900" i="1"/>
  <c r="AD900" i="1" s="1"/>
  <c r="AO900" i="1" s="1"/>
  <c r="CD900" i="1" s="1"/>
  <c r="AC497" i="1"/>
  <c r="CG497" i="1" s="1"/>
  <c r="AC571" i="1"/>
  <c r="CG571" i="1" s="1"/>
  <c r="AE780" i="1"/>
  <c r="AD780" i="1" s="1"/>
  <c r="AF780" i="1" s="1"/>
  <c r="AC301" i="1"/>
  <c r="CG301" i="1" s="1"/>
  <c r="AC922" i="1"/>
  <c r="CG922" i="1" s="1"/>
  <c r="AC909" i="1"/>
  <c r="CG909" i="1" s="1"/>
  <c r="AC316" i="1"/>
  <c r="CG316" i="1" s="1"/>
  <c r="AC191" i="1"/>
  <c r="CG191" i="1" s="1"/>
  <c r="AE200" i="1"/>
  <c r="AD200" i="1" s="1"/>
  <c r="AO200" i="1" s="1"/>
  <c r="AC888" i="1"/>
  <c r="CG888" i="1" s="1"/>
  <c r="AC671" i="1"/>
  <c r="CG671" i="1" s="1"/>
  <c r="AC115" i="1"/>
  <c r="CG115" i="1" s="1"/>
  <c r="AC63" i="1"/>
  <c r="CG63" i="1" s="1"/>
  <c r="AC535" i="1"/>
  <c r="CG535" i="1" s="1"/>
  <c r="AC821" i="1"/>
  <c r="CG821" i="1" s="1"/>
  <c r="AE670" i="1"/>
  <c r="AD670" i="1" s="1"/>
  <c r="AM670" i="1" s="1"/>
  <c r="AC178" i="1"/>
  <c r="CG178" i="1" s="1"/>
  <c r="AC494" i="1"/>
  <c r="CG494" i="1" s="1"/>
  <c r="AC894" i="1"/>
  <c r="CG894" i="1" s="1"/>
  <c r="AC169" i="1"/>
  <c r="CG169" i="1" s="1"/>
  <c r="AC620" i="1"/>
  <c r="CG620" i="1" s="1"/>
  <c r="AE882" i="1"/>
  <c r="AD882" i="1" s="1"/>
  <c r="AN882" i="1" s="1"/>
  <c r="CC882" i="1" s="1"/>
  <c r="AC864" i="1"/>
  <c r="CG864" i="1" s="1"/>
  <c r="AC848" i="1"/>
  <c r="CG848" i="1" s="1"/>
  <c r="Y927" i="1"/>
  <c r="Y729" i="1"/>
  <c r="Y897" i="1"/>
  <c r="AE292" i="1"/>
  <c r="AD292" i="1" s="1"/>
  <c r="AN292" i="1" s="1"/>
  <c r="CC292" i="1" s="1"/>
  <c r="Y354" i="1"/>
  <c r="AC284" i="1"/>
  <c r="CG284" i="1" s="1"/>
  <c r="Y651" i="1"/>
  <c r="Y241" i="1"/>
  <c r="Y132" i="1"/>
  <c r="Y334" i="1"/>
  <c r="Y292" i="1"/>
  <c r="Y739" i="1"/>
  <c r="Y297" i="1"/>
  <c r="Y169" i="1"/>
  <c r="Y61" i="1"/>
  <c r="Y434" i="1"/>
  <c r="Y91" i="1"/>
  <c r="Y940" i="1"/>
  <c r="Y250" i="1"/>
  <c r="Y200" i="1"/>
  <c r="Y370" i="1"/>
  <c r="AC54" i="1"/>
  <c r="CG54" i="1" s="1"/>
  <c r="AE198" i="1"/>
  <c r="AD198" i="1" s="1"/>
  <c r="Y719" i="1"/>
  <c r="Y732" i="1"/>
  <c r="Y813" i="1"/>
  <c r="Y112" i="1"/>
  <c r="Y906" i="1"/>
  <c r="Y531" i="1"/>
  <c r="Y784" i="1"/>
  <c r="Y118" i="1"/>
  <c r="AC913" i="1"/>
  <c r="CG913" i="1" s="1"/>
  <c r="AC539" i="1"/>
  <c r="CG539" i="1" s="1"/>
  <c r="Y198" i="1"/>
  <c r="AC950" i="1"/>
  <c r="CG950" i="1" s="1"/>
  <c r="AC868" i="1"/>
  <c r="CG868" i="1" s="1"/>
  <c r="Y122" i="1"/>
  <c r="Y576" i="1"/>
  <c r="Y267" i="1"/>
  <c r="Y921" i="1"/>
  <c r="Y369" i="1"/>
  <c r="Y344" i="1"/>
  <c r="Y508" i="1"/>
  <c r="Y564" i="1"/>
  <c r="Y891" i="1"/>
  <c r="Y831" i="1"/>
  <c r="Y403" i="1"/>
  <c r="Y308" i="1"/>
  <c r="Y807" i="1"/>
  <c r="Y917" i="1"/>
  <c r="Y889" i="1"/>
  <c r="Y846" i="1"/>
  <c r="Y668" i="1"/>
  <c r="Y298" i="1"/>
  <c r="Y365" i="1"/>
  <c r="Y176" i="1"/>
  <c r="Y45" i="1"/>
  <c r="Y874" i="1"/>
  <c r="Y942" i="1"/>
  <c r="Y757" i="1"/>
  <c r="Y871" i="1"/>
  <c r="Y468" i="1"/>
  <c r="Y550" i="1"/>
  <c r="Y133" i="1"/>
  <c r="Y862" i="1"/>
  <c r="Y912" i="1"/>
  <c r="Y950" i="1"/>
  <c r="Y930" i="1"/>
  <c r="Y387" i="1"/>
  <c r="Y902" i="1"/>
  <c r="Y904" i="1"/>
  <c r="Y621" i="1"/>
  <c r="Y313" i="1"/>
  <c r="Y25" i="1"/>
  <c r="Y271" i="1"/>
  <c r="Y864" i="1"/>
  <c r="Y581" i="1"/>
  <c r="AC85" i="1"/>
  <c r="CG85" i="1" s="1"/>
  <c r="Y884" i="1"/>
  <c r="Y819" i="1"/>
  <c r="Y441" i="1"/>
  <c r="Y617" i="1"/>
  <c r="Y924" i="1"/>
  <c r="Y230" i="1"/>
  <c r="Y255" i="1"/>
  <c r="Y226" i="1"/>
  <c r="Y126" i="1"/>
  <c r="Y798" i="1"/>
  <c r="Y359" i="1"/>
  <c r="Y324" i="1"/>
  <c r="Y178" i="1"/>
  <c r="Y142" i="1"/>
  <c r="Y378" i="1"/>
  <c r="Y827" i="1"/>
  <c r="Y893" i="1"/>
  <c r="Y620" i="1"/>
  <c r="Y191" i="1"/>
  <c r="Y319" i="1"/>
  <c r="Y583" i="1"/>
  <c r="Y885" i="1"/>
  <c r="Y85" i="1"/>
  <c r="Y281" i="1"/>
  <c r="Y75" i="1"/>
  <c r="Y30" i="1"/>
  <c r="Y616" i="1"/>
  <c r="Y575" i="1"/>
  <c r="Y808" i="1"/>
  <c r="Y914" i="1"/>
  <c r="Y936" i="1"/>
  <c r="Y920" i="1"/>
  <c r="Y312" i="1"/>
  <c r="Y905" i="1"/>
  <c r="Y456" i="1"/>
  <c r="Y309" i="1"/>
  <c r="Y265" i="1"/>
  <c r="Y419" i="1"/>
  <c r="Y54" i="1"/>
  <c r="Y847" i="1"/>
  <c r="Y861" i="1"/>
  <c r="Y896" i="1"/>
  <c r="Y903" i="1"/>
  <c r="Y674" i="1"/>
  <c r="Y177" i="1"/>
  <c r="AC906" i="1"/>
  <c r="CG906" i="1" s="1"/>
  <c r="Y137" i="1"/>
  <c r="Y821" i="1"/>
  <c r="Y880" i="1"/>
  <c r="Y876" i="1"/>
  <c r="Y156" i="1"/>
  <c r="Y933" i="1"/>
  <c r="Y766" i="1"/>
  <c r="Y48" i="1"/>
  <c r="Y333" i="1"/>
  <c r="Y497" i="1"/>
  <c r="Y615" i="1"/>
  <c r="Y29" i="1"/>
  <c r="Y870" i="1"/>
  <c r="Y881" i="1"/>
  <c r="Y919" i="1"/>
  <c r="Y201" i="1"/>
  <c r="Y915" i="1"/>
  <c r="Y163" i="1"/>
  <c r="Y303" i="1"/>
  <c r="Y888" i="1"/>
  <c r="Y928" i="1"/>
  <c r="Y301" i="1"/>
  <c r="Y589" i="1"/>
  <c r="Y622" i="1"/>
  <c r="Y780" i="1"/>
  <c r="Y636" i="1"/>
  <c r="Y723" i="1"/>
  <c r="Y855" i="1"/>
  <c r="Y787" i="1"/>
  <c r="Y838" i="1"/>
  <c r="Y935" i="1"/>
  <c r="Y948" i="1"/>
  <c r="AC127" i="1"/>
  <c r="CG127" i="1" s="1"/>
  <c r="AC244" i="1"/>
  <c r="CG244" i="1" s="1"/>
  <c r="AE539" i="1"/>
  <c r="AD539" i="1" s="1"/>
  <c r="AN539" i="1" s="1"/>
  <c r="CC539" i="1" s="1"/>
  <c r="Y349" i="1"/>
  <c r="Y527" i="1"/>
  <c r="Y161" i="1"/>
  <c r="Y900" i="1"/>
  <c r="Y227" i="1"/>
  <c r="Y388" i="1"/>
  <c r="Y482" i="1"/>
  <c r="Y239" i="1"/>
  <c r="Y237" i="1"/>
  <c r="Y215" i="1"/>
  <c r="Y249" i="1"/>
  <c r="Y535" i="1"/>
  <c r="Y850" i="1"/>
  <c r="Y511" i="1"/>
  <c r="Y316" i="1"/>
  <c r="Y27" i="1"/>
  <c r="Y296" i="1"/>
  <c r="Y859" i="1"/>
  <c r="Y894" i="1"/>
  <c r="Y932" i="1"/>
  <c r="Y752" i="1"/>
  <c r="Y148" i="1"/>
  <c r="Y796" i="1"/>
  <c r="Y799" i="1"/>
  <c r="Y526" i="1"/>
  <c r="Y671" i="1"/>
  <c r="Y228" i="1"/>
  <c r="Y299" i="1"/>
  <c r="AE868" i="1"/>
  <c r="AD868" i="1" s="1"/>
  <c r="AO868" i="1" s="1"/>
  <c r="CD868" i="1" s="1"/>
  <c r="Y869" i="1"/>
  <c r="Y193" i="1"/>
  <c r="Y785" i="1"/>
  <c r="Y614" i="1"/>
  <c r="Y179" i="1"/>
  <c r="Y539" i="1"/>
  <c r="Y916" i="1"/>
  <c r="Y938" i="1"/>
  <c r="Y879" i="1"/>
  <c r="Y918" i="1"/>
  <c r="Y791" i="1"/>
  <c r="Y435" i="1"/>
  <c r="Y205" i="1"/>
  <c r="Y809" i="1"/>
  <c r="Y189" i="1"/>
  <c r="Y707" i="1"/>
  <c r="Y588" i="1"/>
  <c r="Y406" i="1"/>
  <c r="Y55" i="1"/>
  <c r="Y724" i="1"/>
  <c r="Y844" i="1"/>
  <c r="Y878" i="1"/>
  <c r="Y909" i="1"/>
  <c r="Y361" i="1"/>
  <c r="Y913" i="1"/>
  <c r="Y944" i="1"/>
  <c r="AE913" i="1"/>
  <c r="AD913" i="1" s="1"/>
  <c r="AP913" i="1" s="1"/>
  <c r="CE913" i="1" s="1"/>
  <c r="Y103" i="1"/>
  <c r="Y358" i="1"/>
  <c r="Y384" i="1"/>
  <c r="Y865" i="1"/>
  <c r="Y856" i="1"/>
  <c r="AC774" i="1"/>
  <c r="CG774" i="1" s="1"/>
  <c r="Y394" i="1"/>
  <c r="AC313" i="1"/>
  <c r="CG313" i="1" s="1"/>
  <c r="Y644" i="1"/>
  <c r="AC943" i="1"/>
  <c r="CG943" i="1" s="1"/>
  <c r="AC843" i="1"/>
  <c r="CG843" i="1" s="1"/>
  <c r="AC241" i="1"/>
  <c r="CG241" i="1" s="1"/>
  <c r="AC576" i="1"/>
  <c r="CG576" i="1" s="1"/>
  <c r="Y812" i="1"/>
  <c r="Y647" i="1"/>
  <c r="Y186" i="1"/>
  <c r="Y853" i="1"/>
  <c r="AE731" i="1"/>
  <c r="AD731" i="1" s="1"/>
  <c r="AC122" i="1"/>
  <c r="CG122" i="1" s="1"/>
  <c r="AC186" i="1"/>
  <c r="CG186" i="1" s="1"/>
  <c r="Y63" i="1"/>
  <c r="Y858" i="1"/>
  <c r="Y816" i="1"/>
  <c r="Y562" i="1"/>
  <c r="Y696" i="1"/>
  <c r="Y587" i="1"/>
  <c r="Y655" i="1"/>
  <c r="Y494" i="1"/>
  <c r="Y652" i="1"/>
  <c r="Y802" i="1"/>
  <c r="Y569" i="1"/>
  <c r="Y553" i="1"/>
  <c r="Y506" i="1"/>
  <c r="Y795" i="1"/>
  <c r="AC938" i="1"/>
  <c r="CG938" i="1" s="1"/>
  <c r="Y947" i="1"/>
  <c r="Y530" i="1"/>
  <c r="Y496" i="1"/>
  <c r="Y608" i="1"/>
  <c r="Y98" i="1"/>
  <c r="Y376" i="1"/>
  <c r="Y505" i="1"/>
  <c r="Y544" i="1"/>
  <c r="Y866" i="1"/>
  <c r="Y857" i="1"/>
  <c r="Y867" i="1"/>
  <c r="Y937" i="1"/>
  <c r="AC858" i="1"/>
  <c r="CG858" i="1" s="1"/>
  <c r="Y135" i="1"/>
  <c r="Y829" i="1"/>
  <c r="Y439" i="1"/>
  <c r="Y507" i="1"/>
  <c r="Y162" i="1"/>
  <c r="Y849" i="1"/>
  <c r="Y868" i="1"/>
  <c r="Y923" i="1"/>
  <c r="Y882" i="1"/>
  <c r="AC333" i="1"/>
  <c r="CG333" i="1" s="1"/>
  <c r="Y357" i="1"/>
  <c r="Y450" i="1"/>
  <c r="Y810" i="1"/>
  <c r="AC319" i="1"/>
  <c r="CG319" i="1" s="1"/>
  <c r="AC112" i="1"/>
  <c r="CG112" i="1" s="1"/>
  <c r="AC846" i="1"/>
  <c r="CG846" i="1" s="1"/>
  <c r="Y171" i="1"/>
  <c r="Y533" i="1"/>
  <c r="Y412" i="1"/>
  <c r="Y188" i="1"/>
  <c r="Y673" i="1"/>
  <c r="Y708" i="1"/>
  <c r="Y346" i="1"/>
  <c r="Y150" i="1"/>
  <c r="AC201" i="1"/>
  <c r="CG201" i="1" s="1"/>
  <c r="Y414" i="1"/>
  <c r="Y88" i="1"/>
  <c r="Y939" i="1"/>
  <c r="AC508" i="1"/>
  <c r="CG508" i="1" s="1"/>
  <c r="AC255" i="1"/>
  <c r="CG255" i="1" s="1"/>
  <c r="AC838" i="1"/>
  <c r="CG838" i="1" s="1"/>
  <c r="Y649" i="1"/>
  <c r="Y613" i="1"/>
  <c r="Y153" i="1"/>
  <c r="Y860" i="1"/>
  <c r="Y929" i="1"/>
  <c r="Y51" i="1"/>
  <c r="AC281" i="1"/>
  <c r="CG281" i="1" s="1"/>
  <c r="Y824" i="1"/>
  <c r="Y284" i="1"/>
  <c r="Y823" i="1"/>
  <c r="Y50" i="1"/>
  <c r="Y445" i="1"/>
  <c r="Y665" i="1"/>
  <c r="Y854" i="1"/>
  <c r="Y890" i="1"/>
  <c r="Y926" i="1"/>
  <c r="AC349" i="1"/>
  <c r="CG349" i="1" s="1"/>
  <c r="Y602" i="1"/>
  <c r="AC927" i="1"/>
  <c r="CG927" i="1" s="1"/>
  <c r="AC135" i="1"/>
  <c r="CG135" i="1" s="1"/>
  <c r="AC611" i="1"/>
  <c r="CG611" i="1" s="1"/>
  <c r="AC563" i="1"/>
  <c r="CG563" i="1" s="1"/>
  <c r="AC739" i="1"/>
  <c r="CG739" i="1" s="1"/>
  <c r="AC357" i="1"/>
  <c r="CG357" i="1" s="1"/>
  <c r="Y492" i="1"/>
  <c r="Y818" i="1"/>
  <c r="AC25" i="1"/>
  <c r="CG25" i="1" s="1"/>
  <c r="AC237" i="1"/>
  <c r="CG237" i="1" s="1"/>
  <c r="Y811" i="1"/>
  <c r="Y631" i="1"/>
  <c r="AC618" i="1"/>
  <c r="CG618" i="1" s="1"/>
  <c r="Y367" i="1"/>
  <c r="AC883" i="1"/>
  <c r="CG883" i="1" s="1"/>
  <c r="Y886" i="1"/>
  <c r="Y945" i="1"/>
  <c r="AC946" i="1"/>
  <c r="CG946" i="1" s="1"/>
  <c r="Y895" i="1"/>
  <c r="AC945" i="1"/>
  <c r="CG945" i="1" s="1"/>
  <c r="Y611" i="1"/>
  <c r="AC812" i="1"/>
  <c r="CG812" i="1" s="1"/>
  <c r="AC526" i="1"/>
  <c r="CG526" i="1" s="1"/>
  <c r="AC531" i="1"/>
  <c r="CG531" i="1" s="1"/>
  <c r="Y546" i="1"/>
  <c r="Y39" i="1"/>
  <c r="Y676" i="1"/>
  <c r="AE614" i="1"/>
  <c r="AD614" i="1" s="1"/>
  <c r="AC802" i="1"/>
  <c r="CG802" i="1" s="1"/>
  <c r="AC564" i="1"/>
  <c r="CG564" i="1" s="1"/>
  <c r="AC842" i="1"/>
  <c r="CG842" i="1" s="1"/>
  <c r="AC884" i="1"/>
  <c r="CG884" i="1" s="1"/>
  <c r="AE757" i="1"/>
  <c r="AD757" i="1" s="1"/>
  <c r="Y763" i="1"/>
  <c r="AC920" i="1"/>
  <c r="CG920" i="1" s="1"/>
  <c r="Y943" i="1"/>
  <c r="AC162" i="1"/>
  <c r="CG162" i="1" s="1"/>
  <c r="AC538" i="1"/>
  <c r="CG538" i="1" s="1"/>
  <c r="AC370" i="1"/>
  <c r="CG370" i="1" s="1"/>
  <c r="AC435" i="1"/>
  <c r="CG435" i="1" s="1"/>
  <c r="AC118" i="1"/>
  <c r="CG118" i="1" s="1"/>
  <c r="Y62" i="1"/>
  <c r="Y715" i="1"/>
  <c r="AC376" i="1"/>
  <c r="CG376" i="1" s="1"/>
  <c r="Y393" i="1"/>
  <c r="Y518" i="1"/>
  <c r="Y638" i="1"/>
  <c r="Y283" i="1"/>
  <c r="AC125" i="1"/>
  <c r="CG125" i="1" s="1"/>
  <c r="AC647" i="1"/>
  <c r="CG647" i="1" s="1"/>
  <c r="AC676" i="1"/>
  <c r="CG676" i="1" s="1"/>
  <c r="Y806" i="1"/>
  <c r="Y145" i="1"/>
  <c r="Y453" i="1"/>
  <c r="Y532" i="1"/>
  <c r="AE787" i="1"/>
  <c r="AD787" i="1" s="1"/>
  <c r="AC861" i="1"/>
  <c r="CG861" i="1" s="1"/>
  <c r="Y887" i="1"/>
  <c r="AE841" i="1"/>
  <c r="AD841" i="1" s="1"/>
  <c r="Y852" i="1"/>
  <c r="AC914" i="1"/>
  <c r="CG914" i="1" s="1"/>
  <c r="AE892" i="1"/>
  <c r="AD892" i="1" s="1"/>
  <c r="Y901" i="1"/>
  <c r="Y907" i="1"/>
  <c r="Y851" i="1"/>
  <c r="AC308" i="1"/>
  <c r="CG308" i="1" s="1"/>
  <c r="Y428" i="1"/>
  <c r="Y206" i="1"/>
  <c r="AC434" i="1"/>
  <c r="CG434" i="1" s="1"/>
  <c r="AE419" i="1"/>
  <c r="AD419" i="1" s="1"/>
  <c r="AC453" i="1"/>
  <c r="CG453" i="1" s="1"/>
  <c r="Y452" i="1"/>
  <c r="Y451" i="1"/>
  <c r="Y326" i="1"/>
  <c r="AC27" i="1"/>
  <c r="CG27" i="1" s="1"/>
  <c r="Y244" i="1"/>
  <c r="AC648" i="1"/>
  <c r="CG648" i="1" s="1"/>
  <c r="AC378" i="1"/>
  <c r="CG378" i="1" s="1"/>
  <c r="AC30" i="1"/>
  <c r="CG30" i="1" s="1"/>
  <c r="AC873" i="1"/>
  <c r="CG873" i="1" s="1"/>
  <c r="Y66" i="1"/>
  <c r="AC856" i="1"/>
  <c r="CG856" i="1" s="1"/>
  <c r="Y898" i="1"/>
  <c r="Y863" i="1"/>
  <c r="Y911" i="1"/>
  <c r="AC361" i="1"/>
  <c r="CG361" i="1" s="1"/>
  <c r="AC929" i="1"/>
  <c r="CG929" i="1" s="1"/>
  <c r="Y931" i="1"/>
  <c r="AC533" i="1"/>
  <c r="CG533" i="1" s="1"/>
  <c r="Y289" i="1"/>
  <c r="Y306" i="1"/>
  <c r="Y278" i="1"/>
  <c r="Y774" i="1"/>
  <c r="Y127" i="1"/>
  <c r="AC708" i="1"/>
  <c r="CG708" i="1" s="1"/>
  <c r="Y490" i="1"/>
  <c r="Y721" i="1"/>
  <c r="AE518" i="1"/>
  <c r="AD518" i="1" s="1"/>
  <c r="Y151" i="1"/>
  <c r="Y115" i="1"/>
  <c r="Y648" i="1"/>
  <c r="AC583" i="1"/>
  <c r="CG583" i="1" s="1"/>
  <c r="AC896" i="1"/>
  <c r="CG896" i="1" s="1"/>
  <c r="AC881" i="1"/>
  <c r="CG881" i="1" s="1"/>
  <c r="Y626" i="1"/>
  <c r="AC934" i="1"/>
  <c r="CG934" i="1" s="1"/>
  <c r="Y949" i="1"/>
  <c r="Y670" i="1"/>
  <c r="AC103" i="1"/>
  <c r="CG103" i="1" s="1"/>
  <c r="Y538" i="1"/>
  <c r="Y78" i="1"/>
  <c r="Y596" i="1"/>
  <c r="Y146" i="1"/>
  <c r="AC616" i="1"/>
  <c r="CG616" i="1" s="1"/>
  <c r="AC507" i="1"/>
  <c r="CG507" i="1" s="1"/>
  <c r="Y843" i="1"/>
  <c r="AC866" i="1"/>
  <c r="CG866" i="1" s="1"/>
  <c r="Y899" i="1"/>
  <c r="Y841" i="1"/>
  <c r="Y877" i="1"/>
  <c r="AC857" i="1"/>
  <c r="CG857" i="1" s="1"/>
  <c r="AC941" i="1"/>
  <c r="CG941" i="1" s="1"/>
  <c r="Y322" i="1"/>
  <c r="AC75" i="1"/>
  <c r="CG75" i="1" s="1"/>
  <c r="Y288" i="1"/>
  <c r="AE696" i="1"/>
  <c r="AD696" i="1" s="1"/>
  <c r="Y725" i="1"/>
  <c r="AC490" i="1"/>
  <c r="CG490" i="1" s="1"/>
  <c r="AC714" i="1"/>
  <c r="CG714" i="1" s="1"/>
  <c r="Y125" i="1"/>
  <c r="AC655" i="1"/>
  <c r="CG655" i="1" s="1"/>
  <c r="Y675" i="1"/>
  <c r="AC506" i="1"/>
  <c r="CG506" i="1" s="1"/>
  <c r="AC665" i="1"/>
  <c r="CG665" i="1" s="1"/>
  <c r="Y397" i="1"/>
  <c r="Y379" i="1"/>
  <c r="Y686" i="1"/>
  <c r="Y833" i="1"/>
  <c r="Y840" i="1"/>
  <c r="AC898" i="1"/>
  <c r="CG898" i="1" s="1"/>
  <c r="Y872" i="1"/>
  <c r="Y922" i="1"/>
  <c r="AC289" i="1"/>
  <c r="CG289" i="1" s="1"/>
  <c r="AC829" i="1"/>
  <c r="CG829" i="1" s="1"/>
  <c r="AC596" i="1"/>
  <c r="CG596" i="1" s="1"/>
  <c r="Y563" i="1"/>
  <c r="AC725" i="1"/>
  <c r="CG725" i="1" s="1"/>
  <c r="AC673" i="1"/>
  <c r="CG673" i="1" s="1"/>
  <c r="Y476" i="1"/>
  <c r="Y400" i="1"/>
  <c r="Y307" i="1"/>
  <c r="AC55" i="1"/>
  <c r="CG55" i="1" s="1"/>
  <c r="Y640" i="1"/>
  <c r="Y141" i="1"/>
  <c r="AC588" i="1"/>
  <c r="CG588" i="1" s="1"/>
  <c r="AC296" i="1"/>
  <c r="CG296" i="1" s="1"/>
  <c r="AC565" i="1"/>
  <c r="CG565" i="1" s="1"/>
  <c r="Y643" i="1"/>
  <c r="Y839" i="1"/>
  <c r="AC908" i="1"/>
  <c r="CG908" i="1" s="1"/>
  <c r="AC878" i="1"/>
  <c r="CG878" i="1" s="1"/>
  <c r="AC886" i="1"/>
  <c r="CG886" i="1" s="1"/>
  <c r="Y875" i="1"/>
  <c r="AC936" i="1"/>
  <c r="CG936" i="1" s="1"/>
  <c r="Y873" i="1"/>
  <c r="Y925" i="1"/>
  <c r="AC358" i="1"/>
  <c r="CG358" i="1" s="1"/>
  <c r="Y523" i="1"/>
  <c r="AC98" i="1"/>
  <c r="CG98" i="1" s="1"/>
  <c r="AC617" i="1"/>
  <c r="CG617" i="1" s="1"/>
  <c r="Y552" i="1"/>
  <c r="Y46" i="1"/>
  <c r="Y610" i="1"/>
  <c r="Y618" i="1"/>
  <c r="AE384" i="1"/>
  <c r="AD384" i="1" s="1"/>
  <c r="AC213" i="1"/>
  <c r="CG213" i="1" s="1"/>
  <c r="Y136" i="1"/>
  <c r="Y842" i="1"/>
  <c r="Y731" i="1"/>
  <c r="AC865" i="1"/>
  <c r="CG865" i="1" s="1"/>
  <c r="Y908" i="1"/>
  <c r="Y910" i="1"/>
  <c r="Y946" i="1"/>
  <c r="AC716" i="1"/>
  <c r="CG716" i="1" s="1"/>
  <c r="AC544" i="1"/>
  <c r="CG544" i="1" s="1"/>
  <c r="AC530" i="1"/>
  <c r="CG530" i="1" s="1"/>
  <c r="AC791" i="1"/>
  <c r="CG791" i="1" s="1"/>
  <c r="Y219" i="1"/>
  <c r="Y716" i="1"/>
  <c r="Y104" i="1"/>
  <c r="AC153" i="1"/>
  <c r="CG153" i="1" s="1"/>
  <c r="Y571" i="1"/>
  <c r="AC179" i="1"/>
  <c r="CG179" i="1" s="1"/>
  <c r="AC46" i="1"/>
  <c r="CG46" i="1" s="1"/>
  <c r="AC721" i="1"/>
  <c r="CG721" i="1" s="1"/>
  <c r="AE452" i="1"/>
  <c r="AD452" i="1" s="1"/>
  <c r="AC50" i="1"/>
  <c r="CG50" i="1" s="1"/>
  <c r="Y134" i="1"/>
  <c r="Y213" i="1"/>
  <c r="Y726" i="1"/>
  <c r="AC763" i="1"/>
  <c r="CG763" i="1" s="1"/>
  <c r="Y845" i="1"/>
  <c r="Y565" i="1"/>
  <c r="AC916" i="1"/>
  <c r="CG916" i="1" s="1"/>
  <c r="Y883" i="1"/>
  <c r="Y934" i="1"/>
  <c r="Y941" i="1"/>
  <c r="AE406" i="1"/>
  <c r="AD406" i="1" s="1"/>
  <c r="AC322" i="1"/>
  <c r="CG322" i="1" s="1"/>
  <c r="Y185" i="1"/>
  <c r="AC354" i="1"/>
  <c r="CG354" i="1" s="1"/>
  <c r="Y105" i="1"/>
  <c r="Y751" i="1"/>
  <c r="Y714" i="1"/>
  <c r="Y79" i="1"/>
  <c r="Y31" i="1"/>
  <c r="AC299" i="1"/>
  <c r="CG299" i="1" s="1"/>
  <c r="AC451" i="1"/>
  <c r="CG451" i="1" s="1"/>
  <c r="Y40" i="1"/>
  <c r="Y124" i="1"/>
  <c r="Y848" i="1"/>
  <c r="Y892" i="1"/>
  <c r="AE726" i="1"/>
  <c r="AD726" i="1" s="1"/>
  <c r="AC926" i="1"/>
  <c r="CG926" i="1" s="1"/>
  <c r="AE897" i="1"/>
  <c r="AD897" i="1" s="1"/>
  <c r="AP389" i="1" l="1"/>
  <c r="CE389" i="1" s="1"/>
  <c r="CF768" i="1"/>
  <c r="CC756" i="1"/>
  <c r="CE756" i="1"/>
  <c r="CD756" i="1"/>
  <c r="AO662" i="1"/>
  <c r="CD662" i="1" s="1"/>
  <c r="CF756" i="1"/>
  <c r="CC768" i="1"/>
  <c r="AN662" i="1"/>
  <c r="CC662" i="1" s="1"/>
  <c r="AE540" i="1"/>
  <c r="AD540" i="1" s="1"/>
  <c r="AO540" i="1" s="1"/>
  <c r="CD540" i="1" s="1"/>
  <c r="AM662" i="1"/>
  <c r="BS662" i="1" s="1"/>
  <c r="AP528" i="1"/>
  <c r="CE528" i="1" s="1"/>
  <c r="AF662" i="1"/>
  <c r="AG662" i="1" s="1"/>
  <c r="AQ662" i="1"/>
  <c r="CF662" i="1" s="1"/>
  <c r="AO223" i="1"/>
  <c r="AN528" i="1"/>
  <c r="AF528" i="1"/>
  <c r="AH528" i="1" s="1"/>
  <c r="CF759" i="1"/>
  <c r="AM528" i="1"/>
  <c r="AQ528" i="1"/>
  <c r="CF528" i="1" s="1"/>
  <c r="CE768" i="1"/>
  <c r="AL757" i="1"/>
  <c r="CD768" i="1"/>
  <c r="CE759" i="1"/>
  <c r="CD759" i="1"/>
  <c r="CC759" i="1"/>
  <c r="AN223" i="1"/>
  <c r="AF223" i="1"/>
  <c r="CF223" i="1" s="1"/>
  <c r="AP223" i="1"/>
  <c r="AM223" i="1"/>
  <c r="AF389" i="1"/>
  <c r="AJ389" i="1" s="1"/>
  <c r="AQ389" i="1"/>
  <c r="CF389" i="1" s="1"/>
  <c r="AO389" i="1"/>
  <c r="CD389" i="1" s="1"/>
  <c r="AN389" i="1"/>
  <c r="CC389" i="1" s="1"/>
  <c r="AL897" i="1"/>
  <c r="CG396" i="1"/>
  <c r="CG731" i="1"/>
  <c r="AN385" i="1"/>
  <c r="CC385" i="1" s="1"/>
  <c r="AM385" i="1"/>
  <c r="BT385" i="1" s="1"/>
  <c r="AF385" i="1"/>
  <c r="AG385" i="1" s="1"/>
  <c r="AQ385" i="1"/>
  <c r="CF385" i="1" s="1"/>
  <c r="AP385" i="1"/>
  <c r="CE385" i="1" s="1"/>
  <c r="AL452" i="1"/>
  <c r="CG581" i="1"/>
  <c r="AL892" i="1"/>
  <c r="CG787" i="1"/>
  <c r="BL35" i="1"/>
  <c r="CG384" i="1"/>
  <c r="BO35" i="1"/>
  <c r="AL148" i="1"/>
  <c r="AL518" i="1"/>
  <c r="BK35" i="1"/>
  <c r="BN217" i="1"/>
  <c r="BJ35" i="1"/>
  <c r="BM217" i="1"/>
  <c r="BZ35" i="1"/>
  <c r="CB35" i="1" s="1"/>
  <c r="BR217" i="1"/>
  <c r="BN35" i="1"/>
  <c r="AO35" i="1"/>
  <c r="CD35" i="1" s="1"/>
  <c r="BY35" i="1"/>
  <c r="AP35" i="1"/>
  <c r="CE35" i="1" s="1"/>
  <c r="BM35" i="1"/>
  <c r="BT35" i="1"/>
  <c r="BX35" i="1"/>
  <c r="BS35" i="1"/>
  <c r="BW35" i="1"/>
  <c r="BR35" i="1"/>
  <c r="BV35" i="1"/>
  <c r="BQ35" i="1"/>
  <c r="BU35" i="1"/>
  <c r="AL414" i="1"/>
  <c r="CG355" i="1"/>
  <c r="AN233" i="1"/>
  <c r="CC233" i="1" s="1"/>
  <c r="AM233" i="1"/>
  <c r="BU233" i="1" s="1"/>
  <c r="AL600" i="1"/>
  <c r="AF233" i="1"/>
  <c r="AH233" i="1" s="1"/>
  <c r="AQ233" i="1"/>
  <c r="CF233" i="1" s="1"/>
  <c r="AP233" i="1"/>
  <c r="CE233" i="1" s="1"/>
  <c r="AC187" i="1"/>
  <c r="AP187" i="1"/>
  <c r="CE187" i="1" s="1"/>
  <c r="AQ187" i="1"/>
  <c r="CF187" i="1" s="1"/>
  <c r="AF187" i="1"/>
  <c r="AI187" i="1" s="1"/>
  <c r="AM187" i="1"/>
  <c r="BO187" i="1" s="1"/>
  <c r="AN187" i="1"/>
  <c r="CC187" i="1" s="1"/>
  <c r="AO187" i="1"/>
  <c r="CD187" i="1" s="1"/>
  <c r="AK718" i="1"/>
  <c r="BY217" i="1"/>
  <c r="BQ217" i="1"/>
  <c r="AL292" i="1"/>
  <c r="AI718" i="1"/>
  <c r="BX217" i="1"/>
  <c r="BW217" i="1"/>
  <c r="BL217" i="1"/>
  <c r="AF750" i="1"/>
  <c r="AG750" i="1" s="1"/>
  <c r="BK217" i="1"/>
  <c r="AQ750" i="1"/>
  <c r="CF750" i="1" s="1"/>
  <c r="BV217" i="1"/>
  <c r="AL726" i="1"/>
  <c r="AP750" i="1"/>
  <c r="CE750" i="1" s="1"/>
  <c r="BJ217" i="1"/>
  <c r="AF772" i="1"/>
  <c r="AK772" i="1" s="1"/>
  <c r="AO750" i="1"/>
  <c r="CD750" i="1" s="1"/>
  <c r="BP217" i="1"/>
  <c r="BU217" i="1"/>
  <c r="AN750" i="1"/>
  <c r="CC750" i="1" s="1"/>
  <c r="BO217" i="1"/>
  <c r="BT217" i="1"/>
  <c r="BZ217" i="1"/>
  <c r="CB217" i="1" s="1"/>
  <c r="AM718" i="1"/>
  <c r="BX718" i="1" s="1"/>
  <c r="AF746" i="1"/>
  <c r="AG746" i="1" s="1"/>
  <c r="BV746" i="1" s="1"/>
  <c r="CG406" i="1"/>
  <c r="AQ746" i="1"/>
  <c r="CF746" i="1" s="1"/>
  <c r="AP746" i="1"/>
  <c r="CE746" i="1" s="1"/>
  <c r="AO746" i="1"/>
  <c r="CD746" i="1" s="1"/>
  <c r="CG636" i="1"/>
  <c r="AN746" i="1"/>
  <c r="CC746" i="1" s="1"/>
  <c r="AL614" i="1"/>
  <c r="AF761" i="1"/>
  <c r="AG761" i="1" s="1"/>
  <c r="BR761" i="1" s="1"/>
  <c r="AQ761" i="1"/>
  <c r="AP761" i="1"/>
  <c r="AO761" i="1"/>
  <c r="AN761" i="1"/>
  <c r="AL768" i="1"/>
  <c r="AN35" i="1"/>
  <c r="CC35" i="1" s="1"/>
  <c r="AF35" i="1"/>
  <c r="AQ718" i="1"/>
  <c r="CF718" i="1" s="1"/>
  <c r="AQ35" i="1"/>
  <c r="CF35" i="1" s="1"/>
  <c r="AP718" i="1"/>
  <c r="CE718" i="1" s="1"/>
  <c r="AO718" i="1"/>
  <c r="CD718" i="1" s="1"/>
  <c r="AM47" i="1"/>
  <c r="AQ47" i="1"/>
  <c r="AF47" i="1"/>
  <c r="AK47" i="1" s="1"/>
  <c r="AE146" i="1"/>
  <c r="AD146" i="1" s="1"/>
  <c r="AP146" i="1" s="1"/>
  <c r="CE146" i="1" s="1"/>
  <c r="AF776" i="1"/>
  <c r="AG776" i="1" s="1"/>
  <c r="AP47" i="1"/>
  <c r="AE546" i="1"/>
  <c r="AD546" i="1" s="1"/>
  <c r="AP546" i="1" s="1"/>
  <c r="CE546" i="1" s="1"/>
  <c r="AQ36" i="1"/>
  <c r="CF36" i="1" s="1"/>
  <c r="AP776" i="1"/>
  <c r="CE776" i="1" s="1"/>
  <c r="AQ776" i="1"/>
  <c r="CF776" i="1" s="1"/>
  <c r="AF36" i="1"/>
  <c r="AK36" i="1" s="1"/>
  <c r="AO776" i="1"/>
  <c r="CD776" i="1" s="1"/>
  <c r="CG146" i="1"/>
  <c r="AP36" i="1"/>
  <c r="CE36" i="1" s="1"/>
  <c r="AN776" i="1"/>
  <c r="CC776" i="1" s="1"/>
  <c r="AN47" i="1"/>
  <c r="AO36" i="1"/>
  <c r="CD36" i="1" s="1"/>
  <c r="AN36" i="1"/>
  <c r="CC36" i="1" s="1"/>
  <c r="AM796" i="1"/>
  <c r="BS796" i="1" s="1"/>
  <c r="AP796" i="1"/>
  <c r="CE796" i="1" s="1"/>
  <c r="AL918" i="1"/>
  <c r="AQ772" i="1"/>
  <c r="CF772" i="1" s="1"/>
  <c r="AF314" i="1"/>
  <c r="AK314" i="1" s="1"/>
  <c r="AE918" i="1"/>
  <c r="AD918" i="1" s="1"/>
  <c r="AM918" i="1" s="1"/>
  <c r="AP772" i="1"/>
  <c r="CE772" i="1" s="1"/>
  <c r="AN314" i="1"/>
  <c r="AO772" i="1"/>
  <c r="CD772" i="1" s="1"/>
  <c r="AM314" i="1"/>
  <c r="AE412" i="1"/>
  <c r="AD412" i="1" s="1"/>
  <c r="AQ412" i="1" s="1"/>
  <c r="CF412" i="1" s="1"/>
  <c r="AE176" i="1"/>
  <c r="AD176" i="1" s="1"/>
  <c r="AM176" i="1" s="1"/>
  <c r="BL176" i="1" s="1"/>
  <c r="AN772" i="1"/>
  <c r="CC772" i="1" s="1"/>
  <c r="AF375" i="1"/>
  <c r="AH375" i="1" s="1"/>
  <c r="AQ314" i="1"/>
  <c r="CG217" i="1"/>
  <c r="AL412" i="1"/>
  <c r="AQ375" i="1"/>
  <c r="CF375" i="1" s="1"/>
  <c r="AP314" i="1"/>
  <c r="AP375" i="1"/>
  <c r="CE375" i="1" s="1"/>
  <c r="AE880" i="1"/>
  <c r="AD880" i="1" s="1"/>
  <c r="AM880" i="1" s="1"/>
  <c r="AL794" i="1"/>
  <c r="AO375" i="1"/>
  <c r="CD375" i="1" s="1"/>
  <c r="AE492" i="1"/>
  <c r="AD492" i="1" s="1"/>
  <c r="AM492" i="1" s="1"/>
  <c r="AE824" i="1"/>
  <c r="AD824" i="1" s="1"/>
  <c r="AO824" i="1" s="1"/>
  <c r="CD824" i="1" s="1"/>
  <c r="AN375" i="1"/>
  <c r="CC375" i="1" s="1"/>
  <c r="AE636" i="1"/>
  <c r="AD636" i="1" s="1"/>
  <c r="AM636" i="1" s="1"/>
  <c r="AL492" i="1"/>
  <c r="AN718" i="1"/>
  <c r="CC718" i="1" s="1"/>
  <c r="CF418" i="1"/>
  <c r="CE418" i="1"/>
  <c r="CD418" i="1"/>
  <c r="CC418" i="1"/>
  <c r="AL696" i="1"/>
  <c r="CG696" i="1"/>
  <c r="AL841" i="1"/>
  <c r="AE105" i="1"/>
  <c r="AD105" i="1" s="1"/>
  <c r="AN105" i="1" s="1"/>
  <c r="CC105" i="1" s="1"/>
  <c r="AL105" i="1"/>
  <c r="AE887" i="1"/>
  <c r="AD887" i="1" s="1"/>
  <c r="AM887" i="1" s="1"/>
  <c r="AL887" i="1"/>
  <c r="AE933" i="1"/>
  <c r="AD933" i="1" s="1"/>
  <c r="AN93" i="1"/>
  <c r="AM93" i="1"/>
  <c r="AO93" i="1"/>
  <c r="AP93" i="1"/>
  <c r="AF93" i="1"/>
  <c r="AQ93" i="1"/>
  <c r="CF93" i="1" s="1"/>
  <c r="AE899" i="1"/>
  <c r="AD899" i="1" s="1"/>
  <c r="AM899" i="1" s="1"/>
  <c r="AL899" i="1"/>
  <c r="AE148" i="1"/>
  <c r="AD148" i="1" s="1"/>
  <c r="AF148" i="1" s="1"/>
  <c r="CG880" i="1"/>
  <c r="AL880" i="1"/>
  <c r="AI89" i="1"/>
  <c r="AP89" i="1"/>
  <c r="CE89" i="1" s="1"/>
  <c r="AE228" i="1"/>
  <c r="AD228" i="1" s="1"/>
  <c r="AC228" i="1"/>
  <c r="AK89" i="1"/>
  <c r="AC61" i="1"/>
  <c r="AE61" i="1"/>
  <c r="AD61" i="1" s="1"/>
  <c r="AJ89" i="1"/>
  <c r="AE227" i="1"/>
  <c r="AD227" i="1" s="1"/>
  <c r="AM227" i="1" s="1"/>
  <c r="BJ227" i="1" s="1"/>
  <c r="AH89" i="1"/>
  <c r="AM89" i="1"/>
  <c r="AC860" i="1"/>
  <c r="AE860" i="1"/>
  <c r="AD860" i="1" s="1"/>
  <c r="AN89" i="1"/>
  <c r="CC89" i="1" s="1"/>
  <c r="AQ89" i="1"/>
  <c r="CF89" i="1" s="1"/>
  <c r="AE239" i="1"/>
  <c r="AD239" i="1" s="1"/>
  <c r="AQ239" i="1" s="1"/>
  <c r="AC51" i="1"/>
  <c r="CG51" i="1" s="1"/>
  <c r="AL239" i="1"/>
  <c r="CG227" i="1"/>
  <c r="AC911" i="1"/>
  <c r="AE911" i="1"/>
  <c r="AD911" i="1" s="1"/>
  <c r="AE863" i="1"/>
  <c r="AD863" i="1" s="1"/>
  <c r="AC863" i="1"/>
  <c r="AO89" i="1"/>
  <c r="CD89" i="1" s="1"/>
  <c r="AL450" i="1"/>
  <c r="AE450" i="1"/>
  <c r="AD450" i="1" s="1"/>
  <c r="AQ450" i="1" s="1"/>
  <c r="CF450" i="1" s="1"/>
  <c r="CG572" i="1"/>
  <c r="AL572" i="1"/>
  <c r="AQ663" i="1"/>
  <c r="CF663" i="1" s="1"/>
  <c r="AF663" i="1"/>
  <c r="AO663" i="1"/>
  <c r="CD663" i="1" s="1"/>
  <c r="AM663" i="1"/>
  <c r="AN663" i="1"/>
  <c r="CC663" i="1" s="1"/>
  <c r="AP663" i="1"/>
  <c r="CE663" i="1" s="1"/>
  <c r="AO825" i="1"/>
  <c r="AP825" i="1"/>
  <c r="AQ825" i="1"/>
  <c r="AF825" i="1"/>
  <c r="AM825" i="1"/>
  <c r="AN825" i="1"/>
  <c r="AO330" i="1"/>
  <c r="CD330" i="1" s="1"/>
  <c r="AQ330" i="1"/>
  <c r="CF330" i="1" s="1"/>
  <c r="AF330" i="1"/>
  <c r="AM330" i="1"/>
  <c r="AN330" i="1"/>
  <c r="CC330" i="1" s="1"/>
  <c r="AP330" i="1"/>
  <c r="CE330" i="1" s="1"/>
  <c r="AL466" i="1"/>
  <c r="CG466" i="1"/>
  <c r="AL693" i="1"/>
  <c r="CG693" i="1"/>
  <c r="AL705" i="1"/>
  <c r="CG705" i="1"/>
  <c r="AP149" i="1"/>
  <c r="CE149" i="1" s="1"/>
  <c r="AO149" i="1"/>
  <c r="CD149" i="1" s="1"/>
  <c r="AQ149" i="1"/>
  <c r="CF149" i="1" s="1"/>
  <c r="AF149" i="1"/>
  <c r="AM149" i="1"/>
  <c r="AN149" i="1"/>
  <c r="CC149" i="1" s="1"/>
  <c r="AL749" i="1"/>
  <c r="CG749" i="1"/>
  <c r="AQ814" i="1"/>
  <c r="AM814" i="1"/>
  <c r="AO814" i="1"/>
  <c r="AP814" i="1"/>
  <c r="AN814" i="1"/>
  <c r="AF814" i="1"/>
  <c r="AL594" i="1"/>
  <c r="CG594" i="1"/>
  <c r="CG641" i="1"/>
  <c r="AL641" i="1"/>
  <c r="AF642" i="1"/>
  <c r="AO642" i="1"/>
  <c r="CD642" i="1" s="1"/>
  <c r="AM642" i="1"/>
  <c r="AQ642" i="1"/>
  <c r="CF642" i="1" s="1"/>
  <c r="AP642" i="1"/>
  <c r="CE642" i="1" s="1"/>
  <c r="AN642" i="1"/>
  <c r="CC642" i="1" s="1"/>
  <c r="AL381" i="1"/>
  <c r="CG381" i="1"/>
  <c r="CG741" i="1"/>
  <c r="AL741" i="1"/>
  <c r="AL343" i="1"/>
  <c r="CG343" i="1"/>
  <c r="AM574" i="1"/>
  <c r="AN574" i="1"/>
  <c r="CC574" i="1" s="1"/>
  <c r="AO574" i="1"/>
  <c r="CD574" i="1" s="1"/>
  <c r="AP574" i="1"/>
  <c r="CE574" i="1" s="1"/>
  <c r="AQ574" i="1"/>
  <c r="CF574" i="1" s="1"/>
  <c r="AF574" i="1"/>
  <c r="AQ650" i="1"/>
  <c r="AM650" i="1"/>
  <c r="AN650" i="1"/>
  <c r="AP650" i="1"/>
  <c r="AO650" i="1"/>
  <c r="AF650" i="1"/>
  <c r="AP282" i="1"/>
  <c r="CE282" i="1" s="1"/>
  <c r="AQ282" i="1"/>
  <c r="CF282" i="1" s="1"/>
  <c r="AO282" i="1"/>
  <c r="CD282" i="1" s="1"/>
  <c r="AN282" i="1"/>
  <c r="CC282" i="1" s="1"/>
  <c r="AF282" i="1"/>
  <c r="AM282" i="1"/>
  <c r="AO486" i="1"/>
  <c r="AP486" i="1"/>
  <c r="AF486" i="1"/>
  <c r="AM486" i="1"/>
  <c r="AN486" i="1"/>
  <c r="CC486" i="1" s="1"/>
  <c r="AQ486" i="1"/>
  <c r="CF486" i="1" s="1"/>
  <c r="AM711" i="1"/>
  <c r="AN711" i="1"/>
  <c r="CC711" i="1" s="1"/>
  <c r="AO711" i="1"/>
  <c r="CD711" i="1" s="1"/>
  <c r="AF711" i="1"/>
  <c r="AQ711" i="1"/>
  <c r="CF711" i="1" s="1"/>
  <c r="AP711" i="1"/>
  <c r="CE711" i="1" s="1"/>
  <c r="AO567" i="1"/>
  <c r="CD567" i="1" s="1"/>
  <c r="AP567" i="1"/>
  <c r="CE567" i="1" s="1"/>
  <c r="AQ567" i="1"/>
  <c r="CF567" i="1" s="1"/>
  <c r="AF567" i="1"/>
  <c r="AM567" i="1"/>
  <c r="AN567" i="1"/>
  <c r="CC567" i="1" s="1"/>
  <c r="AL815" i="1"/>
  <c r="CG815" i="1"/>
  <c r="AL49" i="1"/>
  <c r="CG49" i="1"/>
  <c r="AN147" i="1"/>
  <c r="CC147" i="1" s="1"/>
  <c r="AO147" i="1"/>
  <c r="CD147" i="1" s="1"/>
  <c r="AP147" i="1"/>
  <c r="CE147" i="1" s="1"/>
  <c r="AF147" i="1"/>
  <c r="AM147" i="1"/>
  <c r="AQ147" i="1"/>
  <c r="CF147" i="1" s="1"/>
  <c r="AL340" i="1"/>
  <c r="CG340" i="1"/>
  <c r="AL159" i="1"/>
  <c r="CG159" i="1"/>
  <c r="AL699" i="1"/>
  <c r="CG699" i="1"/>
  <c r="AM742" i="1"/>
  <c r="AN742" i="1"/>
  <c r="AO742" i="1"/>
  <c r="AP742" i="1"/>
  <c r="AQ742" i="1"/>
  <c r="AF742" i="1"/>
  <c r="AQ730" i="1"/>
  <c r="CF730" i="1" s="1"/>
  <c r="AF730" i="1"/>
  <c r="AO730" i="1"/>
  <c r="CD730" i="1" s="1"/>
  <c r="AM730" i="1"/>
  <c r="AN730" i="1"/>
  <c r="CC730" i="1" s="1"/>
  <c r="AP730" i="1"/>
  <c r="CE730" i="1" s="1"/>
  <c r="AO409" i="1"/>
  <c r="AF409" i="1"/>
  <c r="AM409" i="1"/>
  <c r="AN409" i="1"/>
  <c r="AQ409" i="1"/>
  <c r="AP409" i="1"/>
  <c r="AL782" i="1"/>
  <c r="CG782" i="1"/>
  <c r="CG59" i="1"/>
  <c r="AL59" i="1"/>
  <c r="AL557" i="1"/>
  <c r="CG557" i="1"/>
  <c r="AP623" i="1"/>
  <c r="AQ623" i="1"/>
  <c r="AF623" i="1"/>
  <c r="AM623" i="1"/>
  <c r="AN623" i="1"/>
  <c r="AO623" i="1"/>
  <c r="AL273" i="1"/>
  <c r="CG273" i="1"/>
  <c r="AN504" i="1"/>
  <c r="CC504" i="1" s="1"/>
  <c r="AO504" i="1"/>
  <c r="CD504" i="1" s="1"/>
  <c r="AP504" i="1"/>
  <c r="CE504" i="1" s="1"/>
  <c r="AQ504" i="1"/>
  <c r="CF504" i="1" s="1"/>
  <c r="AF504" i="1"/>
  <c r="AM504" i="1"/>
  <c r="AM678" i="1"/>
  <c r="AN678" i="1"/>
  <c r="CC678" i="1" s="1"/>
  <c r="AO678" i="1"/>
  <c r="CD678" i="1" s="1"/>
  <c r="AP678" i="1"/>
  <c r="CE678" i="1" s="1"/>
  <c r="AQ678" i="1"/>
  <c r="CF678" i="1" s="1"/>
  <c r="AF678" i="1"/>
  <c r="CG582" i="1"/>
  <c r="AL582" i="1"/>
  <c r="AQ229" i="1"/>
  <c r="AO229" i="1"/>
  <c r="AF229" i="1"/>
  <c r="AM229" i="1"/>
  <c r="AN229" i="1"/>
  <c r="AP229" i="1"/>
  <c r="AL404" i="1"/>
  <c r="CG404" i="1"/>
  <c r="CG248" i="1"/>
  <c r="AL248" i="1"/>
  <c r="AL803" i="1"/>
  <c r="CG803" i="1"/>
  <c r="CG789" i="1"/>
  <c r="AL789" i="1"/>
  <c r="AM698" i="1"/>
  <c r="AN698" i="1"/>
  <c r="CC698" i="1" s="1"/>
  <c r="AO698" i="1"/>
  <c r="CD698" i="1" s="1"/>
  <c r="AP698" i="1"/>
  <c r="CE698" i="1" s="1"/>
  <c r="AQ698" i="1"/>
  <c r="CF698" i="1" s="1"/>
  <c r="AF698" i="1"/>
  <c r="CG805" i="1"/>
  <c r="AL805" i="1"/>
  <c r="AQ173" i="1"/>
  <c r="CF173" i="1" s="1"/>
  <c r="AF173" i="1"/>
  <c r="AM173" i="1"/>
  <c r="AN173" i="1"/>
  <c r="CC173" i="1" s="1"/>
  <c r="AO173" i="1"/>
  <c r="CD173" i="1" s="1"/>
  <c r="AP173" i="1"/>
  <c r="CE173" i="1" s="1"/>
  <c r="AO634" i="1"/>
  <c r="CD634" i="1" s="1"/>
  <c r="AP634" i="1"/>
  <c r="CE634" i="1" s="1"/>
  <c r="AQ634" i="1"/>
  <c r="CF634" i="1" s="1"/>
  <c r="AF634" i="1"/>
  <c r="AM634" i="1"/>
  <c r="AN634" i="1"/>
  <c r="CC634" i="1" s="1"/>
  <c r="AL701" i="1"/>
  <c r="CG701" i="1"/>
  <c r="AO96" i="1"/>
  <c r="CD96" i="1" s="1"/>
  <c r="AP96" i="1"/>
  <c r="CE96" i="1" s="1"/>
  <c r="AQ96" i="1"/>
  <c r="CF96" i="1" s="1"/>
  <c r="AM96" i="1"/>
  <c r="AF96" i="1"/>
  <c r="AN96" i="1"/>
  <c r="CC96" i="1" s="1"/>
  <c r="AO607" i="1"/>
  <c r="CD607" i="1" s="1"/>
  <c r="AQ607" i="1"/>
  <c r="CF607" i="1" s="1"/>
  <c r="AF607" i="1"/>
  <c r="AM607" i="1"/>
  <c r="AN607" i="1"/>
  <c r="CC607" i="1" s="1"/>
  <c r="AP607" i="1"/>
  <c r="CE607" i="1" s="1"/>
  <c r="AF253" i="1"/>
  <c r="AM253" i="1"/>
  <c r="AN253" i="1"/>
  <c r="CC253" i="1" s="1"/>
  <c r="AO253" i="1"/>
  <c r="CD253" i="1" s="1"/>
  <c r="AP253" i="1"/>
  <c r="CE253" i="1" s="1"/>
  <c r="AQ253" i="1"/>
  <c r="CF253" i="1" s="1"/>
  <c r="AN411" i="1"/>
  <c r="CC411" i="1" s="1"/>
  <c r="AO411" i="1"/>
  <c r="CD411" i="1" s="1"/>
  <c r="AP411" i="1"/>
  <c r="CE411" i="1" s="1"/>
  <c r="AQ411" i="1"/>
  <c r="CF411" i="1" s="1"/>
  <c r="AF411" i="1"/>
  <c r="AM411" i="1"/>
  <c r="AM700" i="1"/>
  <c r="AN700" i="1"/>
  <c r="CC700" i="1" s="1"/>
  <c r="AP700" i="1"/>
  <c r="CE700" i="1" s="1"/>
  <c r="AQ700" i="1"/>
  <c r="CF700" i="1" s="1"/>
  <c r="AF700" i="1"/>
  <c r="AO700" i="1"/>
  <c r="CD700" i="1" s="1"/>
  <c r="AF100" i="1"/>
  <c r="AO100" i="1"/>
  <c r="CD100" i="1" s="1"/>
  <c r="AP100" i="1"/>
  <c r="CE100" i="1" s="1"/>
  <c r="AM100" i="1"/>
  <c r="AN100" i="1"/>
  <c r="CC100" i="1" s="1"/>
  <c r="AQ100" i="1"/>
  <c r="CF100" i="1" s="1"/>
  <c r="CG659" i="1"/>
  <c r="AL659" i="1"/>
  <c r="AL475" i="1"/>
  <c r="CG475" i="1"/>
  <c r="AM340" i="1"/>
  <c r="AO340" i="1"/>
  <c r="AQ340" i="1"/>
  <c r="AF340" i="1"/>
  <c r="AN340" i="1"/>
  <c r="AP340" i="1"/>
  <c r="AC80" i="1"/>
  <c r="AE80" i="1"/>
  <c r="AD80" i="1" s="1"/>
  <c r="AP159" i="1"/>
  <c r="CE159" i="1" s="1"/>
  <c r="AF159" i="1"/>
  <c r="AO159" i="1"/>
  <c r="CD159" i="1" s="1"/>
  <c r="AQ159" i="1"/>
  <c r="CF159" i="1" s="1"/>
  <c r="AM159" i="1"/>
  <c r="AN159" i="1"/>
  <c r="CC159" i="1" s="1"/>
  <c r="AO699" i="1"/>
  <c r="CD699" i="1" s="1"/>
  <c r="AP699" i="1"/>
  <c r="CE699" i="1" s="1"/>
  <c r="AQ699" i="1"/>
  <c r="CF699" i="1" s="1"/>
  <c r="AF699" i="1"/>
  <c r="AM699" i="1"/>
  <c r="AN699" i="1"/>
  <c r="CC699" i="1" s="1"/>
  <c r="CG742" i="1"/>
  <c r="AL742" i="1"/>
  <c r="AL730" i="1"/>
  <c r="CG730" i="1"/>
  <c r="AL409" i="1"/>
  <c r="CG409" i="1"/>
  <c r="AQ782" i="1"/>
  <c r="CF782" i="1" s="1"/>
  <c r="AP782" i="1"/>
  <c r="CE782" i="1" s="1"/>
  <c r="AO782" i="1"/>
  <c r="CD782" i="1" s="1"/>
  <c r="AM782" i="1"/>
  <c r="AN782" i="1"/>
  <c r="CC782" i="1" s="1"/>
  <c r="AF782" i="1"/>
  <c r="AN59" i="1"/>
  <c r="CC59" i="1" s="1"/>
  <c r="AO59" i="1"/>
  <c r="CD59" i="1" s="1"/>
  <c r="AP59" i="1"/>
  <c r="CE59" i="1" s="1"/>
  <c r="AQ59" i="1"/>
  <c r="CF59" i="1" s="1"/>
  <c r="AF59" i="1"/>
  <c r="AM59" i="1"/>
  <c r="AM557" i="1"/>
  <c r="AN557" i="1"/>
  <c r="CC557" i="1" s="1"/>
  <c r="AO557" i="1"/>
  <c r="CD557" i="1" s="1"/>
  <c r="AP557" i="1"/>
  <c r="CE557" i="1" s="1"/>
  <c r="AQ557" i="1"/>
  <c r="CF557" i="1" s="1"/>
  <c r="AF557" i="1"/>
  <c r="CG623" i="1"/>
  <c r="AL623" i="1"/>
  <c r="AF273" i="1"/>
  <c r="AO273" i="1"/>
  <c r="AN273" i="1"/>
  <c r="AM273" i="1"/>
  <c r="AQ273" i="1"/>
  <c r="AP273" i="1"/>
  <c r="AL504" i="1"/>
  <c r="CG504" i="1"/>
  <c r="CG678" i="1"/>
  <c r="AL678" i="1"/>
  <c r="AN582" i="1"/>
  <c r="CC582" i="1" s="1"/>
  <c r="AO582" i="1"/>
  <c r="CD582" i="1" s="1"/>
  <c r="AP582" i="1"/>
  <c r="CE582" i="1" s="1"/>
  <c r="AQ582" i="1"/>
  <c r="CF582" i="1" s="1"/>
  <c r="AF582" i="1"/>
  <c r="AM582" i="1"/>
  <c r="AL229" i="1"/>
  <c r="CG229" i="1"/>
  <c r="AQ404" i="1"/>
  <c r="AP404" i="1"/>
  <c r="AO404" i="1"/>
  <c r="AM404" i="1"/>
  <c r="AN404" i="1"/>
  <c r="AF404" i="1"/>
  <c r="AN248" i="1"/>
  <c r="CC248" i="1" s="1"/>
  <c r="AO248" i="1"/>
  <c r="CD248" i="1" s="1"/>
  <c r="AQ248" i="1"/>
  <c r="CF248" i="1" s="1"/>
  <c r="AF248" i="1"/>
  <c r="AM248" i="1"/>
  <c r="AP248" i="1"/>
  <c r="CE248" i="1" s="1"/>
  <c r="AN803" i="1"/>
  <c r="CC803" i="1" s="1"/>
  <c r="AO803" i="1"/>
  <c r="CD803" i="1" s="1"/>
  <c r="AP803" i="1"/>
  <c r="CE803" i="1" s="1"/>
  <c r="AQ803" i="1"/>
  <c r="CF803" i="1" s="1"/>
  <c r="AF803" i="1"/>
  <c r="AM803" i="1"/>
  <c r="AQ789" i="1"/>
  <c r="CF789" i="1" s="1"/>
  <c r="AO789" i="1"/>
  <c r="CD789" i="1" s="1"/>
  <c r="AP789" i="1"/>
  <c r="CE789" i="1" s="1"/>
  <c r="AF789" i="1"/>
  <c r="AM789" i="1"/>
  <c r="AN789" i="1"/>
  <c r="CC789" i="1" s="1"/>
  <c r="AL698" i="1"/>
  <c r="CG698" i="1"/>
  <c r="AP805" i="1"/>
  <c r="AQ805" i="1"/>
  <c r="AF805" i="1"/>
  <c r="AM805" i="1"/>
  <c r="AO805" i="1"/>
  <c r="AN805" i="1"/>
  <c r="AL173" i="1"/>
  <c r="CG173" i="1"/>
  <c r="CG634" i="1"/>
  <c r="AL634" i="1"/>
  <c r="AM701" i="1"/>
  <c r="AN701" i="1"/>
  <c r="CC701" i="1" s="1"/>
  <c r="AO701" i="1"/>
  <c r="CD701" i="1" s="1"/>
  <c r="AP701" i="1"/>
  <c r="CE701" i="1" s="1"/>
  <c r="AQ701" i="1"/>
  <c r="CF701" i="1" s="1"/>
  <c r="AF701" i="1"/>
  <c r="CG96" i="1"/>
  <c r="AL96" i="1"/>
  <c r="CG607" i="1"/>
  <c r="AL607" i="1"/>
  <c r="AL253" i="1"/>
  <c r="CG253" i="1"/>
  <c r="AL411" i="1"/>
  <c r="CG411" i="1"/>
  <c r="AL700" i="1"/>
  <c r="CG700" i="1"/>
  <c r="CG100" i="1"/>
  <c r="AL100" i="1"/>
  <c r="AM659" i="1"/>
  <c r="AN659" i="1"/>
  <c r="AO659" i="1"/>
  <c r="AP659" i="1"/>
  <c r="AQ659" i="1"/>
  <c r="AF659" i="1"/>
  <c r="AM475" i="1"/>
  <c r="AN475" i="1"/>
  <c r="CC475" i="1" s="1"/>
  <c r="AO475" i="1"/>
  <c r="CD475" i="1" s="1"/>
  <c r="AQ475" i="1"/>
  <c r="CF475" i="1" s="1"/>
  <c r="AP475" i="1"/>
  <c r="CE475" i="1" s="1"/>
  <c r="AF475" i="1"/>
  <c r="AF817" i="1"/>
  <c r="AQ817" i="1"/>
  <c r="AP817" i="1"/>
  <c r="AM817" i="1"/>
  <c r="AO817" i="1"/>
  <c r="AN817" i="1"/>
  <c r="AO383" i="1"/>
  <c r="CD383" i="1" s="1"/>
  <c r="AF383" i="1"/>
  <c r="AQ383" i="1"/>
  <c r="CF383" i="1" s="1"/>
  <c r="AM383" i="1"/>
  <c r="AN383" i="1"/>
  <c r="CC383" i="1" s="1"/>
  <c r="AP383" i="1"/>
  <c r="CE383" i="1" s="1"/>
  <c r="AL778" i="1"/>
  <c r="CG778" i="1"/>
  <c r="AM95" i="1"/>
  <c r="AN95" i="1"/>
  <c r="CC95" i="1" s="1"/>
  <c r="AO95" i="1"/>
  <c r="CD95" i="1" s="1"/>
  <c r="AP95" i="1"/>
  <c r="CE95" i="1" s="1"/>
  <c r="AQ95" i="1"/>
  <c r="CF95" i="1" s="1"/>
  <c r="AF95" i="1"/>
  <c r="CG551" i="1"/>
  <c r="AL551" i="1"/>
  <c r="CG256" i="1"/>
  <c r="AL256" i="1"/>
  <c r="AP208" i="1"/>
  <c r="CE208" i="1" s="1"/>
  <c r="AQ208" i="1"/>
  <c r="CF208" i="1" s="1"/>
  <c r="AF208" i="1"/>
  <c r="AM208" i="1"/>
  <c r="AN208" i="1"/>
  <c r="CC208" i="1" s="1"/>
  <c r="AO208" i="1"/>
  <c r="CD208" i="1" s="1"/>
  <c r="AO58" i="1"/>
  <c r="CD58" i="1" s="1"/>
  <c r="AQ58" i="1"/>
  <c r="CF58" i="1" s="1"/>
  <c r="AF58" i="1"/>
  <c r="AN58" i="1"/>
  <c r="CC58" i="1" s="1"/>
  <c r="AP58" i="1"/>
  <c r="CE58" i="1" s="1"/>
  <c r="AM58" i="1"/>
  <c r="AQ688" i="1"/>
  <c r="CF688" i="1" s="1"/>
  <c r="AF688" i="1"/>
  <c r="AO688" i="1"/>
  <c r="CD688" i="1" s="1"/>
  <c r="AM688" i="1"/>
  <c r="AN688" i="1"/>
  <c r="CC688" i="1" s="1"/>
  <c r="AP688" i="1"/>
  <c r="CE688" i="1" s="1"/>
  <c r="AL402" i="1"/>
  <c r="CG402" i="1"/>
  <c r="AL837" i="1"/>
  <c r="CG837" i="1"/>
  <c r="CG84" i="1"/>
  <c r="AL84" i="1"/>
  <c r="AL268" i="1"/>
  <c r="CG268" i="1"/>
  <c r="AN783" i="1"/>
  <c r="CC783" i="1" s="1"/>
  <c r="AP783" i="1"/>
  <c r="CE783" i="1" s="1"/>
  <c r="AF783" i="1"/>
  <c r="AM783" i="1"/>
  <c r="AO783" i="1"/>
  <c r="CD783" i="1" s="1"/>
  <c r="AQ783" i="1"/>
  <c r="CF783" i="1" s="1"/>
  <c r="AO368" i="1"/>
  <c r="CD368" i="1" s="1"/>
  <c r="AF368" i="1"/>
  <c r="AQ368" i="1"/>
  <c r="CF368" i="1" s="1"/>
  <c r="AN368" i="1"/>
  <c r="CC368" i="1" s="1"/>
  <c r="AP368" i="1"/>
  <c r="CE368" i="1" s="1"/>
  <c r="AM368" i="1"/>
  <c r="AL660" i="1"/>
  <c r="CG660" i="1"/>
  <c r="AF755" i="1"/>
  <c r="AM755" i="1"/>
  <c r="AN755" i="1"/>
  <c r="AO755" i="1"/>
  <c r="AP755" i="1"/>
  <c r="AQ755" i="1"/>
  <c r="AO377" i="1"/>
  <c r="AF377" i="1"/>
  <c r="AQ377" i="1"/>
  <c r="AM377" i="1"/>
  <c r="AN377" i="1"/>
  <c r="AP377" i="1"/>
  <c r="AL442" i="1"/>
  <c r="CG442" i="1"/>
  <c r="CG465" i="1"/>
  <c r="AL465" i="1"/>
  <c r="AM753" i="1"/>
  <c r="AN753" i="1"/>
  <c r="CC753" i="1" s="1"/>
  <c r="AO753" i="1"/>
  <c r="CD753" i="1" s="1"/>
  <c r="AP753" i="1"/>
  <c r="CE753" i="1" s="1"/>
  <c r="AQ753" i="1"/>
  <c r="CF753" i="1" s="1"/>
  <c r="AF753" i="1"/>
  <c r="AP42" i="1"/>
  <c r="CE42" i="1" s="1"/>
  <c r="AQ42" i="1"/>
  <c r="CF42" i="1" s="1"/>
  <c r="AM42" i="1"/>
  <c r="AN42" i="1"/>
  <c r="CC42" i="1" s="1"/>
  <c r="AF42" i="1"/>
  <c r="AO42" i="1"/>
  <c r="CD42" i="1" s="1"/>
  <c r="AM413" i="1"/>
  <c r="AO413" i="1"/>
  <c r="CD413" i="1" s="1"/>
  <c r="AP413" i="1"/>
  <c r="CE413" i="1" s="1"/>
  <c r="AQ413" i="1"/>
  <c r="CF413" i="1" s="1"/>
  <c r="AF413" i="1"/>
  <c r="AN413" i="1"/>
  <c r="CC413" i="1" s="1"/>
  <c r="CG65" i="1"/>
  <c r="AL65" i="1"/>
  <c r="AL444" i="1"/>
  <c r="CG444" i="1"/>
  <c r="AM547" i="1"/>
  <c r="AN547" i="1"/>
  <c r="CC547" i="1" s="1"/>
  <c r="AO547" i="1"/>
  <c r="CD547" i="1" s="1"/>
  <c r="AP547" i="1"/>
  <c r="CE547" i="1" s="1"/>
  <c r="AQ547" i="1"/>
  <c r="CF547" i="1" s="1"/>
  <c r="AF547" i="1"/>
  <c r="CG60" i="1"/>
  <c r="AL60" i="1"/>
  <c r="AM285" i="1"/>
  <c r="AN285" i="1"/>
  <c r="CC285" i="1" s="1"/>
  <c r="AO285" i="1"/>
  <c r="CD285" i="1" s="1"/>
  <c r="AP285" i="1"/>
  <c r="CE285" i="1" s="1"/>
  <c r="AF285" i="1"/>
  <c r="AQ285" i="1"/>
  <c r="CF285" i="1" s="1"/>
  <c r="CG458" i="1"/>
  <c r="AL458" i="1"/>
  <c r="AL817" i="1"/>
  <c r="CG817" i="1"/>
  <c r="AL383" i="1"/>
  <c r="CG383" i="1"/>
  <c r="AM778" i="1"/>
  <c r="AN778" i="1"/>
  <c r="CC778" i="1" s="1"/>
  <c r="AF778" i="1"/>
  <c r="AO778" i="1"/>
  <c r="CD778" i="1" s="1"/>
  <c r="AQ778" i="1"/>
  <c r="CF778" i="1" s="1"/>
  <c r="AP778" i="1"/>
  <c r="CE778" i="1" s="1"/>
  <c r="AL95" i="1"/>
  <c r="CG95" i="1"/>
  <c r="AM551" i="1"/>
  <c r="AN551" i="1"/>
  <c r="CC551" i="1" s="1"/>
  <c r="AO551" i="1"/>
  <c r="CD551" i="1" s="1"/>
  <c r="AP551" i="1"/>
  <c r="CE551" i="1" s="1"/>
  <c r="AQ551" i="1"/>
  <c r="CF551" i="1" s="1"/>
  <c r="AF551" i="1"/>
  <c r="AN256" i="1"/>
  <c r="CC256" i="1" s="1"/>
  <c r="AP256" i="1"/>
  <c r="CE256" i="1" s="1"/>
  <c r="AO256" i="1"/>
  <c r="CD256" i="1" s="1"/>
  <c r="AQ256" i="1"/>
  <c r="CF256" i="1" s="1"/>
  <c r="AF256" i="1"/>
  <c r="AM256" i="1"/>
  <c r="AL208" i="1"/>
  <c r="CG208" i="1"/>
  <c r="AL58" i="1"/>
  <c r="CG58" i="1"/>
  <c r="CG688" i="1"/>
  <c r="AL688" i="1"/>
  <c r="AM402" i="1"/>
  <c r="AN402" i="1"/>
  <c r="AO402" i="1"/>
  <c r="AP402" i="1"/>
  <c r="AQ402" i="1"/>
  <c r="AF402" i="1"/>
  <c r="AO837" i="1"/>
  <c r="CD837" i="1" s="1"/>
  <c r="AP837" i="1"/>
  <c r="CE837" i="1" s="1"/>
  <c r="AQ837" i="1"/>
  <c r="CF837" i="1" s="1"/>
  <c r="AF837" i="1"/>
  <c r="AM837" i="1"/>
  <c r="AN837" i="1"/>
  <c r="CC837" i="1" s="1"/>
  <c r="AQ84" i="1"/>
  <c r="CF84" i="1" s="1"/>
  <c r="AF84" i="1"/>
  <c r="AO84" i="1"/>
  <c r="CD84" i="1" s="1"/>
  <c r="AM84" i="1"/>
  <c r="AN84" i="1"/>
  <c r="CC84" i="1" s="1"/>
  <c r="AP84" i="1"/>
  <c r="CE84" i="1" s="1"/>
  <c r="AM268" i="1"/>
  <c r="AN268" i="1"/>
  <c r="AP268" i="1"/>
  <c r="AF268" i="1"/>
  <c r="AO268" i="1"/>
  <c r="AQ268" i="1"/>
  <c r="AL783" i="1"/>
  <c r="CG783" i="1"/>
  <c r="AL368" i="1"/>
  <c r="CG368" i="1"/>
  <c r="AF660" i="1"/>
  <c r="AO660" i="1"/>
  <c r="AM660" i="1"/>
  <c r="AN660" i="1"/>
  <c r="AP660" i="1"/>
  <c r="AQ660" i="1"/>
  <c r="AL755" i="1"/>
  <c r="CG755" i="1"/>
  <c r="AL377" i="1"/>
  <c r="CG377" i="1"/>
  <c r="AQ442" i="1"/>
  <c r="AM442" i="1"/>
  <c r="AN442" i="1"/>
  <c r="AO442" i="1"/>
  <c r="AP442" i="1"/>
  <c r="AF442" i="1"/>
  <c r="AM465" i="1"/>
  <c r="AN465" i="1"/>
  <c r="CC465" i="1" s="1"/>
  <c r="AO465" i="1"/>
  <c r="CD465" i="1" s="1"/>
  <c r="AP465" i="1"/>
  <c r="CE465" i="1" s="1"/>
  <c r="AQ465" i="1"/>
  <c r="CF465" i="1" s="1"/>
  <c r="AF465" i="1"/>
  <c r="CG753" i="1"/>
  <c r="AL753" i="1"/>
  <c r="CG42" i="1"/>
  <c r="AL42" i="1"/>
  <c r="AL413" i="1"/>
  <c r="CG413" i="1"/>
  <c r="AF65" i="1"/>
  <c r="AN65" i="1"/>
  <c r="CC65" i="1" s="1"/>
  <c r="AO65" i="1"/>
  <c r="CD65" i="1" s="1"/>
  <c r="AP65" i="1"/>
  <c r="CE65" i="1" s="1"/>
  <c r="AQ65" i="1"/>
  <c r="CF65" i="1" s="1"/>
  <c r="AM65" i="1"/>
  <c r="AP444" i="1"/>
  <c r="CE444" i="1" s="1"/>
  <c r="AF444" i="1"/>
  <c r="AM444" i="1"/>
  <c r="AQ444" i="1"/>
  <c r="CF444" i="1" s="1"/>
  <c r="AN444" i="1"/>
  <c r="CC444" i="1" s="1"/>
  <c r="AO444" i="1"/>
  <c r="CD444" i="1" s="1"/>
  <c r="CG547" i="1"/>
  <c r="AL547" i="1"/>
  <c r="AN60" i="1"/>
  <c r="CC60" i="1" s="1"/>
  <c r="AO60" i="1"/>
  <c r="CD60" i="1" s="1"/>
  <c r="AP60" i="1"/>
  <c r="CE60" i="1" s="1"/>
  <c r="AQ60" i="1"/>
  <c r="CF60" i="1" s="1"/>
  <c r="AF60" i="1"/>
  <c r="AM60" i="1"/>
  <c r="AL285" i="1"/>
  <c r="CG285" i="1"/>
  <c r="AO458" i="1"/>
  <c r="CD458" i="1" s="1"/>
  <c r="AQ458" i="1"/>
  <c r="CF458" i="1" s="1"/>
  <c r="AF458" i="1"/>
  <c r="AM458" i="1"/>
  <c r="AN458" i="1"/>
  <c r="CC458" i="1" s="1"/>
  <c r="AP458" i="1"/>
  <c r="CE458" i="1" s="1"/>
  <c r="AL702" i="1"/>
  <c r="CG702" i="1"/>
  <c r="AO168" i="1"/>
  <c r="AP168" i="1"/>
  <c r="AQ168" i="1"/>
  <c r="AF168" i="1"/>
  <c r="AM168" i="1"/>
  <c r="AN168" i="1"/>
  <c r="AN493" i="1"/>
  <c r="CC493" i="1" s="1"/>
  <c r="AO493" i="1"/>
  <c r="CD493" i="1" s="1"/>
  <c r="AP493" i="1"/>
  <c r="CE493" i="1" s="1"/>
  <c r="AQ493" i="1"/>
  <c r="CF493" i="1" s="1"/>
  <c r="AF493" i="1"/>
  <c r="AM493" i="1"/>
  <c r="CG591" i="1"/>
  <c r="AL591" i="1"/>
  <c r="CG180" i="1"/>
  <c r="AL180" i="1"/>
  <c r="AL448" i="1"/>
  <c r="CG448" i="1"/>
  <c r="AP717" i="1"/>
  <c r="CE717" i="1" s="1"/>
  <c r="AM717" i="1"/>
  <c r="AN717" i="1"/>
  <c r="CC717" i="1" s="1"/>
  <c r="AO717" i="1"/>
  <c r="CD717" i="1" s="1"/>
  <c r="AQ717" i="1"/>
  <c r="CF717" i="1" s="1"/>
  <c r="AF717" i="1"/>
  <c r="AN484" i="1"/>
  <c r="CC484" i="1" s="1"/>
  <c r="AO484" i="1"/>
  <c r="CD484" i="1" s="1"/>
  <c r="AP484" i="1"/>
  <c r="CE484" i="1" s="1"/>
  <c r="AQ484" i="1"/>
  <c r="CF484" i="1" s="1"/>
  <c r="AF484" i="1"/>
  <c r="AM484" i="1"/>
  <c r="AQ733" i="1"/>
  <c r="CF733" i="1" s="1"/>
  <c r="AF733" i="1"/>
  <c r="AM733" i="1"/>
  <c r="AN733" i="1"/>
  <c r="CC733" i="1" s="1"/>
  <c r="AO733" i="1"/>
  <c r="CD733" i="1" s="1"/>
  <c r="AP733" i="1"/>
  <c r="CE733" i="1" s="1"/>
  <c r="AM407" i="1"/>
  <c r="AO407" i="1"/>
  <c r="AP407" i="1"/>
  <c r="AQ407" i="1"/>
  <c r="AF407" i="1"/>
  <c r="AN407" i="1"/>
  <c r="AL336" i="1"/>
  <c r="CG336" i="1"/>
  <c r="AO274" i="1"/>
  <c r="CD274" i="1" s="1"/>
  <c r="AP274" i="1"/>
  <c r="CE274" i="1" s="1"/>
  <c r="AF274" i="1"/>
  <c r="AM274" i="1"/>
  <c r="AN274" i="1"/>
  <c r="CC274" i="1" s="1"/>
  <c r="AQ274" i="1"/>
  <c r="CF274" i="1" s="1"/>
  <c r="AL155" i="1"/>
  <c r="CG155" i="1"/>
  <c r="AL520" i="1"/>
  <c r="CG520" i="1"/>
  <c r="CG654" i="1"/>
  <c r="AL654" i="1"/>
  <c r="CG559" i="1"/>
  <c r="AL559" i="1"/>
  <c r="AL263" i="1"/>
  <c r="CG263" i="1"/>
  <c r="AO175" i="1"/>
  <c r="CD175" i="1" s="1"/>
  <c r="AP175" i="1"/>
  <c r="CE175" i="1" s="1"/>
  <c r="AQ175" i="1"/>
  <c r="CF175" i="1" s="1"/>
  <c r="AF175" i="1"/>
  <c r="AM175" i="1"/>
  <c r="AN175" i="1"/>
  <c r="CC175" i="1" s="1"/>
  <c r="AL272" i="1"/>
  <c r="CG272" i="1"/>
  <c r="AF287" i="1"/>
  <c r="AN287" i="1"/>
  <c r="AO287" i="1"/>
  <c r="AP287" i="1"/>
  <c r="AQ287" i="1"/>
  <c r="AM287" i="1"/>
  <c r="AO70" i="1"/>
  <c r="CD70" i="1" s="1"/>
  <c r="AP70" i="1"/>
  <c r="CE70" i="1" s="1"/>
  <c r="AM70" i="1"/>
  <c r="AN70" i="1"/>
  <c r="CC70" i="1" s="1"/>
  <c r="AQ70" i="1"/>
  <c r="CF70" i="1" s="1"/>
  <c r="AF70" i="1"/>
  <c r="AO195" i="1"/>
  <c r="CD195" i="1" s="1"/>
  <c r="AQ195" i="1"/>
  <c r="CF195" i="1" s="1"/>
  <c r="AF195" i="1"/>
  <c r="AP195" i="1"/>
  <c r="CE195" i="1" s="1"/>
  <c r="AM195" i="1"/>
  <c r="AN195" i="1"/>
  <c r="CC195" i="1" s="1"/>
  <c r="CG184" i="1"/>
  <c r="AL184" i="1"/>
  <c r="CG92" i="1"/>
  <c r="AL92" i="1"/>
  <c r="AF269" i="1"/>
  <c r="AM269" i="1"/>
  <c r="AN269" i="1"/>
  <c r="CC269" i="1" s="1"/>
  <c r="AO269" i="1"/>
  <c r="CD269" i="1" s="1"/>
  <c r="AP269" i="1"/>
  <c r="CE269" i="1" s="1"/>
  <c r="AQ269" i="1"/>
  <c r="CF269" i="1" s="1"/>
  <c r="AF597" i="1"/>
  <c r="AM597" i="1"/>
  <c r="AN597" i="1"/>
  <c r="CC597" i="1" s="1"/>
  <c r="AP597" i="1"/>
  <c r="CE597" i="1" s="1"/>
  <c r="AO597" i="1"/>
  <c r="CD597" i="1" s="1"/>
  <c r="AQ597" i="1"/>
  <c r="CF597" i="1" s="1"/>
  <c r="AN502" i="1"/>
  <c r="CC502" i="1" s="1"/>
  <c r="AO502" i="1"/>
  <c r="CD502" i="1" s="1"/>
  <c r="AP502" i="1"/>
  <c r="CE502" i="1" s="1"/>
  <c r="AQ502" i="1"/>
  <c r="CF502" i="1" s="1"/>
  <c r="AF502" i="1"/>
  <c r="AM502" i="1"/>
  <c r="AN214" i="1"/>
  <c r="CC214" i="1" s="1"/>
  <c r="AO214" i="1"/>
  <c r="CD214" i="1" s="1"/>
  <c r="AF214" i="1"/>
  <c r="AP214" i="1"/>
  <c r="CE214" i="1" s="1"/>
  <c r="AQ214" i="1"/>
  <c r="CF214" i="1" s="1"/>
  <c r="AM214" i="1"/>
  <c r="AL328" i="1"/>
  <c r="CG328" i="1"/>
  <c r="AL579" i="1"/>
  <c r="CG579" i="1"/>
  <c r="AL166" i="1"/>
  <c r="CG166" i="1"/>
  <c r="AO657" i="1"/>
  <c r="AQ657" i="1"/>
  <c r="AP657" i="1"/>
  <c r="AF657" i="1"/>
  <c r="AM657" i="1"/>
  <c r="AN657" i="1"/>
  <c r="AN702" i="1"/>
  <c r="CC702" i="1" s="1"/>
  <c r="AP702" i="1"/>
  <c r="CE702" i="1" s="1"/>
  <c r="AQ702" i="1"/>
  <c r="CF702" i="1" s="1"/>
  <c r="AF702" i="1"/>
  <c r="AO702" i="1"/>
  <c r="CD702" i="1" s="1"/>
  <c r="AM702" i="1"/>
  <c r="CG168" i="1"/>
  <c r="AL168" i="1"/>
  <c r="AL493" i="1"/>
  <c r="CG493" i="1"/>
  <c r="AP591" i="1"/>
  <c r="AQ591" i="1"/>
  <c r="AF591" i="1"/>
  <c r="AN591" i="1"/>
  <c r="AM591" i="1"/>
  <c r="AO591" i="1"/>
  <c r="AM180" i="1"/>
  <c r="AN180" i="1"/>
  <c r="CC180" i="1" s="1"/>
  <c r="AO180" i="1"/>
  <c r="CD180" i="1" s="1"/>
  <c r="AP180" i="1"/>
  <c r="CE180" i="1" s="1"/>
  <c r="AQ180" i="1"/>
  <c r="CF180" i="1" s="1"/>
  <c r="AF180" i="1"/>
  <c r="AQ448" i="1"/>
  <c r="CF448" i="1" s="1"/>
  <c r="AN448" i="1"/>
  <c r="CC448" i="1" s="1"/>
  <c r="AP448" i="1"/>
  <c r="CE448" i="1" s="1"/>
  <c r="AF448" i="1"/>
  <c r="AO448" i="1"/>
  <c r="CD448" i="1" s="1"/>
  <c r="AM448" i="1"/>
  <c r="CG717" i="1"/>
  <c r="AL717" i="1"/>
  <c r="AL484" i="1"/>
  <c r="CG484" i="1"/>
  <c r="AL733" i="1"/>
  <c r="CG733" i="1"/>
  <c r="CG407" i="1"/>
  <c r="AL407" i="1"/>
  <c r="AQ336" i="1"/>
  <c r="CF336" i="1" s="1"/>
  <c r="AP336" i="1"/>
  <c r="CE336" i="1" s="1"/>
  <c r="AF336" i="1"/>
  <c r="AO336" i="1"/>
  <c r="CD336" i="1" s="1"/>
  <c r="AN336" i="1"/>
  <c r="CC336" i="1" s="1"/>
  <c r="AM336" i="1"/>
  <c r="AL274" i="1"/>
  <c r="CG274" i="1"/>
  <c r="AQ155" i="1"/>
  <c r="AO155" i="1"/>
  <c r="AF155" i="1"/>
  <c r="AM155" i="1"/>
  <c r="AP155" i="1"/>
  <c r="AN155" i="1"/>
  <c r="AP520" i="1"/>
  <c r="CE520" i="1" s="1"/>
  <c r="AQ520" i="1"/>
  <c r="CF520" i="1" s="1"/>
  <c r="AF520" i="1"/>
  <c r="AO520" i="1"/>
  <c r="CD520" i="1" s="1"/>
  <c r="AM520" i="1"/>
  <c r="AN520" i="1"/>
  <c r="CC520" i="1" s="1"/>
  <c r="AM654" i="1"/>
  <c r="AQ654" i="1"/>
  <c r="CF654" i="1" s="1"/>
  <c r="AN654" i="1"/>
  <c r="CC654" i="1" s="1"/>
  <c r="AP654" i="1"/>
  <c r="CE654" i="1" s="1"/>
  <c r="AF654" i="1"/>
  <c r="AO654" i="1"/>
  <c r="CD654" i="1" s="1"/>
  <c r="AQ559" i="1"/>
  <c r="CF559" i="1" s="1"/>
  <c r="AF559" i="1"/>
  <c r="AM559" i="1"/>
  <c r="AN559" i="1"/>
  <c r="CC559" i="1" s="1"/>
  <c r="AO559" i="1"/>
  <c r="CD559" i="1" s="1"/>
  <c r="AP559" i="1"/>
  <c r="CE559" i="1" s="1"/>
  <c r="AF263" i="1"/>
  <c r="AM263" i="1"/>
  <c r="AN263" i="1"/>
  <c r="CC263" i="1" s="1"/>
  <c r="AO263" i="1"/>
  <c r="CD263" i="1" s="1"/>
  <c r="AP263" i="1"/>
  <c r="CE263" i="1" s="1"/>
  <c r="AQ263" i="1"/>
  <c r="CF263" i="1" s="1"/>
  <c r="AL175" i="1"/>
  <c r="CG175" i="1"/>
  <c r="AP272" i="1"/>
  <c r="AQ272" i="1"/>
  <c r="AO272" i="1"/>
  <c r="AF272" i="1"/>
  <c r="AM272" i="1"/>
  <c r="AN272" i="1"/>
  <c r="CG287" i="1"/>
  <c r="AL287" i="1"/>
  <c r="AL70" i="1"/>
  <c r="CG70" i="1"/>
  <c r="AL195" i="1"/>
  <c r="CG195" i="1"/>
  <c r="AP184" i="1"/>
  <c r="AQ184" i="1"/>
  <c r="AF184" i="1"/>
  <c r="AO184" i="1"/>
  <c r="AM184" i="1"/>
  <c r="AN184" i="1"/>
  <c r="AF92" i="1"/>
  <c r="AQ92" i="1"/>
  <c r="CF92" i="1" s="1"/>
  <c r="AM92" i="1"/>
  <c r="AN92" i="1"/>
  <c r="CC92" i="1" s="1"/>
  <c r="AP92" i="1"/>
  <c r="CE92" i="1" s="1"/>
  <c r="AO92" i="1"/>
  <c r="CD92" i="1" s="1"/>
  <c r="AL269" i="1"/>
  <c r="CG269" i="1"/>
  <c r="CG597" i="1"/>
  <c r="AL597" i="1"/>
  <c r="AL502" i="1"/>
  <c r="CG502" i="1"/>
  <c r="CG214" i="1"/>
  <c r="AL214" i="1"/>
  <c r="AQ328" i="1"/>
  <c r="CF328" i="1" s="1"/>
  <c r="AM328" i="1"/>
  <c r="AO328" i="1"/>
  <c r="CD328" i="1" s="1"/>
  <c r="AF328" i="1"/>
  <c r="AN328" i="1"/>
  <c r="CC328" i="1" s="1"/>
  <c r="AP328" i="1"/>
  <c r="CE328" i="1" s="1"/>
  <c r="AM579" i="1"/>
  <c r="AO579" i="1"/>
  <c r="CD579" i="1" s="1"/>
  <c r="AP579" i="1"/>
  <c r="CE579" i="1" s="1"/>
  <c r="AQ579" i="1"/>
  <c r="CF579" i="1" s="1"/>
  <c r="AF579" i="1"/>
  <c r="AN579" i="1"/>
  <c r="CC579" i="1" s="1"/>
  <c r="AM166" i="1"/>
  <c r="AN166" i="1"/>
  <c r="AQ166" i="1"/>
  <c r="AP166" i="1"/>
  <c r="AF166" i="1"/>
  <c r="AO166" i="1"/>
  <c r="CG657" i="1"/>
  <c r="AL657" i="1"/>
  <c r="AO117" i="1"/>
  <c r="CD117" i="1" s="1"/>
  <c r="AP117" i="1"/>
  <c r="CE117" i="1" s="1"/>
  <c r="AM117" i="1"/>
  <c r="AN117" i="1"/>
  <c r="CC117" i="1" s="1"/>
  <c r="AQ117" i="1"/>
  <c r="CF117" i="1" s="1"/>
  <c r="AF117" i="1"/>
  <c r="AN64" i="1"/>
  <c r="CC64" i="1" s="1"/>
  <c r="AQ64" i="1"/>
  <c r="CF64" i="1" s="1"/>
  <c r="AM64" i="1"/>
  <c r="AO64" i="1"/>
  <c r="CD64" i="1" s="1"/>
  <c r="AF64" i="1"/>
  <c r="AP64" i="1"/>
  <c r="CE64" i="1" s="1"/>
  <c r="CG632" i="1"/>
  <c r="AL632" i="1"/>
  <c r="AQ734" i="1"/>
  <c r="CF734" i="1" s="1"/>
  <c r="AF734" i="1"/>
  <c r="AO734" i="1"/>
  <c r="CD734" i="1" s="1"/>
  <c r="AM734" i="1"/>
  <c r="AN734" i="1"/>
  <c r="CC734" i="1" s="1"/>
  <c r="AP734" i="1"/>
  <c r="CE734" i="1" s="1"/>
  <c r="AL820" i="1"/>
  <c r="CG820" i="1"/>
  <c r="AM224" i="1"/>
  <c r="AN224" i="1"/>
  <c r="CC224" i="1" s="1"/>
  <c r="AO224" i="1"/>
  <c r="CD224" i="1" s="1"/>
  <c r="AP224" i="1"/>
  <c r="CE224" i="1" s="1"/>
  <c r="AF224" i="1"/>
  <c r="AQ224" i="1"/>
  <c r="CF224" i="1" s="1"/>
  <c r="AO72" i="1"/>
  <c r="CD72" i="1" s="1"/>
  <c r="AP72" i="1"/>
  <c r="CE72" i="1" s="1"/>
  <c r="AQ72" i="1"/>
  <c r="CF72" i="1" s="1"/>
  <c r="AF72" i="1"/>
  <c r="AN72" i="1"/>
  <c r="CC72" i="1" s="1"/>
  <c r="AM72" i="1"/>
  <c r="AL197" i="1"/>
  <c r="CG197" i="1"/>
  <c r="AL758" i="1"/>
  <c r="CG758" i="1"/>
  <c r="AL681" i="1"/>
  <c r="CG681" i="1"/>
  <c r="AP646" i="1"/>
  <c r="CE646" i="1" s="1"/>
  <c r="AQ646" i="1"/>
  <c r="CF646" i="1" s="1"/>
  <c r="AF646" i="1"/>
  <c r="AM646" i="1"/>
  <c r="AN646" i="1"/>
  <c r="CC646" i="1" s="1"/>
  <c r="AO646" i="1"/>
  <c r="CD646" i="1" s="1"/>
  <c r="AL470" i="1"/>
  <c r="CG470" i="1"/>
  <c r="CG53" i="1"/>
  <c r="AL53" i="1"/>
  <c r="AL417" i="1"/>
  <c r="CG417" i="1"/>
  <c r="AL183" i="1"/>
  <c r="CG183" i="1"/>
  <c r="AM199" i="1"/>
  <c r="AN199" i="1"/>
  <c r="AF199" i="1"/>
  <c r="AO199" i="1"/>
  <c r="CD199" i="1" s="1"/>
  <c r="AP199" i="1"/>
  <c r="AQ199" i="1"/>
  <c r="AM167" i="1"/>
  <c r="AN167" i="1"/>
  <c r="CC167" i="1" s="1"/>
  <c r="AO167" i="1"/>
  <c r="CD167" i="1" s="1"/>
  <c r="AQ167" i="1"/>
  <c r="CF167" i="1" s="1"/>
  <c r="AF167" i="1"/>
  <c r="AP167" i="1"/>
  <c r="AL720" i="1"/>
  <c r="CG720" i="1"/>
  <c r="AF218" i="1"/>
  <c r="AQ218" i="1"/>
  <c r="AM218" i="1"/>
  <c r="AN218" i="1"/>
  <c r="AO218" i="1"/>
  <c r="AP218" i="1"/>
  <c r="AM788" i="1"/>
  <c r="AN788" i="1"/>
  <c r="AO788" i="1"/>
  <c r="AP788" i="1"/>
  <c r="AQ788" i="1"/>
  <c r="AF788" i="1"/>
  <c r="AL338" i="1"/>
  <c r="CG338" i="1"/>
  <c r="AL427" i="1"/>
  <c r="CG427" i="1"/>
  <c r="AN410" i="1"/>
  <c r="CC410" i="1" s="1"/>
  <c r="AO410" i="1"/>
  <c r="CD410" i="1" s="1"/>
  <c r="AP410" i="1"/>
  <c r="CE410" i="1" s="1"/>
  <c r="AQ410" i="1"/>
  <c r="CF410" i="1" s="1"/>
  <c r="AF410" i="1"/>
  <c r="AM410" i="1"/>
  <c r="AL101" i="1"/>
  <c r="CG101" i="1"/>
  <c r="AL695" i="1"/>
  <c r="CG695" i="1"/>
  <c r="AF736" i="1"/>
  <c r="AM736" i="1"/>
  <c r="AN736" i="1"/>
  <c r="AO736" i="1"/>
  <c r="AP736" i="1"/>
  <c r="AQ736" i="1"/>
  <c r="AP356" i="1"/>
  <c r="CE356" i="1" s="1"/>
  <c r="AO356" i="1"/>
  <c r="CD356" i="1" s="1"/>
  <c r="AQ356" i="1"/>
  <c r="CF356" i="1" s="1"/>
  <c r="AF356" i="1"/>
  <c r="AM356" i="1"/>
  <c r="AN356" i="1"/>
  <c r="CC356" i="1" s="1"/>
  <c r="AL645" i="1"/>
  <c r="CG645" i="1"/>
  <c r="AL747" i="1"/>
  <c r="CG747" i="1"/>
  <c r="AQ578" i="1"/>
  <c r="CF578" i="1" s="1"/>
  <c r="AF578" i="1"/>
  <c r="AM578" i="1"/>
  <c r="AN578" i="1"/>
  <c r="CC578" i="1" s="1"/>
  <c r="AO578" i="1"/>
  <c r="CD578" i="1" s="1"/>
  <c r="AP578" i="1"/>
  <c r="CE578" i="1" s="1"/>
  <c r="AO737" i="1"/>
  <c r="CD737" i="1" s="1"/>
  <c r="AP737" i="1"/>
  <c r="CE737" i="1" s="1"/>
  <c r="AQ737" i="1"/>
  <c r="CF737" i="1" s="1"/>
  <c r="AF737" i="1"/>
  <c r="AM737" i="1"/>
  <c r="AN737" i="1"/>
  <c r="CC737" i="1" s="1"/>
  <c r="AQ234" i="1"/>
  <c r="CF234" i="1" s="1"/>
  <c r="AF234" i="1"/>
  <c r="AM234" i="1"/>
  <c r="AN234" i="1"/>
  <c r="CC234" i="1" s="1"/>
  <c r="AO234" i="1"/>
  <c r="CD234" i="1" s="1"/>
  <c r="AP234" i="1"/>
  <c r="CE234" i="1" s="1"/>
  <c r="AL350" i="1"/>
  <c r="CG350" i="1"/>
  <c r="AN363" i="1"/>
  <c r="CC363" i="1" s="1"/>
  <c r="AF363" i="1"/>
  <c r="AM363" i="1"/>
  <c r="AO363" i="1"/>
  <c r="CD363" i="1" s="1"/>
  <c r="AP363" i="1"/>
  <c r="CE363" i="1" s="1"/>
  <c r="AQ363" i="1"/>
  <c r="CF363" i="1" s="1"/>
  <c r="CG697" i="1"/>
  <c r="AL697" i="1"/>
  <c r="AL580" i="1"/>
  <c r="CG580" i="1"/>
  <c r="AL760" i="1"/>
  <c r="CG760" i="1"/>
  <c r="AF491" i="1"/>
  <c r="AM491" i="1"/>
  <c r="AN491" i="1"/>
  <c r="CC491" i="1" s="1"/>
  <c r="AO491" i="1"/>
  <c r="CD491" i="1" s="1"/>
  <c r="AP491" i="1"/>
  <c r="CE491" i="1" s="1"/>
  <c r="AQ491" i="1"/>
  <c r="CF491" i="1" s="1"/>
  <c r="CG117" i="1"/>
  <c r="AL117" i="1"/>
  <c r="CG64" i="1"/>
  <c r="AL64" i="1"/>
  <c r="AO632" i="1"/>
  <c r="CD632" i="1" s="1"/>
  <c r="AP632" i="1"/>
  <c r="CE632" i="1" s="1"/>
  <c r="AQ632" i="1"/>
  <c r="CF632" i="1" s="1"/>
  <c r="AF632" i="1"/>
  <c r="AM632" i="1"/>
  <c r="AN632" i="1"/>
  <c r="CC632" i="1" s="1"/>
  <c r="CG734" i="1"/>
  <c r="AL734" i="1"/>
  <c r="AF820" i="1"/>
  <c r="AP820" i="1"/>
  <c r="AQ820" i="1"/>
  <c r="AO820" i="1"/>
  <c r="AN820" i="1"/>
  <c r="AM820" i="1"/>
  <c r="AL224" i="1"/>
  <c r="CG224" i="1"/>
  <c r="AL72" i="1"/>
  <c r="CG72" i="1"/>
  <c r="AP197" i="1"/>
  <c r="AQ197" i="1"/>
  <c r="AM197" i="1"/>
  <c r="AN197" i="1"/>
  <c r="AO197" i="1"/>
  <c r="AF197" i="1"/>
  <c r="AQ758" i="1"/>
  <c r="CF758" i="1" s="1"/>
  <c r="AF758" i="1"/>
  <c r="AM758" i="1"/>
  <c r="AO758" i="1"/>
  <c r="CD758" i="1" s="1"/>
  <c r="AP758" i="1"/>
  <c r="CE758" i="1" s="1"/>
  <c r="AN758" i="1"/>
  <c r="CC758" i="1" s="1"/>
  <c r="AF681" i="1"/>
  <c r="AM681" i="1"/>
  <c r="AN681" i="1"/>
  <c r="CC681" i="1" s="1"/>
  <c r="AP681" i="1"/>
  <c r="CE681" i="1" s="1"/>
  <c r="AQ681" i="1"/>
  <c r="CF681" i="1" s="1"/>
  <c r="AO681" i="1"/>
  <c r="CD681" i="1" s="1"/>
  <c r="CG646" i="1"/>
  <c r="AL646" i="1"/>
  <c r="AM470" i="1"/>
  <c r="AN470" i="1"/>
  <c r="CC470" i="1" s="1"/>
  <c r="AO470" i="1"/>
  <c r="CD470" i="1" s="1"/>
  <c r="AQ470" i="1"/>
  <c r="CF470" i="1" s="1"/>
  <c r="AF470" i="1"/>
  <c r="AP470" i="1"/>
  <c r="CE470" i="1" s="1"/>
  <c r="AO53" i="1"/>
  <c r="CD53" i="1" s="1"/>
  <c r="AN53" i="1"/>
  <c r="CC53" i="1" s="1"/>
  <c r="AP53" i="1"/>
  <c r="CE53" i="1" s="1"/>
  <c r="AQ53" i="1"/>
  <c r="CF53" i="1" s="1"/>
  <c r="AF53" i="1"/>
  <c r="AM53" i="1"/>
  <c r="AO417" i="1"/>
  <c r="AP417" i="1"/>
  <c r="AQ417" i="1"/>
  <c r="AF417" i="1"/>
  <c r="AM417" i="1"/>
  <c r="AN417" i="1"/>
  <c r="AO183" i="1"/>
  <c r="AP183" i="1"/>
  <c r="AF183" i="1"/>
  <c r="AM183" i="1"/>
  <c r="AN183" i="1"/>
  <c r="AQ183" i="1"/>
  <c r="CG199" i="1"/>
  <c r="AL199" i="1"/>
  <c r="AL167" i="1"/>
  <c r="CG167" i="1"/>
  <c r="AP720" i="1"/>
  <c r="CE720" i="1" s="1"/>
  <c r="AQ720" i="1"/>
  <c r="CF720" i="1" s="1"/>
  <c r="AO720" i="1"/>
  <c r="CD720" i="1" s="1"/>
  <c r="AF720" i="1"/>
  <c r="AM720" i="1"/>
  <c r="AN720" i="1"/>
  <c r="CC720" i="1" s="1"/>
  <c r="AL218" i="1"/>
  <c r="CG218" i="1"/>
  <c r="CG788" i="1"/>
  <c r="AL788" i="1"/>
  <c r="AQ338" i="1"/>
  <c r="CF338" i="1" s="1"/>
  <c r="AF338" i="1"/>
  <c r="AM338" i="1"/>
  <c r="AN338" i="1"/>
  <c r="CC338" i="1" s="1"/>
  <c r="AO338" i="1"/>
  <c r="CD338" i="1" s="1"/>
  <c r="AP338" i="1"/>
  <c r="CE338" i="1" s="1"/>
  <c r="AM427" i="1"/>
  <c r="AO427" i="1"/>
  <c r="CD427" i="1" s="1"/>
  <c r="AP427" i="1"/>
  <c r="CE427" i="1" s="1"/>
  <c r="AQ427" i="1"/>
  <c r="CF427" i="1" s="1"/>
  <c r="AF427" i="1"/>
  <c r="AN427" i="1"/>
  <c r="CC427" i="1" s="1"/>
  <c r="CG410" i="1"/>
  <c r="AL410" i="1"/>
  <c r="AP101" i="1"/>
  <c r="CE101" i="1" s="1"/>
  <c r="AQ101" i="1"/>
  <c r="CF101" i="1" s="1"/>
  <c r="AF101" i="1"/>
  <c r="AO101" i="1"/>
  <c r="CD101" i="1" s="1"/>
  <c r="AM101" i="1"/>
  <c r="AN101" i="1"/>
  <c r="CC101" i="1" s="1"/>
  <c r="AN695" i="1"/>
  <c r="CC695" i="1" s="1"/>
  <c r="AF695" i="1"/>
  <c r="AM695" i="1"/>
  <c r="AO695" i="1"/>
  <c r="CD695" i="1" s="1"/>
  <c r="AQ695" i="1"/>
  <c r="CF695" i="1" s="1"/>
  <c r="AP695" i="1"/>
  <c r="CE695" i="1" s="1"/>
  <c r="AL736" i="1"/>
  <c r="CG736" i="1"/>
  <c r="CG356" i="1"/>
  <c r="AL356" i="1"/>
  <c r="AO645" i="1"/>
  <c r="AP645" i="1"/>
  <c r="AF645" i="1"/>
  <c r="AQ645" i="1"/>
  <c r="AM645" i="1"/>
  <c r="AN645" i="1"/>
  <c r="AF747" i="1"/>
  <c r="AO747" i="1"/>
  <c r="CD747" i="1" s="1"/>
  <c r="AM747" i="1"/>
  <c r="AN747" i="1"/>
  <c r="CC747" i="1" s="1"/>
  <c r="AP747" i="1"/>
  <c r="CE747" i="1" s="1"/>
  <c r="AQ747" i="1"/>
  <c r="CF747" i="1" s="1"/>
  <c r="AL578" i="1"/>
  <c r="CG578" i="1"/>
  <c r="AL737" i="1"/>
  <c r="CG737" i="1"/>
  <c r="AL234" i="1"/>
  <c r="CG234" i="1"/>
  <c r="AF350" i="1"/>
  <c r="AN350" i="1"/>
  <c r="CC350" i="1" s="1"/>
  <c r="AQ350" i="1"/>
  <c r="CF350" i="1" s="1"/>
  <c r="AM350" i="1"/>
  <c r="AO350" i="1"/>
  <c r="CD350" i="1" s="1"/>
  <c r="AP350" i="1"/>
  <c r="CE350" i="1" s="1"/>
  <c r="AL363" i="1"/>
  <c r="CG363" i="1"/>
  <c r="AM697" i="1"/>
  <c r="AN697" i="1"/>
  <c r="CC697" i="1" s="1"/>
  <c r="AO697" i="1"/>
  <c r="CD697" i="1" s="1"/>
  <c r="AP697" i="1"/>
  <c r="CE697" i="1" s="1"/>
  <c r="AQ697" i="1"/>
  <c r="CF697" i="1" s="1"/>
  <c r="AF697" i="1"/>
  <c r="AQ580" i="1"/>
  <c r="CF580" i="1" s="1"/>
  <c r="AM580" i="1"/>
  <c r="AO580" i="1"/>
  <c r="CD580" i="1" s="1"/>
  <c r="AP580" i="1"/>
  <c r="CE580" i="1" s="1"/>
  <c r="AF580" i="1"/>
  <c r="AN580" i="1"/>
  <c r="CC580" i="1" s="1"/>
  <c r="AM760" i="1"/>
  <c r="AF760" i="1"/>
  <c r="AN760" i="1"/>
  <c r="CC760" i="1" s="1"/>
  <c r="AO760" i="1"/>
  <c r="CD760" i="1" s="1"/>
  <c r="AP760" i="1"/>
  <c r="CE760" i="1" s="1"/>
  <c r="AQ760" i="1"/>
  <c r="CF760" i="1" s="1"/>
  <c r="AL491" i="1"/>
  <c r="CG491" i="1"/>
  <c r="AO286" i="1"/>
  <c r="CD286" i="1" s="1"/>
  <c r="AP286" i="1"/>
  <c r="CE286" i="1" s="1"/>
  <c r="AQ286" i="1"/>
  <c r="CF286" i="1" s="1"/>
  <c r="AF286" i="1"/>
  <c r="AM286" i="1"/>
  <c r="AN286" i="1"/>
  <c r="CC286" i="1" s="1"/>
  <c r="AP116" i="1"/>
  <c r="CE116" i="1" s="1"/>
  <c r="AF116" i="1"/>
  <c r="AM116" i="1"/>
  <c r="AN116" i="1"/>
  <c r="CC116" i="1" s="1"/>
  <c r="AQ116" i="1"/>
  <c r="CF116" i="1" s="1"/>
  <c r="AO116" i="1"/>
  <c r="CD116" i="1" s="1"/>
  <c r="AM529" i="1"/>
  <c r="AN529" i="1"/>
  <c r="AP529" i="1"/>
  <c r="AQ529" i="1"/>
  <c r="AF529" i="1"/>
  <c r="AO529" i="1"/>
  <c r="AF259" i="1"/>
  <c r="AQ259" i="1"/>
  <c r="AM259" i="1"/>
  <c r="AN259" i="1"/>
  <c r="AO259" i="1"/>
  <c r="AP259" i="1"/>
  <c r="AN335" i="1"/>
  <c r="AP335" i="1"/>
  <c r="AM335" i="1"/>
  <c r="AO335" i="1"/>
  <c r="AF335" i="1"/>
  <c r="AQ335" i="1"/>
  <c r="AO302" i="1"/>
  <c r="CD302" i="1" s="1"/>
  <c r="AP302" i="1"/>
  <c r="CE302" i="1" s="1"/>
  <c r="AQ302" i="1"/>
  <c r="CF302" i="1" s="1"/>
  <c r="AM302" i="1"/>
  <c r="AF302" i="1"/>
  <c r="AN302" i="1"/>
  <c r="CC302" i="1" s="1"/>
  <c r="CG196" i="1"/>
  <c r="AL196" i="1"/>
  <c r="AN680" i="1"/>
  <c r="AP680" i="1"/>
  <c r="AQ680" i="1"/>
  <c r="AF680" i="1"/>
  <c r="AM680" i="1"/>
  <c r="AO680" i="1"/>
  <c r="AL556" i="1"/>
  <c r="CG556" i="1"/>
  <c r="AM628" i="1"/>
  <c r="AN628" i="1"/>
  <c r="CC628" i="1" s="1"/>
  <c r="AO628" i="1"/>
  <c r="CD628" i="1" s="1"/>
  <c r="AP628" i="1"/>
  <c r="CE628" i="1" s="1"/>
  <c r="AQ628" i="1"/>
  <c r="CF628" i="1" s="1"/>
  <c r="AF628" i="1"/>
  <c r="AN499" i="1"/>
  <c r="CC499" i="1" s="1"/>
  <c r="AO499" i="1"/>
  <c r="CD499" i="1" s="1"/>
  <c r="AP499" i="1"/>
  <c r="CE499" i="1" s="1"/>
  <c r="AQ499" i="1"/>
  <c r="CF499" i="1" s="1"/>
  <c r="AF499" i="1"/>
  <c r="AM499" i="1"/>
  <c r="AP433" i="1"/>
  <c r="AQ433" i="1"/>
  <c r="AF433" i="1"/>
  <c r="AO433" i="1"/>
  <c r="AM433" i="1"/>
  <c r="AN433" i="1"/>
  <c r="AF704" i="1"/>
  <c r="AM704" i="1"/>
  <c r="AN704" i="1"/>
  <c r="CC704" i="1" s="1"/>
  <c r="AO704" i="1"/>
  <c r="CD704" i="1" s="1"/>
  <c r="AP704" i="1"/>
  <c r="CE704" i="1" s="1"/>
  <c r="AQ704" i="1"/>
  <c r="CF704" i="1" s="1"/>
  <c r="CG164" i="1"/>
  <c r="AL164" i="1"/>
  <c r="AO599" i="1"/>
  <c r="CD599" i="1" s="1"/>
  <c r="AQ599" i="1"/>
  <c r="CF599" i="1" s="1"/>
  <c r="AM599" i="1"/>
  <c r="AN599" i="1"/>
  <c r="CC599" i="1" s="1"/>
  <c r="AP599" i="1"/>
  <c r="CE599" i="1" s="1"/>
  <c r="AF599" i="1"/>
  <c r="AL536" i="1"/>
  <c r="CG536" i="1"/>
  <c r="AL661" i="1"/>
  <c r="CG661" i="1"/>
  <c r="AL372" i="1"/>
  <c r="CG372" i="1"/>
  <c r="AF260" i="1"/>
  <c r="AM260" i="1"/>
  <c r="AN260" i="1"/>
  <c r="AO260" i="1"/>
  <c r="AP260" i="1"/>
  <c r="AQ260" i="1"/>
  <c r="AL568" i="1"/>
  <c r="CG568" i="1"/>
  <c r="AL830" i="1"/>
  <c r="CG830" i="1"/>
  <c r="AF834" i="1"/>
  <c r="AM834" i="1"/>
  <c r="AN834" i="1"/>
  <c r="AO834" i="1"/>
  <c r="AP834" i="1"/>
  <c r="AQ834" i="1"/>
  <c r="AL667" i="1"/>
  <c r="CG667" i="1"/>
  <c r="AL469" i="1"/>
  <c r="CG469" i="1"/>
  <c r="AQ713" i="1"/>
  <c r="CF713" i="1" s="1"/>
  <c r="AF713" i="1"/>
  <c r="AP713" i="1"/>
  <c r="CE713" i="1" s="1"/>
  <c r="AM713" i="1"/>
  <c r="AN713" i="1"/>
  <c r="CC713" i="1" s="1"/>
  <c r="AO713" i="1"/>
  <c r="CD713" i="1" s="1"/>
  <c r="AL639" i="1"/>
  <c r="CG639" i="1"/>
  <c r="CG210" i="1"/>
  <c r="AL210" i="1"/>
  <c r="AL408" i="1"/>
  <c r="CG408" i="1"/>
  <c r="AL683" i="1"/>
  <c r="CG683" i="1"/>
  <c r="AO114" i="1"/>
  <c r="CD114" i="1" s="1"/>
  <c r="AP114" i="1"/>
  <c r="CE114" i="1" s="1"/>
  <c r="AM114" i="1"/>
  <c r="AN114" i="1"/>
  <c r="CC114" i="1" s="1"/>
  <c r="AF114" i="1"/>
  <c r="AQ114" i="1"/>
  <c r="CF114" i="1" s="1"/>
  <c r="AO738" i="1"/>
  <c r="CD738" i="1" s="1"/>
  <c r="AM738" i="1"/>
  <c r="AN738" i="1"/>
  <c r="CC738" i="1" s="1"/>
  <c r="AP738" i="1"/>
  <c r="CE738" i="1" s="1"/>
  <c r="AQ738" i="1"/>
  <c r="CF738" i="1" s="1"/>
  <c r="AF738" i="1"/>
  <c r="AO635" i="1"/>
  <c r="AP635" i="1"/>
  <c r="AF635" i="1"/>
  <c r="AQ635" i="1"/>
  <c r="AM635" i="1"/>
  <c r="AN635" i="1"/>
  <c r="AM740" i="1"/>
  <c r="AN740" i="1"/>
  <c r="CC740" i="1" s="1"/>
  <c r="AO740" i="1"/>
  <c r="CD740" i="1" s="1"/>
  <c r="AP740" i="1"/>
  <c r="CE740" i="1" s="1"/>
  <c r="AQ740" i="1"/>
  <c r="CF740" i="1" s="1"/>
  <c r="AF740" i="1"/>
  <c r="AQ781" i="1"/>
  <c r="AF781" i="1"/>
  <c r="AM781" i="1"/>
  <c r="AN781" i="1"/>
  <c r="AO781" i="1"/>
  <c r="AP781" i="1"/>
  <c r="AL286" i="1"/>
  <c r="CG286" i="1"/>
  <c r="CG116" i="1"/>
  <c r="AL116" i="1"/>
  <c r="CG529" i="1"/>
  <c r="AL529" i="1"/>
  <c r="AL259" i="1"/>
  <c r="CG259" i="1"/>
  <c r="AL335" i="1"/>
  <c r="CG335" i="1"/>
  <c r="AL302" i="1"/>
  <c r="CG302" i="1"/>
  <c r="AM196" i="1"/>
  <c r="AN196" i="1"/>
  <c r="CC196" i="1" s="1"/>
  <c r="AO196" i="1"/>
  <c r="CD196" i="1" s="1"/>
  <c r="AQ196" i="1"/>
  <c r="CF196" i="1" s="1"/>
  <c r="AP196" i="1"/>
  <c r="CE196" i="1" s="1"/>
  <c r="AF196" i="1"/>
  <c r="AL680" i="1"/>
  <c r="CG680" i="1"/>
  <c r="AF556" i="1"/>
  <c r="AM556" i="1"/>
  <c r="AN556" i="1"/>
  <c r="AO556" i="1"/>
  <c r="AP556" i="1"/>
  <c r="AQ556" i="1"/>
  <c r="CG628" i="1"/>
  <c r="AL628" i="1"/>
  <c r="AL499" i="1"/>
  <c r="CG499" i="1"/>
  <c r="CG433" i="1"/>
  <c r="AL433" i="1"/>
  <c r="AL704" i="1"/>
  <c r="CG704" i="1"/>
  <c r="AN164" i="1"/>
  <c r="CC164" i="1" s="1"/>
  <c r="AP164" i="1"/>
  <c r="CE164" i="1" s="1"/>
  <c r="AQ164" i="1"/>
  <c r="CF164" i="1" s="1"/>
  <c r="AF164" i="1"/>
  <c r="AO164" i="1"/>
  <c r="CD164" i="1" s="1"/>
  <c r="AM164" i="1"/>
  <c r="CG599" i="1"/>
  <c r="AL599" i="1"/>
  <c r="AO536" i="1"/>
  <c r="AM536" i="1"/>
  <c r="AN536" i="1"/>
  <c r="AP536" i="1"/>
  <c r="AQ536" i="1"/>
  <c r="AF536" i="1"/>
  <c r="AM661" i="1"/>
  <c r="AN661" i="1"/>
  <c r="AO661" i="1"/>
  <c r="AP661" i="1"/>
  <c r="AQ661" i="1"/>
  <c r="AF661" i="1"/>
  <c r="AO372" i="1"/>
  <c r="CD372" i="1" s="1"/>
  <c r="AF372" i="1"/>
  <c r="AQ372" i="1"/>
  <c r="CF372" i="1" s="1"/>
  <c r="AP372" i="1"/>
  <c r="CE372" i="1" s="1"/>
  <c r="AM372" i="1"/>
  <c r="AN372" i="1"/>
  <c r="CC372" i="1" s="1"/>
  <c r="AL260" i="1"/>
  <c r="CG260" i="1"/>
  <c r="AQ568" i="1"/>
  <c r="AM568" i="1"/>
  <c r="AN568" i="1"/>
  <c r="AO568" i="1"/>
  <c r="AP568" i="1"/>
  <c r="AF568" i="1"/>
  <c r="AN830" i="1"/>
  <c r="CC830" i="1" s="1"/>
  <c r="AP830" i="1"/>
  <c r="CE830" i="1" s="1"/>
  <c r="AQ830" i="1"/>
  <c r="CF830" i="1" s="1"/>
  <c r="AF830" i="1"/>
  <c r="AO830" i="1"/>
  <c r="CD830" i="1" s="1"/>
  <c r="AM830" i="1"/>
  <c r="CG834" i="1"/>
  <c r="AL834" i="1"/>
  <c r="AM667" i="1"/>
  <c r="AN667" i="1"/>
  <c r="CC667" i="1" s="1"/>
  <c r="AP667" i="1"/>
  <c r="CE667" i="1" s="1"/>
  <c r="AQ667" i="1"/>
  <c r="CF667" i="1" s="1"/>
  <c r="AF667" i="1"/>
  <c r="AO667" i="1"/>
  <c r="CD667" i="1" s="1"/>
  <c r="AM469" i="1"/>
  <c r="AN469" i="1"/>
  <c r="CC469" i="1" s="1"/>
  <c r="AQ469" i="1"/>
  <c r="CF469" i="1" s="1"/>
  <c r="AO469" i="1"/>
  <c r="CD469" i="1" s="1"/>
  <c r="AF469" i="1"/>
  <c r="AP469" i="1"/>
  <c r="CE469" i="1" s="1"/>
  <c r="AL713" i="1"/>
  <c r="CG713" i="1"/>
  <c r="AM639" i="1"/>
  <c r="AQ639" i="1"/>
  <c r="CF639" i="1" s="1"/>
  <c r="AN639" i="1"/>
  <c r="CC639" i="1" s="1"/>
  <c r="AO639" i="1"/>
  <c r="CD639" i="1" s="1"/>
  <c r="AP639" i="1"/>
  <c r="CE639" i="1" s="1"/>
  <c r="AF639" i="1"/>
  <c r="AM210" i="1"/>
  <c r="AN210" i="1"/>
  <c r="AO210" i="1"/>
  <c r="AQ210" i="1"/>
  <c r="AF210" i="1"/>
  <c r="AP210" i="1"/>
  <c r="AF408" i="1"/>
  <c r="AM408" i="1"/>
  <c r="AN408" i="1"/>
  <c r="CC408" i="1" s="1"/>
  <c r="AP408" i="1"/>
  <c r="CE408" i="1" s="1"/>
  <c r="AO408" i="1"/>
  <c r="CD408" i="1" s="1"/>
  <c r="AQ408" i="1"/>
  <c r="CF408" i="1" s="1"/>
  <c r="AP683" i="1"/>
  <c r="AQ683" i="1"/>
  <c r="AF683" i="1"/>
  <c r="AN683" i="1"/>
  <c r="AO683" i="1"/>
  <c r="AM683" i="1"/>
  <c r="CG114" i="1"/>
  <c r="AL114" i="1"/>
  <c r="AL738" i="1"/>
  <c r="CG738" i="1"/>
  <c r="CG635" i="1"/>
  <c r="AL635" i="1"/>
  <c r="AL740" i="1"/>
  <c r="CG740" i="1"/>
  <c r="CG781" i="1"/>
  <c r="AL781" i="1"/>
  <c r="AN392" i="1"/>
  <c r="AF392" i="1"/>
  <c r="AM392" i="1"/>
  <c r="AO392" i="1"/>
  <c r="AP392" i="1"/>
  <c r="AQ392" i="1"/>
  <c r="CG120" i="1"/>
  <c r="AL120" i="1"/>
  <c r="AM247" i="1"/>
  <c r="AN247" i="1"/>
  <c r="CC247" i="1" s="1"/>
  <c r="AO247" i="1"/>
  <c r="CD247" i="1" s="1"/>
  <c r="AP247" i="1"/>
  <c r="CE247" i="1" s="1"/>
  <c r="AQ247" i="1"/>
  <c r="CF247" i="1" s="1"/>
  <c r="AF247" i="1"/>
  <c r="AF311" i="1"/>
  <c r="AN311" i="1"/>
  <c r="CC311" i="1" s="1"/>
  <c r="AM311" i="1"/>
  <c r="AO311" i="1"/>
  <c r="CD311" i="1" s="1"/>
  <c r="AP311" i="1"/>
  <c r="CE311" i="1" s="1"/>
  <c r="AQ311" i="1"/>
  <c r="CF311" i="1" s="1"/>
  <c r="AM430" i="1"/>
  <c r="AO430" i="1"/>
  <c r="AP430" i="1"/>
  <c r="AQ430" i="1"/>
  <c r="AF430" i="1"/>
  <c r="AN430" i="1"/>
  <c r="AF509" i="1"/>
  <c r="AM509" i="1"/>
  <c r="AN509" i="1"/>
  <c r="AO509" i="1"/>
  <c r="AP509" i="1"/>
  <c r="AQ509" i="1"/>
  <c r="AM682" i="1"/>
  <c r="AN682" i="1"/>
  <c r="CC682" i="1" s="1"/>
  <c r="AO682" i="1"/>
  <c r="CD682" i="1" s="1"/>
  <c r="AP682" i="1"/>
  <c r="CE682" i="1" s="1"/>
  <c r="AQ682" i="1"/>
  <c r="CF682" i="1" s="1"/>
  <c r="AF682" i="1"/>
  <c r="AQ242" i="1"/>
  <c r="CF242" i="1" s="1"/>
  <c r="AM242" i="1"/>
  <c r="AN242" i="1"/>
  <c r="CC242" i="1" s="1"/>
  <c r="AO242" i="1"/>
  <c r="CD242" i="1" s="1"/>
  <c r="AP242" i="1"/>
  <c r="CE242" i="1" s="1"/>
  <c r="AF242" i="1"/>
  <c r="AM572" i="1"/>
  <c r="AN572" i="1"/>
  <c r="AF572" i="1"/>
  <c r="AP572" i="1"/>
  <c r="AO572" i="1"/>
  <c r="AQ572" i="1"/>
  <c r="AL663" i="1"/>
  <c r="CG663" i="1"/>
  <c r="AL825" i="1"/>
  <c r="CG825" i="1"/>
  <c r="AL330" i="1"/>
  <c r="CG330" i="1"/>
  <c r="AM466" i="1"/>
  <c r="AO466" i="1"/>
  <c r="AP466" i="1"/>
  <c r="AQ466" i="1"/>
  <c r="AF466" i="1"/>
  <c r="AN466" i="1"/>
  <c r="AP693" i="1"/>
  <c r="AQ693" i="1"/>
  <c r="AF693" i="1"/>
  <c r="AN693" i="1"/>
  <c r="AM693" i="1"/>
  <c r="AO693" i="1"/>
  <c r="AQ705" i="1"/>
  <c r="CF705" i="1" s="1"/>
  <c r="AF705" i="1"/>
  <c r="AM705" i="1"/>
  <c r="AN705" i="1"/>
  <c r="CC705" i="1" s="1"/>
  <c r="AO705" i="1"/>
  <c r="CD705" i="1" s="1"/>
  <c r="AP705" i="1"/>
  <c r="CE705" i="1" s="1"/>
  <c r="AL149" i="1"/>
  <c r="CG149" i="1"/>
  <c r="AQ749" i="1"/>
  <c r="CF749" i="1" s="1"/>
  <c r="AF749" i="1"/>
  <c r="AO749" i="1"/>
  <c r="CD749" i="1" s="1"/>
  <c r="AM749" i="1"/>
  <c r="AN749" i="1"/>
  <c r="CC749" i="1" s="1"/>
  <c r="AP749" i="1"/>
  <c r="CE749" i="1" s="1"/>
  <c r="CG814" i="1"/>
  <c r="AL814" i="1"/>
  <c r="AM594" i="1"/>
  <c r="AF594" i="1"/>
  <c r="AN594" i="1"/>
  <c r="CC594" i="1" s="1"/>
  <c r="AO594" i="1"/>
  <c r="CD594" i="1" s="1"/>
  <c r="AQ594" i="1"/>
  <c r="CF594" i="1" s="1"/>
  <c r="AP594" i="1"/>
  <c r="CE594" i="1" s="1"/>
  <c r="AP641" i="1"/>
  <c r="AQ641" i="1"/>
  <c r="AF641" i="1"/>
  <c r="AM641" i="1"/>
  <c r="AN641" i="1"/>
  <c r="AO641" i="1"/>
  <c r="AL642" i="1"/>
  <c r="CG642" i="1"/>
  <c r="AM381" i="1"/>
  <c r="AN381" i="1"/>
  <c r="CC381" i="1" s="1"/>
  <c r="AO381" i="1"/>
  <c r="CD381" i="1" s="1"/>
  <c r="AP381" i="1"/>
  <c r="CE381" i="1" s="1"/>
  <c r="AQ381" i="1"/>
  <c r="CF381" i="1" s="1"/>
  <c r="AF381" i="1"/>
  <c r="AO741" i="1"/>
  <c r="AP741" i="1"/>
  <c r="AF741" i="1"/>
  <c r="AM741" i="1"/>
  <c r="AN741" i="1"/>
  <c r="AQ741" i="1"/>
  <c r="AN343" i="1"/>
  <c r="CC343" i="1" s="1"/>
  <c r="AO343" i="1"/>
  <c r="CD343" i="1" s="1"/>
  <c r="AP343" i="1"/>
  <c r="CE343" i="1" s="1"/>
  <c r="AQ343" i="1"/>
  <c r="CF343" i="1" s="1"/>
  <c r="AF343" i="1"/>
  <c r="AM343" i="1"/>
  <c r="CG574" i="1"/>
  <c r="AL574" i="1"/>
  <c r="CG650" i="1"/>
  <c r="AL650" i="1"/>
  <c r="AL282" i="1"/>
  <c r="CG282" i="1"/>
  <c r="CG486" i="1"/>
  <c r="AL486" i="1"/>
  <c r="AL711" i="1"/>
  <c r="CG711" i="1"/>
  <c r="AL567" i="1"/>
  <c r="CG567" i="1"/>
  <c r="AN815" i="1"/>
  <c r="AO815" i="1"/>
  <c r="AQ815" i="1"/>
  <c r="AF815" i="1"/>
  <c r="AP815" i="1"/>
  <c r="AM815" i="1"/>
  <c r="AM49" i="1"/>
  <c r="AN49" i="1"/>
  <c r="CC49" i="1" s="1"/>
  <c r="AO49" i="1"/>
  <c r="CD49" i="1" s="1"/>
  <c r="AP49" i="1"/>
  <c r="CE49" i="1" s="1"/>
  <c r="AQ49" i="1"/>
  <c r="CF49" i="1" s="1"/>
  <c r="AF49" i="1"/>
  <c r="AL147" i="1"/>
  <c r="CG147" i="1"/>
  <c r="CG392" i="1"/>
  <c r="AL392" i="1"/>
  <c r="AN120" i="1"/>
  <c r="CC120" i="1" s="1"/>
  <c r="AF120" i="1"/>
  <c r="AP120" i="1"/>
  <c r="CE120" i="1" s="1"/>
  <c r="AO120" i="1"/>
  <c r="CD120" i="1" s="1"/>
  <c r="AQ120" i="1"/>
  <c r="CF120" i="1" s="1"/>
  <c r="AM120" i="1"/>
  <c r="AL247" i="1"/>
  <c r="CG247" i="1"/>
  <c r="AL311" i="1"/>
  <c r="CG311" i="1"/>
  <c r="CG430" i="1"/>
  <c r="AL430" i="1"/>
  <c r="CG509" i="1"/>
  <c r="AL509" i="1"/>
  <c r="AL682" i="1"/>
  <c r="CG682" i="1"/>
  <c r="AL242" i="1"/>
  <c r="CG242" i="1"/>
  <c r="BO36" i="1"/>
  <c r="BQ36" i="1"/>
  <c r="BR36" i="1"/>
  <c r="BS36" i="1"/>
  <c r="BT36" i="1"/>
  <c r="BJ36" i="1"/>
  <c r="BK36" i="1"/>
  <c r="BL36" i="1"/>
  <c r="BM36" i="1"/>
  <c r="BN36" i="1"/>
  <c r="BP36" i="1"/>
  <c r="BU36" i="1"/>
  <c r="BV36" i="1"/>
  <c r="BW36" i="1"/>
  <c r="BX36" i="1"/>
  <c r="BY36" i="1"/>
  <c r="BZ36" i="1"/>
  <c r="CB36" i="1" s="1"/>
  <c r="AG418" i="1"/>
  <c r="AH418" i="1"/>
  <c r="AJ418" i="1"/>
  <c r="AI418" i="1"/>
  <c r="AK418" i="1"/>
  <c r="AG756" i="1"/>
  <c r="BM756" i="1" s="1"/>
  <c r="AH756" i="1"/>
  <c r="AI756" i="1"/>
  <c r="AJ756" i="1"/>
  <c r="AK756" i="1"/>
  <c r="BQ389" i="1"/>
  <c r="BR389" i="1"/>
  <c r="BS389" i="1"/>
  <c r="BT389" i="1"/>
  <c r="BU389" i="1"/>
  <c r="BJ389" i="1"/>
  <c r="BV389" i="1"/>
  <c r="BL389" i="1"/>
  <c r="BX389" i="1"/>
  <c r="BN389" i="1"/>
  <c r="BZ389" i="1"/>
  <c r="CB389" i="1" s="1"/>
  <c r="BP389" i="1"/>
  <c r="BW389" i="1"/>
  <c r="BY389" i="1"/>
  <c r="BK389" i="1"/>
  <c r="BM389" i="1"/>
  <c r="BO389" i="1"/>
  <c r="AI355" i="1"/>
  <c r="AK355" i="1"/>
  <c r="AG355" i="1"/>
  <c r="AH355" i="1"/>
  <c r="AJ355" i="1"/>
  <c r="BU600" i="1"/>
  <c r="BM600" i="1"/>
  <c r="BY600" i="1"/>
  <c r="BO600" i="1"/>
  <c r="BR600" i="1"/>
  <c r="BK600" i="1"/>
  <c r="BL600" i="1"/>
  <c r="BN600" i="1"/>
  <c r="BP600" i="1"/>
  <c r="BQ600" i="1"/>
  <c r="BS600" i="1"/>
  <c r="BT600" i="1"/>
  <c r="BV600" i="1"/>
  <c r="BW600" i="1"/>
  <c r="BX600" i="1"/>
  <c r="BJ600" i="1"/>
  <c r="BZ600" i="1"/>
  <c r="CB600" i="1" s="1"/>
  <c r="AG768" i="1"/>
  <c r="BL768" i="1" s="1"/>
  <c r="AH768" i="1"/>
  <c r="AI768" i="1"/>
  <c r="AJ768" i="1"/>
  <c r="AK768" i="1"/>
  <c r="BQ222" i="1"/>
  <c r="BR222" i="1"/>
  <c r="BS222" i="1"/>
  <c r="BT222" i="1"/>
  <c r="BU222" i="1"/>
  <c r="BJ222" i="1"/>
  <c r="BV222" i="1"/>
  <c r="BK222" i="1"/>
  <c r="BW222" i="1"/>
  <c r="BL222" i="1"/>
  <c r="BX222" i="1"/>
  <c r="BM222" i="1"/>
  <c r="BY222" i="1"/>
  <c r="BO222" i="1"/>
  <c r="BP222" i="1"/>
  <c r="BZ222" i="1"/>
  <c r="CB222" i="1" s="1"/>
  <c r="BN222" i="1"/>
  <c r="BQ746" i="1"/>
  <c r="BR746" i="1"/>
  <c r="BJ746" i="1"/>
  <c r="BK746" i="1"/>
  <c r="BL746" i="1"/>
  <c r="BM746" i="1"/>
  <c r="BN746" i="1"/>
  <c r="BO746" i="1"/>
  <c r="BP746" i="1"/>
  <c r="AI600" i="1"/>
  <c r="AK600" i="1"/>
  <c r="AG600" i="1"/>
  <c r="AH600" i="1"/>
  <c r="AJ600" i="1"/>
  <c r="BQ776" i="1"/>
  <c r="BR776" i="1"/>
  <c r="BS776" i="1"/>
  <c r="BT776" i="1"/>
  <c r="BU776" i="1"/>
  <c r="BJ776" i="1"/>
  <c r="BV776" i="1"/>
  <c r="BK776" i="1"/>
  <c r="BW776" i="1"/>
  <c r="BL776" i="1"/>
  <c r="BX776" i="1"/>
  <c r="BM776" i="1"/>
  <c r="BY776" i="1"/>
  <c r="BN776" i="1"/>
  <c r="BZ776" i="1"/>
  <c r="CB776" i="1" s="1"/>
  <c r="BO776" i="1"/>
  <c r="BP776" i="1"/>
  <c r="BU355" i="1"/>
  <c r="BM355" i="1"/>
  <c r="BY355" i="1"/>
  <c r="BO355" i="1"/>
  <c r="BR355" i="1"/>
  <c r="BW355" i="1"/>
  <c r="BX355" i="1"/>
  <c r="BZ355" i="1"/>
  <c r="CB355" i="1" s="1"/>
  <c r="BJ355" i="1"/>
  <c r="BK355" i="1"/>
  <c r="BL355" i="1"/>
  <c r="BN355" i="1"/>
  <c r="BP355" i="1"/>
  <c r="BQ355" i="1"/>
  <c r="BS355" i="1"/>
  <c r="BT355" i="1"/>
  <c r="BV355" i="1"/>
  <c r="BQ418" i="1"/>
  <c r="BR418" i="1"/>
  <c r="BS418" i="1"/>
  <c r="BT418" i="1"/>
  <c r="BU418" i="1"/>
  <c r="BJ418" i="1"/>
  <c r="BV418" i="1"/>
  <c r="BK418" i="1"/>
  <c r="BW418" i="1"/>
  <c r="BL418" i="1"/>
  <c r="BX418" i="1"/>
  <c r="BN418" i="1"/>
  <c r="BZ418" i="1"/>
  <c r="CB418" i="1" s="1"/>
  <c r="BM418" i="1"/>
  <c r="BO418" i="1"/>
  <c r="BP418" i="1"/>
  <c r="BY418" i="1"/>
  <c r="BS756" i="1"/>
  <c r="BJ756" i="1"/>
  <c r="BQ750" i="1"/>
  <c r="BR750" i="1"/>
  <c r="BS750" i="1"/>
  <c r="BT750" i="1"/>
  <c r="BU750" i="1"/>
  <c r="BJ750" i="1"/>
  <c r="BV750" i="1"/>
  <c r="BK750" i="1"/>
  <c r="BW750" i="1"/>
  <c r="BL750" i="1"/>
  <c r="BX750" i="1"/>
  <c r="BM750" i="1"/>
  <c r="BY750" i="1"/>
  <c r="BN750" i="1"/>
  <c r="BZ750" i="1"/>
  <c r="CB750" i="1" s="1"/>
  <c r="BO750" i="1"/>
  <c r="BP750" i="1"/>
  <c r="BK396" i="1"/>
  <c r="BW396" i="1"/>
  <c r="BL396" i="1"/>
  <c r="BX396" i="1"/>
  <c r="BM396" i="1"/>
  <c r="BY396" i="1"/>
  <c r="BN396" i="1"/>
  <c r="BO396" i="1"/>
  <c r="BR396" i="1"/>
  <c r="BQ396" i="1"/>
  <c r="BS396" i="1"/>
  <c r="BT396" i="1"/>
  <c r="BU396" i="1"/>
  <c r="BV396" i="1"/>
  <c r="BZ396" i="1"/>
  <c r="CB396" i="1" s="1"/>
  <c r="BJ396" i="1"/>
  <c r="BP396" i="1"/>
  <c r="BT794" i="1"/>
  <c r="BU794" i="1"/>
  <c r="BJ794" i="1"/>
  <c r="BV794" i="1"/>
  <c r="BM794" i="1"/>
  <c r="BY794" i="1"/>
  <c r="BN794" i="1"/>
  <c r="BZ794" i="1"/>
  <c r="CB794" i="1" s="1"/>
  <c r="BO794" i="1"/>
  <c r="BQ794" i="1"/>
  <c r="BR794" i="1"/>
  <c r="BS794" i="1"/>
  <c r="BW794" i="1"/>
  <c r="BX794" i="1"/>
  <c r="BK794" i="1"/>
  <c r="BL794" i="1"/>
  <c r="BP794" i="1"/>
  <c r="AG130" i="1"/>
  <c r="AJ130" i="1"/>
  <c r="AH130" i="1"/>
  <c r="AI130" i="1"/>
  <c r="AK130" i="1"/>
  <c r="AG222" i="1"/>
  <c r="AH222" i="1"/>
  <c r="AI222" i="1"/>
  <c r="AJ222" i="1"/>
  <c r="AK222" i="1"/>
  <c r="AG396" i="1"/>
  <c r="AH396" i="1"/>
  <c r="AI396" i="1"/>
  <c r="AJ396" i="1"/>
  <c r="AK396" i="1"/>
  <c r="AI794" i="1"/>
  <c r="AJ794" i="1"/>
  <c r="AK794" i="1"/>
  <c r="AG794" i="1"/>
  <c r="AH794" i="1"/>
  <c r="BQ375" i="1"/>
  <c r="BR375" i="1"/>
  <c r="BS375" i="1"/>
  <c r="BT375" i="1"/>
  <c r="BU375" i="1"/>
  <c r="BJ375" i="1"/>
  <c r="BV375" i="1"/>
  <c r="BK375" i="1"/>
  <c r="BW375" i="1"/>
  <c r="BL375" i="1"/>
  <c r="BX375" i="1"/>
  <c r="BN375" i="1"/>
  <c r="BZ375" i="1"/>
  <c r="CB375" i="1" s="1"/>
  <c r="BM375" i="1"/>
  <c r="BO375" i="1"/>
  <c r="BP375" i="1"/>
  <c r="BY375" i="1"/>
  <c r="BT130" i="1"/>
  <c r="BU130" i="1"/>
  <c r="BK130" i="1"/>
  <c r="BW130" i="1"/>
  <c r="BN130" i="1"/>
  <c r="BZ130" i="1"/>
  <c r="CB130" i="1" s="1"/>
  <c r="BL130" i="1"/>
  <c r="BM130" i="1"/>
  <c r="BO130" i="1"/>
  <c r="BP130" i="1"/>
  <c r="BQ130" i="1"/>
  <c r="BR130" i="1"/>
  <c r="BS130" i="1"/>
  <c r="BV130" i="1"/>
  <c r="BX130" i="1"/>
  <c r="BY130" i="1"/>
  <c r="BJ130" i="1"/>
  <c r="AG759" i="1"/>
  <c r="BU759" i="1" s="1"/>
  <c r="AH759" i="1"/>
  <c r="AI759" i="1"/>
  <c r="AJ759" i="1"/>
  <c r="AK759" i="1"/>
  <c r="AE189" i="1"/>
  <c r="AD189" i="1" s="1"/>
  <c r="AM189" i="1" s="1"/>
  <c r="AL189" i="1"/>
  <c r="AL176" i="1"/>
  <c r="AL546" i="1"/>
  <c r="AL824" i="1"/>
  <c r="AC948" i="1"/>
  <c r="CG948" i="1" s="1"/>
  <c r="AE948" i="1"/>
  <c r="AD948" i="1" s="1"/>
  <c r="AL933" i="1"/>
  <c r="AE185" i="1"/>
  <c r="AD185" i="1" s="1"/>
  <c r="AQ185" i="1" s="1"/>
  <c r="CF185" i="1" s="1"/>
  <c r="AL915" i="1"/>
  <c r="AL950" i="1"/>
  <c r="AL913" i="1"/>
  <c r="AL855" i="1"/>
  <c r="AL864" i="1"/>
  <c r="AL867" i="1"/>
  <c r="AL307" i="1"/>
  <c r="AL535" i="1"/>
  <c r="AL88" i="1"/>
  <c r="AL885" i="1"/>
  <c r="AL644" i="1"/>
  <c r="AL497" i="1"/>
  <c r="AL177" i="1"/>
  <c r="AL403" i="1"/>
  <c r="AL940" i="1"/>
  <c r="AL589" i="1"/>
  <c r="AL942" i="1"/>
  <c r="AL39" i="1"/>
  <c r="AL602" i="1"/>
  <c r="AL62" i="1"/>
  <c r="AL132" i="1"/>
  <c r="AL29" i="1"/>
  <c r="AL638" i="1"/>
  <c r="AL879" i="1"/>
  <c r="AL852" i="1"/>
  <c r="AL31" i="1"/>
  <c r="AL851" i="1"/>
  <c r="AL476" i="1"/>
  <c r="AL674" i="1"/>
  <c r="AL766" i="1"/>
  <c r="AL752" i="1"/>
  <c r="AL66" i="1"/>
  <c r="AL924" i="1"/>
  <c r="AL249" i="1"/>
  <c r="AL876" i="1"/>
  <c r="AL922" i="1"/>
  <c r="AL848" i="1"/>
  <c r="AL621" i="1"/>
  <c r="AL539" i="1"/>
  <c r="AL894" i="1"/>
  <c r="AL888" i="1"/>
  <c r="AL316" i="1"/>
  <c r="AL301" i="1"/>
  <c r="AL810" i="1"/>
  <c r="AL267" i="1"/>
  <c r="AL626" i="1"/>
  <c r="AL283" i="1"/>
  <c r="AL871" i="1"/>
  <c r="AL785" i="1"/>
  <c r="AL134" i="1"/>
  <c r="AL326" i="1"/>
  <c r="AL818" i="1"/>
  <c r="AL620" i="1"/>
  <c r="AL85" i="1"/>
  <c r="AL615" i="1"/>
  <c r="AL494" i="1"/>
  <c r="AL496" i="1"/>
  <c r="AL821" i="1"/>
  <c r="AL63" i="1"/>
  <c r="AL853" i="1"/>
  <c r="AL191" i="1"/>
  <c r="AL944" i="1"/>
  <c r="AL844" i="1"/>
  <c r="AL185" i="1"/>
  <c r="AL912" i="1"/>
  <c r="AL456" i="1"/>
  <c r="AL850" i="1"/>
  <c r="AL550" i="1"/>
  <c r="AL891" i="1"/>
  <c r="AL230" i="1"/>
  <c r="AL163" i="1"/>
  <c r="AL840" i="1"/>
  <c r="AL219" i="1"/>
  <c r="AL505" i="1"/>
  <c r="AL569" i="1"/>
  <c r="AL169" i="1"/>
  <c r="AL178" i="1"/>
  <c r="AL115" i="1"/>
  <c r="AL303" i="1"/>
  <c r="AL571" i="1"/>
  <c r="AL215" i="1"/>
  <c r="AL608" i="1"/>
  <c r="AL369" i="1"/>
  <c r="AL859" i="1"/>
  <c r="AL686" i="1"/>
  <c r="AL397" i="1"/>
  <c r="AL947" i="1"/>
  <c r="AL136" i="1"/>
  <c r="AL903" i="1"/>
  <c r="AL523" i="1"/>
  <c r="AL124" i="1"/>
  <c r="AL868" i="1"/>
  <c r="AL54" i="1"/>
  <c r="AL284" i="1"/>
  <c r="AL388" i="1"/>
  <c r="AL298" i="1"/>
  <c r="AL671" i="1"/>
  <c r="AL875" i="1"/>
  <c r="AL909" i="1"/>
  <c r="AL78" i="1"/>
  <c r="AL935" i="1"/>
  <c r="AL141" i="1"/>
  <c r="AL441" i="1"/>
  <c r="AL862" i="1"/>
  <c r="AL171" i="1"/>
  <c r="AL562" i="1"/>
  <c r="AL847" i="1"/>
  <c r="AL45" i="1"/>
  <c r="AL729" i="1"/>
  <c r="AE729" i="1"/>
  <c r="AD729" i="1" s="1"/>
  <c r="AN729" i="1" s="1"/>
  <c r="CC729" i="1" s="1"/>
  <c r="AE847" i="1"/>
  <c r="AD847" i="1" s="1"/>
  <c r="AF847" i="1" s="1"/>
  <c r="AH847" i="1" s="1"/>
  <c r="AQ581" i="1"/>
  <c r="CF581" i="1" s="1"/>
  <c r="AO581" i="1"/>
  <c r="CD581" i="1" s="1"/>
  <c r="AF581" i="1"/>
  <c r="AI581" i="1" s="1"/>
  <c r="AP581" i="1"/>
  <c r="CE581" i="1" s="1"/>
  <c r="AN581" i="1"/>
  <c r="CC581" i="1" s="1"/>
  <c r="AE844" i="1"/>
  <c r="AD844" i="1" s="1"/>
  <c r="AM844" i="1" s="1"/>
  <c r="AE850" i="1"/>
  <c r="AD850" i="1" s="1"/>
  <c r="AO850" i="1" s="1"/>
  <c r="CD850" i="1" s="1"/>
  <c r="AE840" i="1"/>
  <c r="AD840" i="1" s="1"/>
  <c r="AF840" i="1" s="1"/>
  <c r="AE191" i="1"/>
  <c r="AD191" i="1" s="1"/>
  <c r="AN191" i="1" s="1"/>
  <c r="CC191" i="1" s="1"/>
  <c r="AE909" i="1"/>
  <c r="AD909" i="1" s="1"/>
  <c r="AQ909" i="1" s="1"/>
  <c r="CF909" i="1" s="1"/>
  <c r="AE171" i="1"/>
  <c r="AD171" i="1" s="1"/>
  <c r="AO171" i="1" s="1"/>
  <c r="CD171" i="1" s="1"/>
  <c r="AE78" i="1"/>
  <c r="AD78" i="1" s="1"/>
  <c r="AF78" i="1" s="1"/>
  <c r="AE862" i="1"/>
  <c r="AD862" i="1" s="1"/>
  <c r="AF862" i="1" s="1"/>
  <c r="AC732" i="1"/>
  <c r="CG732" i="1" s="1"/>
  <c r="AE441" i="1"/>
  <c r="AD441" i="1" s="1"/>
  <c r="AQ441" i="1" s="1"/>
  <c r="CF441" i="1" s="1"/>
  <c r="AE935" i="1"/>
  <c r="AD935" i="1" s="1"/>
  <c r="AO935" i="1" s="1"/>
  <c r="CD935" i="1" s="1"/>
  <c r="AE875" i="1"/>
  <c r="AD875" i="1" s="1"/>
  <c r="AM875" i="1" s="1"/>
  <c r="BN875" i="1" s="1"/>
  <c r="AE45" i="1"/>
  <c r="AD45" i="1" s="1"/>
  <c r="AN45" i="1" s="1"/>
  <c r="CC45" i="1" s="1"/>
  <c r="AE562" i="1"/>
  <c r="AD562" i="1" s="1"/>
  <c r="AM562" i="1" s="1"/>
  <c r="AE141" i="1"/>
  <c r="AD141" i="1" s="1"/>
  <c r="AN141" i="1" s="1"/>
  <c r="AE671" i="1"/>
  <c r="AD671" i="1" s="1"/>
  <c r="AQ671" i="1" s="1"/>
  <c r="CF671" i="1" s="1"/>
  <c r="AE912" i="1"/>
  <c r="AD912" i="1" s="1"/>
  <c r="AN912" i="1" s="1"/>
  <c r="CC912" i="1" s="1"/>
  <c r="AC527" i="1"/>
  <c r="CG527" i="1" s="1"/>
  <c r="AE851" i="1"/>
  <c r="AD851" i="1" s="1"/>
  <c r="AM851" i="1" s="1"/>
  <c r="AE752" i="1"/>
  <c r="AD752" i="1" s="1"/>
  <c r="AO752" i="1" s="1"/>
  <c r="CD752" i="1" s="1"/>
  <c r="AE132" i="1"/>
  <c r="AD132" i="1" s="1"/>
  <c r="AF132" i="1" s="1"/>
  <c r="AE674" i="1"/>
  <c r="AD674" i="1" s="1"/>
  <c r="AO674" i="1" s="1"/>
  <c r="CD674" i="1" s="1"/>
  <c r="AC306" i="1"/>
  <c r="CG306" i="1" s="1"/>
  <c r="AC278" i="1"/>
  <c r="CG278" i="1" s="1"/>
  <c r="AO414" i="1"/>
  <c r="CD414" i="1" s="1"/>
  <c r="AE136" i="1"/>
  <c r="AD136" i="1" s="1"/>
  <c r="AQ136" i="1" s="1"/>
  <c r="CF136" i="1" s="1"/>
  <c r="AN414" i="1"/>
  <c r="CC414" i="1" s="1"/>
  <c r="AF414" i="1"/>
  <c r="AM414" i="1"/>
  <c r="BQ414" i="1" s="1"/>
  <c r="AQ414" i="1"/>
  <c r="CF414" i="1" s="1"/>
  <c r="AE903" i="1"/>
  <c r="AD903" i="1" s="1"/>
  <c r="AN903" i="1" s="1"/>
  <c r="CC903" i="1" s="1"/>
  <c r="AE686" i="1"/>
  <c r="AD686" i="1" s="1"/>
  <c r="AO686" i="1" s="1"/>
  <c r="CD686" i="1" s="1"/>
  <c r="AC819" i="1"/>
  <c r="CG819" i="1" s="1"/>
  <c r="AE523" i="1"/>
  <c r="AD523" i="1" s="1"/>
  <c r="AM523" i="1" s="1"/>
  <c r="BZ523" i="1" s="1"/>
  <c r="CB523" i="1" s="1"/>
  <c r="AE397" i="1"/>
  <c r="AD397" i="1" s="1"/>
  <c r="AO397" i="1" s="1"/>
  <c r="CD397" i="1" s="1"/>
  <c r="AE947" i="1"/>
  <c r="AD947" i="1" s="1"/>
  <c r="AM947" i="1" s="1"/>
  <c r="AE859" i="1"/>
  <c r="AD859" i="1" s="1"/>
  <c r="AN859" i="1" s="1"/>
  <c r="CC859" i="1" s="1"/>
  <c r="AE571" i="1"/>
  <c r="AD571" i="1" s="1"/>
  <c r="AM571" i="1" s="1"/>
  <c r="AN796" i="1"/>
  <c r="CC796" i="1" s="1"/>
  <c r="AE134" i="1"/>
  <c r="AD134" i="1" s="1"/>
  <c r="AF134" i="1" s="1"/>
  <c r="AC808" i="1"/>
  <c r="CG808" i="1" s="1"/>
  <c r="AC365" i="1"/>
  <c r="CG365" i="1" s="1"/>
  <c r="AC344" i="1"/>
  <c r="CG344" i="1" s="1"/>
  <c r="AO796" i="1"/>
  <c r="CD796" i="1" s="1"/>
  <c r="AC200" i="1"/>
  <c r="CG200" i="1" s="1"/>
  <c r="AF796" i="1"/>
  <c r="AE888" i="1"/>
  <c r="AD888" i="1" s="1"/>
  <c r="AQ888" i="1" s="1"/>
  <c r="CF888" i="1" s="1"/>
  <c r="AE301" i="1"/>
  <c r="AD301" i="1" s="1"/>
  <c r="AF301" i="1" s="1"/>
  <c r="AE766" i="1"/>
  <c r="AD766" i="1" s="1"/>
  <c r="AQ766" i="1" s="1"/>
  <c r="CF766" i="1" s="1"/>
  <c r="AE876" i="1"/>
  <c r="AD876" i="1" s="1"/>
  <c r="AF876" i="1" s="1"/>
  <c r="AQ796" i="1"/>
  <c r="CF796" i="1" s="1"/>
  <c r="AE326" i="1"/>
  <c r="AD326" i="1" s="1"/>
  <c r="AM326" i="1" s="1"/>
  <c r="AE66" i="1"/>
  <c r="AD66" i="1" s="1"/>
  <c r="AQ66" i="1" s="1"/>
  <c r="CF66" i="1" s="1"/>
  <c r="AF707" i="1"/>
  <c r="AG707" i="1" s="1"/>
  <c r="AP707" i="1"/>
  <c r="CE707" i="1" s="1"/>
  <c r="AE638" i="1"/>
  <c r="AD638" i="1" s="1"/>
  <c r="AM638" i="1" s="1"/>
  <c r="AC651" i="1"/>
  <c r="CG651" i="1" s="1"/>
  <c r="AC40" i="1"/>
  <c r="CG40" i="1" s="1"/>
  <c r="AE818" i="1"/>
  <c r="AD818" i="1" s="1"/>
  <c r="AO818" i="1" s="1"/>
  <c r="CD818" i="1" s="1"/>
  <c r="AE922" i="1"/>
  <c r="AD922" i="1" s="1"/>
  <c r="AN922" i="1" s="1"/>
  <c r="CC922" i="1" s="1"/>
  <c r="AO707" i="1"/>
  <c r="CD707" i="1" s="1"/>
  <c r="AE283" i="1"/>
  <c r="AD283" i="1" s="1"/>
  <c r="AP283" i="1" s="1"/>
  <c r="CE283" i="1" s="1"/>
  <c r="AE871" i="1"/>
  <c r="AD871" i="1" s="1"/>
  <c r="AN871" i="1" s="1"/>
  <c r="CC871" i="1" s="1"/>
  <c r="AN707" i="1"/>
  <c r="CC707" i="1" s="1"/>
  <c r="AC900" i="1"/>
  <c r="CG900" i="1" s="1"/>
  <c r="AE31" i="1"/>
  <c r="AD31" i="1" s="1"/>
  <c r="AO31" i="1" s="1"/>
  <c r="CD31" i="1" s="1"/>
  <c r="AM707" i="1"/>
  <c r="BS707" i="1" s="1"/>
  <c r="AE852" i="1"/>
  <c r="AD852" i="1" s="1"/>
  <c r="AO852" i="1" s="1"/>
  <c r="CD852" i="1" s="1"/>
  <c r="AC796" i="1"/>
  <c r="CG796" i="1" s="1"/>
  <c r="AE476" i="1"/>
  <c r="AD476" i="1" s="1"/>
  <c r="AO476" i="1" s="1"/>
  <c r="CD476" i="1" s="1"/>
  <c r="AE879" i="1"/>
  <c r="AD879" i="1" s="1"/>
  <c r="AM879" i="1" s="1"/>
  <c r="BT879" i="1" s="1"/>
  <c r="AC707" i="1"/>
  <c r="CG707" i="1" s="1"/>
  <c r="AE626" i="1"/>
  <c r="AD626" i="1" s="1"/>
  <c r="AO626" i="1" s="1"/>
  <c r="CD626" i="1" s="1"/>
  <c r="AE810" i="1"/>
  <c r="AD810" i="1" s="1"/>
  <c r="AM810" i="1" s="1"/>
  <c r="BR810" i="1" s="1"/>
  <c r="AE785" i="1"/>
  <c r="AD785" i="1" s="1"/>
  <c r="AQ785" i="1" s="1"/>
  <c r="CF785" i="1" s="1"/>
  <c r="AE249" i="1"/>
  <c r="AD249" i="1" s="1"/>
  <c r="AQ249" i="1" s="1"/>
  <c r="CF249" i="1" s="1"/>
  <c r="AE267" i="1"/>
  <c r="AD267" i="1" s="1"/>
  <c r="AM267" i="1" s="1"/>
  <c r="AE29" i="1"/>
  <c r="AD29" i="1" s="1"/>
  <c r="AP29" i="1" s="1"/>
  <c r="AE535" i="1"/>
  <c r="AD535" i="1" s="1"/>
  <c r="AM535" i="1" s="1"/>
  <c r="BW535" i="1" s="1"/>
  <c r="AC675" i="1"/>
  <c r="CG675" i="1" s="1"/>
  <c r="AE885" i="1"/>
  <c r="AD885" i="1" s="1"/>
  <c r="AO885" i="1" s="1"/>
  <c r="CD885" i="1" s="1"/>
  <c r="AE63" i="1"/>
  <c r="AD63" i="1" s="1"/>
  <c r="AN63" i="1" s="1"/>
  <c r="CC63" i="1" s="1"/>
  <c r="AC553" i="1"/>
  <c r="CG553" i="1" s="1"/>
  <c r="AE497" i="1"/>
  <c r="AD497" i="1" s="1"/>
  <c r="AM497" i="1" s="1"/>
  <c r="AC511" i="1"/>
  <c r="CG511" i="1" s="1"/>
  <c r="AE942" i="1"/>
  <c r="AD942" i="1" s="1"/>
  <c r="AQ942" i="1" s="1"/>
  <c r="CF942" i="1" s="1"/>
  <c r="AE944" i="1"/>
  <c r="AD944" i="1" s="1"/>
  <c r="AP944" i="1" s="1"/>
  <c r="CE944" i="1" s="1"/>
  <c r="AC552" i="1"/>
  <c r="CG552" i="1" s="1"/>
  <c r="AE62" i="1"/>
  <c r="AD62" i="1" s="1"/>
  <c r="AP62" i="1" s="1"/>
  <c r="CE62" i="1" s="1"/>
  <c r="AE88" i="1"/>
  <c r="AD88" i="1" s="1"/>
  <c r="AP88" i="1" s="1"/>
  <c r="CE88" i="1" s="1"/>
  <c r="AE403" i="1"/>
  <c r="AD403" i="1" s="1"/>
  <c r="AP403" i="1" s="1"/>
  <c r="CE403" i="1" s="1"/>
  <c r="AE821" i="1"/>
  <c r="AD821" i="1" s="1"/>
  <c r="AP821" i="1" s="1"/>
  <c r="CE821" i="1" s="1"/>
  <c r="AE940" i="1"/>
  <c r="AD940" i="1" s="1"/>
  <c r="AM940" i="1" s="1"/>
  <c r="BP940" i="1" s="1"/>
  <c r="AE589" i="1"/>
  <c r="AD589" i="1" s="1"/>
  <c r="AM589" i="1" s="1"/>
  <c r="AE853" i="1"/>
  <c r="AD853" i="1" s="1"/>
  <c r="AF853" i="1" s="1"/>
  <c r="AC780" i="1"/>
  <c r="CG780" i="1" s="1"/>
  <c r="AC670" i="1"/>
  <c r="CG670" i="1" s="1"/>
  <c r="AE602" i="1"/>
  <c r="AD602" i="1" s="1"/>
  <c r="AQ602" i="1" s="1"/>
  <c r="CF602" i="1" s="1"/>
  <c r="AE39" i="1"/>
  <c r="AD39" i="1" s="1"/>
  <c r="AN39" i="1" s="1"/>
  <c r="CC39" i="1" s="1"/>
  <c r="AE177" i="1"/>
  <c r="AD177" i="1" s="1"/>
  <c r="AP177" i="1" s="1"/>
  <c r="CE177" i="1" s="1"/>
  <c r="AE644" i="1"/>
  <c r="AD644" i="1" s="1"/>
  <c r="AM644" i="1" s="1"/>
  <c r="AE316" i="1"/>
  <c r="AD316" i="1" s="1"/>
  <c r="AP316" i="1" s="1"/>
  <c r="CE316" i="1" s="1"/>
  <c r="AE215" i="1"/>
  <c r="AD215" i="1" s="1"/>
  <c r="AP215" i="1" s="1"/>
  <c r="CE215" i="1" s="1"/>
  <c r="AE303" i="1"/>
  <c r="AD303" i="1" s="1"/>
  <c r="AN303" i="1" s="1"/>
  <c r="AE219" i="1"/>
  <c r="AD219" i="1" s="1"/>
  <c r="AM219" i="1" s="1"/>
  <c r="AE369" i="1"/>
  <c r="AD369" i="1" s="1"/>
  <c r="AQ369" i="1" s="1"/>
  <c r="AE115" i="1"/>
  <c r="AD115" i="1" s="1"/>
  <c r="AF115" i="1" s="1"/>
  <c r="AE608" i="1"/>
  <c r="AD608" i="1" s="1"/>
  <c r="AN608" i="1" s="1"/>
  <c r="CC608" i="1" s="1"/>
  <c r="AC367" i="1"/>
  <c r="CG367" i="1" s="1"/>
  <c r="AC874" i="1"/>
  <c r="CG874" i="1" s="1"/>
  <c r="AE163" i="1"/>
  <c r="AD163" i="1" s="1"/>
  <c r="AQ163" i="1" s="1"/>
  <c r="CF163" i="1" s="1"/>
  <c r="AC723" i="1"/>
  <c r="CG723" i="1" s="1"/>
  <c r="AE456" i="1"/>
  <c r="AD456" i="1" s="1"/>
  <c r="AO456" i="1" s="1"/>
  <c r="CD456" i="1" s="1"/>
  <c r="AE550" i="1"/>
  <c r="AD550" i="1" s="1"/>
  <c r="AF550" i="1" s="1"/>
  <c r="AE178" i="1"/>
  <c r="AD178" i="1" s="1"/>
  <c r="AM178" i="1" s="1"/>
  <c r="BL178" i="1" s="1"/>
  <c r="AE891" i="1"/>
  <c r="AD891" i="1" s="1"/>
  <c r="AM891" i="1" s="1"/>
  <c r="BK891" i="1" s="1"/>
  <c r="AE230" i="1"/>
  <c r="AD230" i="1" s="1"/>
  <c r="AP230" i="1" s="1"/>
  <c r="CE230" i="1" s="1"/>
  <c r="AM292" i="1"/>
  <c r="BL292" i="1" s="1"/>
  <c r="AE894" i="1"/>
  <c r="AD894" i="1" s="1"/>
  <c r="AO894" i="1" s="1"/>
  <c r="CD894" i="1" s="1"/>
  <c r="AE494" i="1"/>
  <c r="AD494" i="1" s="1"/>
  <c r="AO494" i="1" s="1"/>
  <c r="CD494" i="1" s="1"/>
  <c r="AF292" i="1"/>
  <c r="AQ292" i="1"/>
  <c r="CF292" i="1" s="1"/>
  <c r="AP292" i="1"/>
  <c r="CE292" i="1" s="1"/>
  <c r="AO292" i="1"/>
  <c r="CD292" i="1" s="1"/>
  <c r="AP367" i="1"/>
  <c r="CE367" i="1" s="1"/>
  <c r="AN868" i="1"/>
  <c r="CC868" i="1" s="1"/>
  <c r="AM868" i="1"/>
  <c r="BZ868" i="1" s="1"/>
  <c r="CB868" i="1" s="1"/>
  <c r="AF868" i="1"/>
  <c r="AQ868" i="1"/>
  <c r="CF868" i="1" s="1"/>
  <c r="AP868" i="1"/>
  <c r="CE868" i="1" s="1"/>
  <c r="AQ723" i="1"/>
  <c r="CF723" i="1" s="1"/>
  <c r="AE169" i="1"/>
  <c r="AD169" i="1" s="1"/>
  <c r="AP169" i="1" s="1"/>
  <c r="CE169" i="1" s="1"/>
  <c r="AO552" i="1"/>
  <c r="CD552" i="1" s="1"/>
  <c r="AM819" i="1"/>
  <c r="BT819" i="1" s="1"/>
  <c r="AQ819" i="1"/>
  <c r="CF819" i="1" s="1"/>
  <c r="AO808" i="1"/>
  <c r="CD808" i="1" s="1"/>
  <c r="AE124" i="1"/>
  <c r="AD124" i="1" s="1"/>
  <c r="AN124" i="1" s="1"/>
  <c r="CC124" i="1" s="1"/>
  <c r="AC161" i="1"/>
  <c r="CG161" i="1" s="1"/>
  <c r="AF819" i="1"/>
  <c r="AO819" i="1"/>
  <c r="CD819" i="1" s="1"/>
  <c r="AN819" i="1"/>
  <c r="CC819" i="1" s="1"/>
  <c r="AM553" i="1"/>
  <c r="BK553" i="1" s="1"/>
  <c r="AO553" i="1"/>
  <c r="CD553" i="1" s="1"/>
  <c r="AF40" i="1"/>
  <c r="AQ40" i="1"/>
  <c r="CF40" i="1" s="1"/>
  <c r="AP40" i="1"/>
  <c r="CE40" i="1" s="1"/>
  <c r="AO40" i="1"/>
  <c r="CD40" i="1" s="1"/>
  <c r="AN40" i="1"/>
  <c r="CC40" i="1" s="1"/>
  <c r="AP552" i="1"/>
  <c r="CE552" i="1" s="1"/>
  <c r="AN552" i="1"/>
  <c r="CC552" i="1" s="1"/>
  <c r="AE620" i="1"/>
  <c r="AD620" i="1" s="1"/>
  <c r="AQ620" i="1" s="1"/>
  <c r="CF620" i="1" s="1"/>
  <c r="AM552" i="1"/>
  <c r="BV552" i="1" s="1"/>
  <c r="AF552" i="1"/>
  <c r="AE924" i="1"/>
  <c r="AD924" i="1" s="1"/>
  <c r="AN924" i="1" s="1"/>
  <c r="CC924" i="1" s="1"/>
  <c r="AE307" i="1"/>
  <c r="AD307" i="1" s="1"/>
  <c r="AN307" i="1" s="1"/>
  <c r="CC307" i="1" s="1"/>
  <c r="AE915" i="1"/>
  <c r="AD915" i="1" s="1"/>
  <c r="AN915" i="1" s="1"/>
  <c r="CC915" i="1" s="1"/>
  <c r="AE621" i="1"/>
  <c r="AD621" i="1" s="1"/>
  <c r="AF621" i="1" s="1"/>
  <c r="AE388" i="1"/>
  <c r="AD388" i="1" s="1"/>
  <c r="AP511" i="1"/>
  <c r="CE511" i="1" s="1"/>
  <c r="AC882" i="1"/>
  <c r="CG882" i="1" s="1"/>
  <c r="AP723" i="1"/>
  <c r="CE723" i="1" s="1"/>
  <c r="AO511" i="1"/>
  <c r="CD511" i="1" s="1"/>
  <c r="AE298" i="1"/>
  <c r="AD298" i="1" s="1"/>
  <c r="AQ298" i="1" s="1"/>
  <c r="CF298" i="1" s="1"/>
  <c r="AM675" i="1"/>
  <c r="BW675" i="1" s="1"/>
  <c r="AO723" i="1"/>
  <c r="CD723" i="1" s="1"/>
  <c r="AN723" i="1"/>
  <c r="CC723" i="1" s="1"/>
  <c r="AM723" i="1"/>
  <c r="BS723" i="1" s="1"/>
  <c r="AM913" i="1"/>
  <c r="BW913" i="1" s="1"/>
  <c r="AE496" i="1"/>
  <c r="AD496" i="1" s="1"/>
  <c r="AN496" i="1" s="1"/>
  <c r="CC496" i="1" s="1"/>
  <c r="AO161" i="1"/>
  <c r="CD161" i="1" s="1"/>
  <c r="AP161" i="1"/>
  <c r="CE161" i="1" s="1"/>
  <c r="AF161" i="1"/>
  <c r="AM161" i="1"/>
  <c r="BS161" i="1" s="1"/>
  <c r="AN161" i="1"/>
  <c r="CC161" i="1" s="1"/>
  <c r="AQ161" i="1"/>
  <c r="CF161" i="1" s="1"/>
  <c r="AE505" i="1"/>
  <c r="AD505" i="1" s="1"/>
  <c r="AN505" i="1" s="1"/>
  <c r="CC505" i="1" s="1"/>
  <c r="AN278" i="1"/>
  <c r="CC278" i="1" s="1"/>
  <c r="AC297" i="1"/>
  <c r="CG297" i="1" s="1"/>
  <c r="AM278" i="1"/>
  <c r="BJ278" i="1" s="1"/>
  <c r="AF278" i="1"/>
  <c r="AQ278" i="1"/>
  <c r="CF278" i="1" s="1"/>
  <c r="AQ780" i="1"/>
  <c r="CF780" i="1" s="1"/>
  <c r="AP278" i="1"/>
  <c r="CE278" i="1" s="1"/>
  <c r="AN511" i="1"/>
  <c r="CC511" i="1" s="1"/>
  <c r="AM511" i="1"/>
  <c r="BM511" i="1" s="1"/>
  <c r="AQ297" i="1"/>
  <c r="CF297" i="1" s="1"/>
  <c r="AF511" i="1"/>
  <c r="AE855" i="1"/>
  <c r="AD855" i="1" s="1"/>
  <c r="AN855" i="1" s="1"/>
  <c r="CC855" i="1" s="1"/>
  <c r="AQ913" i="1"/>
  <c r="CF913" i="1" s="1"/>
  <c r="AE85" i="1"/>
  <c r="AD85" i="1" s="1"/>
  <c r="AM85" i="1" s="1"/>
  <c r="AO913" i="1"/>
  <c r="CD913" i="1" s="1"/>
  <c r="AN913" i="1"/>
  <c r="CC913" i="1" s="1"/>
  <c r="AO297" i="1"/>
  <c r="CD297" i="1" s="1"/>
  <c r="AF913" i="1"/>
  <c r="AE848" i="1"/>
  <c r="AD848" i="1" s="1"/>
  <c r="AQ848" i="1" s="1"/>
  <c r="CF848" i="1" s="1"/>
  <c r="AE864" i="1"/>
  <c r="AD864" i="1" s="1"/>
  <c r="AN864" i="1" s="1"/>
  <c r="CC864" i="1" s="1"/>
  <c r="AF297" i="1"/>
  <c r="AF553" i="1"/>
  <c r="AQ553" i="1"/>
  <c r="CF553" i="1" s="1"/>
  <c r="AP553" i="1"/>
  <c r="CE553" i="1" s="1"/>
  <c r="AM882" i="1"/>
  <c r="BZ882" i="1" s="1"/>
  <c r="CB882" i="1" s="1"/>
  <c r="AE867" i="1"/>
  <c r="AD867" i="1" s="1"/>
  <c r="AF867" i="1" s="1"/>
  <c r="AE284" i="1"/>
  <c r="AD284" i="1" s="1"/>
  <c r="AQ284" i="1" s="1"/>
  <c r="CF284" i="1" s="1"/>
  <c r="AP780" i="1"/>
  <c r="CE780" i="1" s="1"/>
  <c r="AO780" i="1"/>
  <c r="CD780" i="1" s="1"/>
  <c r="AN780" i="1"/>
  <c r="CC780" i="1" s="1"/>
  <c r="AM780" i="1"/>
  <c r="BL780" i="1" s="1"/>
  <c r="AF344" i="1"/>
  <c r="AF365" i="1"/>
  <c r="AQ344" i="1"/>
  <c r="CF344" i="1" s="1"/>
  <c r="AQ365" i="1"/>
  <c r="CF365" i="1" s="1"/>
  <c r="AP344" i="1"/>
  <c r="CE344" i="1" s="1"/>
  <c r="AO365" i="1"/>
  <c r="CD365" i="1" s="1"/>
  <c r="AO344" i="1"/>
  <c r="CD344" i="1" s="1"/>
  <c r="AN365" i="1"/>
  <c r="CC365" i="1" s="1"/>
  <c r="AC205" i="1"/>
  <c r="CG205" i="1" s="1"/>
  <c r="AE205" i="1"/>
  <c r="AD205" i="1" s="1"/>
  <c r="AN344" i="1"/>
  <c r="CC344" i="1" s="1"/>
  <c r="AM365" i="1"/>
  <c r="BL365" i="1" s="1"/>
  <c r="AN675" i="1"/>
  <c r="CC675" i="1" s="1"/>
  <c r="AQ198" i="1"/>
  <c r="CF198" i="1" s="1"/>
  <c r="AM198" i="1"/>
  <c r="BL198" i="1" s="1"/>
  <c r="AC198" i="1"/>
  <c r="CG198" i="1" s="1"/>
  <c r="AE569" i="1"/>
  <c r="AD569" i="1" s="1"/>
  <c r="AF569" i="1" s="1"/>
  <c r="AP200" i="1"/>
  <c r="AN200" i="1"/>
  <c r="AM950" i="1"/>
  <c r="BR950" i="1" s="1"/>
  <c r="AP527" i="1"/>
  <c r="CE527" i="1" s="1"/>
  <c r="AN950" i="1"/>
  <c r="CC950" i="1" s="1"/>
  <c r="AO527" i="1"/>
  <c r="CD527" i="1" s="1"/>
  <c r="AF950" i="1"/>
  <c r="AN527" i="1"/>
  <c r="CC527" i="1" s="1"/>
  <c r="AQ950" i="1"/>
  <c r="CF950" i="1" s="1"/>
  <c r="AM527" i="1"/>
  <c r="BM527" i="1" s="1"/>
  <c r="AP950" i="1"/>
  <c r="CE950" i="1" s="1"/>
  <c r="AF527" i="1"/>
  <c r="AE54" i="1"/>
  <c r="AD54" i="1" s="1"/>
  <c r="AE615" i="1"/>
  <c r="AD615" i="1" s="1"/>
  <c r="AN615" i="1" s="1"/>
  <c r="CC615" i="1" s="1"/>
  <c r="AN198" i="1"/>
  <c r="CC198" i="1" s="1"/>
  <c r="AE921" i="1"/>
  <c r="AD921" i="1" s="1"/>
  <c r="AC921" i="1"/>
  <c r="CG921" i="1" s="1"/>
  <c r="AQ306" i="1"/>
  <c r="CF306" i="1" s="1"/>
  <c r="AF306" i="1"/>
  <c r="AM306" i="1"/>
  <c r="AN306" i="1"/>
  <c r="CC306" i="1" s="1"/>
  <c r="AO198" i="1"/>
  <c r="CD198" i="1" s="1"/>
  <c r="AN51" i="1"/>
  <c r="CC51" i="1" s="1"/>
  <c r="AO51" i="1"/>
  <c r="CD51" i="1" s="1"/>
  <c r="AF51" i="1"/>
  <c r="AQ51" i="1"/>
  <c r="CF51" i="1" s="1"/>
  <c r="AN297" i="1"/>
  <c r="CC297" i="1" s="1"/>
  <c r="AM297" i="1"/>
  <c r="AM808" i="1"/>
  <c r="AP808" i="1"/>
  <c r="CE808" i="1" s="1"/>
  <c r="AF808" i="1"/>
  <c r="AN808" i="1"/>
  <c r="CC808" i="1" s="1"/>
  <c r="AO306" i="1"/>
  <c r="CD306" i="1" s="1"/>
  <c r="AP51" i="1"/>
  <c r="CE51" i="1" s="1"/>
  <c r="AQ874" i="1"/>
  <c r="CF874" i="1" s="1"/>
  <c r="AO874" i="1"/>
  <c r="CD874" i="1" s="1"/>
  <c r="AP874" i="1"/>
  <c r="CE874" i="1" s="1"/>
  <c r="AF874" i="1"/>
  <c r="AM51" i="1"/>
  <c r="AP670" i="1"/>
  <c r="CE670" i="1" s="1"/>
  <c r="AP651" i="1"/>
  <c r="CE651" i="1" s="1"/>
  <c r="AO651" i="1"/>
  <c r="CD651" i="1" s="1"/>
  <c r="AQ651" i="1"/>
  <c r="CF651" i="1" s="1"/>
  <c r="AF651" i="1"/>
  <c r="AN651" i="1"/>
  <c r="CC651" i="1" s="1"/>
  <c r="AO670" i="1"/>
  <c r="CD670" i="1" s="1"/>
  <c r="AM900" i="1"/>
  <c r="AF900" i="1"/>
  <c r="AN900" i="1"/>
  <c r="CC900" i="1" s="1"/>
  <c r="AQ900" i="1"/>
  <c r="CF900" i="1" s="1"/>
  <c r="AP900" i="1"/>
  <c r="CE900" i="1" s="1"/>
  <c r="AN670" i="1"/>
  <c r="CC670" i="1" s="1"/>
  <c r="AN732" i="1"/>
  <c r="CC732" i="1" s="1"/>
  <c r="AM732" i="1"/>
  <c r="AP732" i="1"/>
  <c r="CE732" i="1" s="1"/>
  <c r="AQ732" i="1"/>
  <c r="CF732" i="1" s="1"/>
  <c r="AF732" i="1"/>
  <c r="AQ200" i="1"/>
  <c r="AF200" i="1"/>
  <c r="CD200" i="1" s="1"/>
  <c r="AM200" i="1"/>
  <c r="AF670" i="1"/>
  <c r="AP198" i="1"/>
  <c r="CE198" i="1" s="1"/>
  <c r="AQ670" i="1"/>
  <c r="CF670" i="1" s="1"/>
  <c r="AO732" i="1"/>
  <c r="CD732" i="1" s="1"/>
  <c r="AM874" i="1"/>
  <c r="AO882" i="1"/>
  <c r="CD882" i="1" s="1"/>
  <c r="AP882" i="1"/>
  <c r="CE882" i="1" s="1"/>
  <c r="AQ882" i="1"/>
  <c r="CF882" i="1" s="1"/>
  <c r="AF882" i="1"/>
  <c r="AF198" i="1"/>
  <c r="AP675" i="1"/>
  <c r="CE675" i="1" s="1"/>
  <c r="AF675" i="1"/>
  <c r="AO675" i="1"/>
  <c r="CD675" i="1" s="1"/>
  <c r="AM651" i="1"/>
  <c r="AO367" i="1"/>
  <c r="CD367" i="1" s="1"/>
  <c r="AN367" i="1"/>
  <c r="CC367" i="1" s="1"/>
  <c r="AM367" i="1"/>
  <c r="BZ367" i="1" s="1"/>
  <c r="CB367" i="1" s="1"/>
  <c r="AF367" i="1"/>
  <c r="AL359" i="1"/>
  <c r="AE359" i="1"/>
  <c r="AD359" i="1" s="1"/>
  <c r="AL244" i="1"/>
  <c r="AE244" i="1"/>
  <c r="AD244" i="1" s="1"/>
  <c r="AL324" i="1"/>
  <c r="AE324" i="1"/>
  <c r="AD324" i="1" s="1"/>
  <c r="AL127" i="1"/>
  <c r="AE127" i="1"/>
  <c r="AD127" i="1" s="1"/>
  <c r="AM539" i="1"/>
  <c r="BX539" i="1" s="1"/>
  <c r="AE870" i="1"/>
  <c r="AD870" i="1" s="1"/>
  <c r="AL870" i="1"/>
  <c r="AF539" i="1"/>
  <c r="AQ539" i="1"/>
  <c r="CF539" i="1" s="1"/>
  <c r="AE906" i="1"/>
  <c r="AD906" i="1" s="1"/>
  <c r="AL906" i="1"/>
  <c r="AP539" i="1"/>
  <c r="CE539" i="1" s="1"/>
  <c r="AO539" i="1"/>
  <c r="CD539" i="1" s="1"/>
  <c r="AL901" i="1"/>
  <c r="AE901" i="1"/>
  <c r="AD901" i="1" s="1"/>
  <c r="AL831" i="1"/>
  <c r="AE831" i="1"/>
  <c r="AD831" i="1" s="1"/>
  <c r="AE668" i="1"/>
  <c r="AD668" i="1" s="1"/>
  <c r="AL668" i="1"/>
  <c r="AL186" i="1"/>
  <c r="AE186" i="1"/>
  <c r="AD186" i="1" s="1"/>
  <c r="AO731" i="1"/>
  <c r="CD731" i="1" s="1"/>
  <c r="AP731" i="1"/>
  <c r="CE731" i="1" s="1"/>
  <c r="AQ731" i="1"/>
  <c r="CF731" i="1" s="1"/>
  <c r="AF731" i="1"/>
  <c r="AM731" i="1"/>
  <c r="AN731" i="1"/>
  <c r="CC731" i="1" s="1"/>
  <c r="BQ40" i="1"/>
  <c r="BR40" i="1"/>
  <c r="BS40" i="1"/>
  <c r="BT40" i="1"/>
  <c r="BU40" i="1"/>
  <c r="BJ40" i="1"/>
  <c r="BV40" i="1"/>
  <c r="BK40" i="1"/>
  <c r="BW40" i="1"/>
  <c r="BL40" i="1"/>
  <c r="BX40" i="1"/>
  <c r="BM40" i="1"/>
  <c r="BY40" i="1"/>
  <c r="BN40" i="1"/>
  <c r="BZ40" i="1"/>
  <c r="CB40" i="1" s="1"/>
  <c r="BO40" i="1"/>
  <c r="BP40" i="1"/>
  <c r="AE927" i="1"/>
  <c r="AD927" i="1" s="1"/>
  <c r="AL927" i="1"/>
  <c r="AL640" i="1"/>
  <c r="AE640" i="1"/>
  <c r="AD640" i="1" s="1"/>
  <c r="AE943" i="1"/>
  <c r="AD943" i="1" s="1"/>
  <c r="AL943" i="1"/>
  <c r="BP581" i="1"/>
  <c r="BQ581" i="1"/>
  <c r="BR581" i="1"/>
  <c r="BS581" i="1"/>
  <c r="BT581" i="1"/>
  <c r="BU581" i="1"/>
  <c r="BK581" i="1"/>
  <c r="BW581" i="1"/>
  <c r="BL581" i="1"/>
  <c r="BX581" i="1"/>
  <c r="BM581" i="1"/>
  <c r="BY581" i="1"/>
  <c r="BZ581" i="1"/>
  <c r="CB581" i="1" s="1"/>
  <c r="BJ581" i="1"/>
  <c r="BN581" i="1"/>
  <c r="BO581" i="1"/>
  <c r="BV581" i="1"/>
  <c r="AL576" i="1"/>
  <c r="AE576" i="1"/>
  <c r="AD576" i="1" s="1"/>
  <c r="AL719" i="1"/>
  <c r="AE719" i="1"/>
  <c r="AD719" i="1" s="1"/>
  <c r="AE201" i="1"/>
  <c r="AD201" i="1" s="1"/>
  <c r="AL201" i="1"/>
  <c r="AL877" i="1"/>
  <c r="AE877" i="1"/>
  <c r="AD877" i="1" s="1"/>
  <c r="AE271" i="1"/>
  <c r="AD271" i="1" s="1"/>
  <c r="AL271" i="1"/>
  <c r="AL156" i="1"/>
  <c r="AE156" i="1"/>
  <c r="AD156" i="1" s="1"/>
  <c r="AL938" i="1"/>
  <c r="AE938" i="1"/>
  <c r="AD938" i="1" s="1"/>
  <c r="AL846" i="1"/>
  <c r="AE846" i="1"/>
  <c r="AD846" i="1" s="1"/>
  <c r="AL387" i="1"/>
  <c r="AE387" i="1"/>
  <c r="AD387" i="1" s="1"/>
  <c r="AE889" i="1"/>
  <c r="AD889" i="1" s="1"/>
  <c r="AL889" i="1"/>
  <c r="AL838" i="1"/>
  <c r="AE838" i="1"/>
  <c r="AD838" i="1" s="1"/>
  <c r="AE333" i="1"/>
  <c r="AD333" i="1" s="1"/>
  <c r="AL333" i="1"/>
  <c r="AL122" i="1"/>
  <c r="AE122" i="1"/>
  <c r="AD122" i="1" s="1"/>
  <c r="AL241" i="1"/>
  <c r="AE241" i="1"/>
  <c r="AD241" i="1" s="1"/>
  <c r="AE313" i="1"/>
  <c r="AD313" i="1" s="1"/>
  <c r="AL313" i="1"/>
  <c r="BW176" i="1"/>
  <c r="AL281" i="1"/>
  <c r="AE281" i="1"/>
  <c r="AD281" i="1" s="1"/>
  <c r="AE112" i="1"/>
  <c r="AD112" i="1" s="1"/>
  <c r="AL112" i="1"/>
  <c r="AL928" i="1"/>
  <c r="AE928" i="1"/>
  <c r="AD928" i="1" s="1"/>
  <c r="AE250" i="1"/>
  <c r="AD250" i="1" s="1"/>
  <c r="AL250" i="1"/>
  <c r="BQ344" i="1"/>
  <c r="BR344" i="1"/>
  <c r="BS344" i="1"/>
  <c r="BT344" i="1"/>
  <c r="BU344" i="1"/>
  <c r="BJ344" i="1"/>
  <c r="BV344" i="1"/>
  <c r="BK344" i="1"/>
  <c r="BW344" i="1"/>
  <c r="BL344" i="1"/>
  <c r="BX344" i="1"/>
  <c r="BM344" i="1"/>
  <c r="BY344" i="1"/>
  <c r="BN344" i="1"/>
  <c r="BZ344" i="1"/>
  <c r="CB344" i="1" s="1"/>
  <c r="BO344" i="1"/>
  <c r="BP344" i="1"/>
  <c r="AE349" i="1"/>
  <c r="AD349" i="1" s="1"/>
  <c r="AL349" i="1"/>
  <c r="AE312" i="1"/>
  <c r="AD312" i="1" s="1"/>
  <c r="AL312" i="1"/>
  <c r="AL587" i="1"/>
  <c r="AE587" i="1"/>
  <c r="AD587" i="1" s="1"/>
  <c r="AE255" i="1"/>
  <c r="AD255" i="1" s="1"/>
  <c r="AL255" i="1"/>
  <c r="AE774" i="1"/>
  <c r="AD774" i="1" s="1"/>
  <c r="AL774" i="1"/>
  <c r="BJ670" i="1"/>
  <c r="BV670" i="1"/>
  <c r="BK670" i="1"/>
  <c r="BW670" i="1"/>
  <c r="BL670" i="1"/>
  <c r="BX670" i="1"/>
  <c r="BM670" i="1"/>
  <c r="BY670" i="1"/>
  <c r="BN670" i="1"/>
  <c r="BZ670" i="1"/>
  <c r="CB670" i="1" s="1"/>
  <c r="BO670" i="1"/>
  <c r="BP670" i="1"/>
  <c r="BQ670" i="1"/>
  <c r="BR670" i="1"/>
  <c r="BS670" i="1"/>
  <c r="BU670" i="1"/>
  <c r="BT670" i="1"/>
  <c r="AL508" i="1"/>
  <c r="AE508" i="1"/>
  <c r="AD508" i="1" s="1"/>
  <c r="AE930" i="1"/>
  <c r="AD930" i="1" s="1"/>
  <c r="AL930" i="1"/>
  <c r="AE319" i="1"/>
  <c r="AD319" i="1" s="1"/>
  <c r="AL319" i="1"/>
  <c r="AE858" i="1"/>
  <c r="AD858" i="1" s="1"/>
  <c r="AL858" i="1"/>
  <c r="AE843" i="1"/>
  <c r="AD843" i="1" s="1"/>
  <c r="AL843" i="1"/>
  <c r="AL299" i="1"/>
  <c r="AE299" i="1"/>
  <c r="AD299" i="1" s="1"/>
  <c r="AL751" i="1"/>
  <c r="AE751" i="1"/>
  <c r="AD751" i="1" s="1"/>
  <c r="AE763" i="1"/>
  <c r="AD763" i="1" s="1"/>
  <c r="AL763" i="1"/>
  <c r="AL596" i="1"/>
  <c r="AE596" i="1"/>
  <c r="AD596" i="1" s="1"/>
  <c r="AL506" i="1"/>
  <c r="AE506" i="1"/>
  <c r="AD506" i="1" s="1"/>
  <c r="AL655" i="1"/>
  <c r="AE655" i="1"/>
  <c r="AD655" i="1" s="1"/>
  <c r="AL941" i="1"/>
  <c r="AE941" i="1"/>
  <c r="AD941" i="1" s="1"/>
  <c r="AL866" i="1"/>
  <c r="AE866" i="1"/>
  <c r="AD866" i="1" s="1"/>
  <c r="AL507" i="1"/>
  <c r="AE507" i="1"/>
  <c r="AD507" i="1" s="1"/>
  <c r="AL393" i="1"/>
  <c r="AE393" i="1"/>
  <c r="AD393" i="1" s="1"/>
  <c r="AL533" i="1"/>
  <c r="AE533" i="1"/>
  <c r="AD533" i="1" s="1"/>
  <c r="AL904" i="1"/>
  <c r="AE904" i="1"/>
  <c r="AD904" i="1" s="1"/>
  <c r="AM892" i="1"/>
  <c r="AN892" i="1"/>
  <c r="CC892" i="1" s="1"/>
  <c r="AO892" i="1"/>
  <c r="CD892" i="1" s="1"/>
  <c r="AP892" i="1"/>
  <c r="CE892" i="1" s="1"/>
  <c r="AQ892" i="1"/>
  <c r="CF892" i="1" s="1"/>
  <c r="AF892" i="1"/>
  <c r="AL920" i="1"/>
  <c r="AE920" i="1"/>
  <c r="AD920" i="1" s="1"/>
  <c r="AL842" i="1"/>
  <c r="AE842" i="1"/>
  <c r="AD842" i="1" s="1"/>
  <c r="AL379" i="1"/>
  <c r="AE379" i="1"/>
  <c r="AD379" i="1" s="1"/>
  <c r="AL46" i="1"/>
  <c r="AE46" i="1"/>
  <c r="AD46" i="1" s="1"/>
  <c r="AL886" i="1"/>
  <c r="AE886" i="1"/>
  <c r="AD886" i="1" s="1"/>
  <c r="AL934" i="1"/>
  <c r="AE934" i="1"/>
  <c r="AD934" i="1" s="1"/>
  <c r="AL896" i="1"/>
  <c r="AE896" i="1"/>
  <c r="AD896" i="1" s="1"/>
  <c r="AL361" i="1"/>
  <c r="AE361" i="1"/>
  <c r="AD361" i="1" s="1"/>
  <c r="AE813" i="1"/>
  <c r="AD813" i="1" s="1"/>
  <c r="AL813" i="1"/>
  <c r="AE370" i="1"/>
  <c r="AD370" i="1" s="1"/>
  <c r="AL370" i="1"/>
  <c r="AL531" i="1"/>
  <c r="AE531" i="1"/>
  <c r="AD531" i="1" s="1"/>
  <c r="AL451" i="1"/>
  <c r="AE451" i="1"/>
  <c r="AD451" i="1" s="1"/>
  <c r="AL322" i="1"/>
  <c r="AE322" i="1"/>
  <c r="AD322" i="1" s="1"/>
  <c r="AL126" i="1"/>
  <c r="AE126" i="1"/>
  <c r="AD126" i="1" s="1"/>
  <c r="AL575" i="1"/>
  <c r="AE575" i="1"/>
  <c r="AD575" i="1" s="1"/>
  <c r="AL902" i="1"/>
  <c r="AE902" i="1"/>
  <c r="AD902" i="1" s="1"/>
  <c r="AG780" i="1"/>
  <c r="AH780" i="1"/>
  <c r="AI780" i="1"/>
  <c r="AJ780" i="1"/>
  <c r="AK780" i="1"/>
  <c r="AL829" i="1"/>
  <c r="AE829" i="1"/>
  <c r="AD829" i="1" s="1"/>
  <c r="AL490" i="1"/>
  <c r="AE490" i="1"/>
  <c r="AD490" i="1" s="1"/>
  <c r="AE265" i="1"/>
  <c r="AD265" i="1" s="1"/>
  <c r="AL265" i="1"/>
  <c r="AL873" i="1"/>
  <c r="AE873" i="1"/>
  <c r="AD873" i="1" s="1"/>
  <c r="AF841" i="1"/>
  <c r="AM841" i="1"/>
  <c r="AN841" i="1"/>
  <c r="CC841" i="1" s="1"/>
  <c r="AO841" i="1"/>
  <c r="CD841" i="1" s="1"/>
  <c r="AP841" i="1"/>
  <c r="CE841" i="1" s="1"/>
  <c r="AQ841" i="1"/>
  <c r="CF841" i="1" s="1"/>
  <c r="AL724" i="1"/>
  <c r="AE724" i="1"/>
  <c r="AD724" i="1" s="1"/>
  <c r="AL538" i="1"/>
  <c r="AE538" i="1"/>
  <c r="AD538" i="1" s="1"/>
  <c r="AL854" i="1"/>
  <c r="AE854" i="1"/>
  <c r="AD854" i="1" s="1"/>
  <c r="AL839" i="1"/>
  <c r="AE839" i="1"/>
  <c r="AD839" i="1" s="1"/>
  <c r="AN406" i="1"/>
  <c r="CC406" i="1" s="1"/>
  <c r="AO406" i="1"/>
  <c r="CD406" i="1" s="1"/>
  <c r="AP406" i="1"/>
  <c r="CE406" i="1" s="1"/>
  <c r="AQ406" i="1"/>
  <c r="CF406" i="1" s="1"/>
  <c r="AF406" i="1"/>
  <c r="AM406" i="1"/>
  <c r="AL565" i="1"/>
  <c r="AE565" i="1"/>
  <c r="AD565" i="1" s="1"/>
  <c r="AL845" i="1"/>
  <c r="AE845" i="1"/>
  <c r="AD845" i="1" s="1"/>
  <c r="AL583" i="1"/>
  <c r="AE583" i="1"/>
  <c r="AD583" i="1" s="1"/>
  <c r="AE27" i="1"/>
  <c r="AD27" i="1" s="1"/>
  <c r="AL27" i="1"/>
  <c r="AL118" i="1"/>
  <c r="AE118" i="1"/>
  <c r="AD118" i="1" s="1"/>
  <c r="AE133" i="1"/>
  <c r="AD133" i="1" s="1"/>
  <c r="AL133" i="1"/>
  <c r="AL806" i="1"/>
  <c r="AE806" i="1"/>
  <c r="AD806" i="1" s="1"/>
  <c r="AL394" i="1"/>
  <c r="AE394" i="1"/>
  <c r="AD394" i="1" s="1"/>
  <c r="AL145" i="1"/>
  <c r="AE145" i="1"/>
  <c r="AD145" i="1" s="1"/>
  <c r="AL530" i="1"/>
  <c r="AE530" i="1"/>
  <c r="AD530" i="1" s="1"/>
  <c r="AL98" i="1"/>
  <c r="AE98" i="1"/>
  <c r="AD98" i="1" s="1"/>
  <c r="AL878" i="1"/>
  <c r="AE878" i="1"/>
  <c r="AD878" i="1" s="1"/>
  <c r="AL809" i="1"/>
  <c r="AE809" i="1"/>
  <c r="AD809" i="1" s="1"/>
  <c r="AL79" i="1"/>
  <c r="AE79" i="1"/>
  <c r="AD79" i="1" s="1"/>
  <c r="AL895" i="1"/>
  <c r="AE895" i="1"/>
  <c r="AD895" i="1" s="1"/>
  <c r="AM518" i="1"/>
  <c r="AN518" i="1"/>
  <c r="AO518" i="1"/>
  <c r="AP518" i="1"/>
  <c r="AQ518" i="1"/>
  <c r="AF518" i="1"/>
  <c r="AL715" i="1"/>
  <c r="AE715" i="1"/>
  <c r="AD715" i="1" s="1"/>
  <c r="AL564" i="1"/>
  <c r="AE564" i="1"/>
  <c r="AD564" i="1" s="1"/>
  <c r="AL816" i="1"/>
  <c r="AE816" i="1"/>
  <c r="AD816" i="1" s="1"/>
  <c r="AL946" i="1"/>
  <c r="AE946" i="1"/>
  <c r="AD946" i="1" s="1"/>
  <c r="AL532" i="1"/>
  <c r="AE532" i="1"/>
  <c r="AD532" i="1" s="1"/>
  <c r="AL334" i="1"/>
  <c r="AE334" i="1"/>
  <c r="AD334" i="1" s="1"/>
  <c r="AE354" i="1"/>
  <c r="AD354" i="1" s="1"/>
  <c r="AL354" i="1"/>
  <c r="AL179" i="1"/>
  <c r="AE179" i="1"/>
  <c r="AD179" i="1" s="1"/>
  <c r="AL188" i="1"/>
  <c r="AE188" i="1"/>
  <c r="AD188" i="1" s="1"/>
  <c r="AL544" i="1"/>
  <c r="AE544" i="1"/>
  <c r="AD544" i="1" s="1"/>
  <c r="AL610" i="1"/>
  <c r="AE610" i="1"/>
  <c r="AD610" i="1" s="1"/>
  <c r="AL193" i="1"/>
  <c r="AE193" i="1"/>
  <c r="AD193" i="1" s="1"/>
  <c r="AL358" i="1"/>
  <c r="AE358" i="1"/>
  <c r="AD358" i="1" s="1"/>
  <c r="AE226" i="1"/>
  <c r="AD226" i="1" s="1"/>
  <c r="AL226" i="1"/>
  <c r="AL857" i="1"/>
  <c r="AE857" i="1"/>
  <c r="AD857" i="1" s="1"/>
  <c r="AL929" i="1"/>
  <c r="AE929" i="1"/>
  <c r="AD929" i="1" s="1"/>
  <c r="AL937" i="1"/>
  <c r="AE937" i="1"/>
  <c r="AD937" i="1" s="1"/>
  <c r="AL30" i="1"/>
  <c r="AE30" i="1"/>
  <c r="AD30" i="1" s="1"/>
  <c r="AE905" i="1"/>
  <c r="AD905" i="1" s="1"/>
  <c r="AL905" i="1"/>
  <c r="AL435" i="1"/>
  <c r="AE435" i="1"/>
  <c r="AD435" i="1" s="1"/>
  <c r="AL811" i="1"/>
  <c r="AE811" i="1"/>
  <c r="AD811" i="1" s="1"/>
  <c r="AL288" i="1"/>
  <c r="AE288" i="1"/>
  <c r="AD288" i="1" s="1"/>
  <c r="AL926" i="1"/>
  <c r="AE926" i="1"/>
  <c r="AD926" i="1" s="1"/>
  <c r="AE893" i="1"/>
  <c r="AD893" i="1" s="1"/>
  <c r="AL893" i="1"/>
  <c r="AL622" i="1"/>
  <c r="AE622" i="1"/>
  <c r="AD622" i="1" s="1"/>
  <c r="AM452" i="1"/>
  <c r="AN452" i="1"/>
  <c r="CC452" i="1" s="1"/>
  <c r="AO452" i="1"/>
  <c r="CD452" i="1" s="1"/>
  <c r="AP452" i="1"/>
  <c r="CE452" i="1" s="1"/>
  <c r="AQ452" i="1"/>
  <c r="CF452" i="1" s="1"/>
  <c r="AF452" i="1"/>
  <c r="AL716" i="1"/>
  <c r="AE716" i="1"/>
  <c r="AD716" i="1" s="1"/>
  <c r="AL213" i="1"/>
  <c r="AE213" i="1"/>
  <c r="AD213" i="1" s="1"/>
  <c r="AL468" i="1"/>
  <c r="AE468" i="1"/>
  <c r="AD468" i="1" s="1"/>
  <c r="AL289" i="1"/>
  <c r="AE289" i="1"/>
  <c r="AD289" i="1" s="1"/>
  <c r="AL445" i="1"/>
  <c r="AE445" i="1"/>
  <c r="AD445" i="1" s="1"/>
  <c r="AE917" i="1"/>
  <c r="AD917" i="1" s="1"/>
  <c r="AL917" i="1"/>
  <c r="AL616" i="1"/>
  <c r="AE616" i="1"/>
  <c r="AD616" i="1" s="1"/>
  <c r="AL206" i="1"/>
  <c r="AE206" i="1"/>
  <c r="AD206" i="1" s="1"/>
  <c r="AE881" i="1"/>
  <c r="AD881" i="1" s="1"/>
  <c r="AL881" i="1"/>
  <c r="AL346" i="1"/>
  <c r="AE346" i="1"/>
  <c r="AD346" i="1" s="1"/>
  <c r="AL526" i="1"/>
  <c r="AE526" i="1"/>
  <c r="AD526" i="1" s="1"/>
  <c r="AL945" i="1"/>
  <c r="AE945" i="1"/>
  <c r="AD945" i="1" s="1"/>
  <c r="AL798" i="1"/>
  <c r="AE798" i="1"/>
  <c r="AD798" i="1" s="1"/>
  <c r="AE357" i="1"/>
  <c r="AD357" i="1" s="1"/>
  <c r="AL357" i="1"/>
  <c r="AL869" i="1"/>
  <c r="AE869" i="1"/>
  <c r="AD869" i="1" s="1"/>
  <c r="AN384" i="1"/>
  <c r="CC384" i="1" s="1"/>
  <c r="AM384" i="1"/>
  <c r="AO384" i="1"/>
  <c r="CD384" i="1" s="1"/>
  <c r="AP384" i="1"/>
  <c r="CE384" i="1" s="1"/>
  <c r="AQ384" i="1"/>
  <c r="CF384" i="1" s="1"/>
  <c r="AF384" i="1"/>
  <c r="AL799" i="1"/>
  <c r="AE799" i="1"/>
  <c r="AD799" i="1" s="1"/>
  <c r="AL907" i="1"/>
  <c r="AE907" i="1"/>
  <c r="AD907" i="1" s="1"/>
  <c r="AL296" i="1"/>
  <c r="AE296" i="1"/>
  <c r="AD296" i="1" s="1"/>
  <c r="AL151" i="1"/>
  <c r="AE151" i="1"/>
  <c r="AD151" i="1" s="1"/>
  <c r="AL673" i="1"/>
  <c r="AE673" i="1"/>
  <c r="AD673" i="1" s="1"/>
  <c r="AL309" i="1"/>
  <c r="AE309" i="1"/>
  <c r="AD309" i="1" s="1"/>
  <c r="AL439" i="1"/>
  <c r="AE439" i="1"/>
  <c r="AD439" i="1" s="1"/>
  <c r="AL925" i="1"/>
  <c r="AE925" i="1"/>
  <c r="AD925" i="1" s="1"/>
  <c r="AL453" i="1"/>
  <c r="AE453" i="1"/>
  <c r="AD453" i="1" s="1"/>
  <c r="AL125" i="1"/>
  <c r="AE125" i="1"/>
  <c r="AD125" i="1" s="1"/>
  <c r="AL162" i="1"/>
  <c r="AE162" i="1"/>
  <c r="AD162" i="1" s="1"/>
  <c r="AL883" i="1"/>
  <c r="AE883" i="1"/>
  <c r="AD883" i="1" s="1"/>
  <c r="AL795" i="1"/>
  <c r="AE795" i="1"/>
  <c r="AD795" i="1" s="1"/>
  <c r="AL25" i="1"/>
  <c r="AE25" i="1"/>
  <c r="AD25" i="1" s="1"/>
  <c r="AE739" i="1"/>
  <c r="AD739" i="1" s="1"/>
  <c r="AL739" i="1"/>
  <c r="AL150" i="1"/>
  <c r="AE150" i="1"/>
  <c r="AD150" i="1" s="1"/>
  <c r="AL153" i="1"/>
  <c r="AE153" i="1"/>
  <c r="AD153" i="1" s="1"/>
  <c r="AL791" i="1"/>
  <c r="AE791" i="1"/>
  <c r="AD791" i="1" s="1"/>
  <c r="AL865" i="1"/>
  <c r="AE865" i="1"/>
  <c r="AD865" i="1" s="1"/>
  <c r="AL908" i="1"/>
  <c r="AE908" i="1"/>
  <c r="AD908" i="1" s="1"/>
  <c r="AL104" i="1"/>
  <c r="AE104" i="1"/>
  <c r="AD104" i="1" s="1"/>
  <c r="AL48" i="1"/>
  <c r="AE48" i="1"/>
  <c r="AD48" i="1" s="1"/>
  <c r="AL103" i="1"/>
  <c r="AE103" i="1"/>
  <c r="AD103" i="1" s="1"/>
  <c r="AL378" i="1"/>
  <c r="AE378" i="1"/>
  <c r="AD378" i="1" s="1"/>
  <c r="AL434" i="1"/>
  <c r="AE434" i="1"/>
  <c r="AD434" i="1" s="1"/>
  <c r="AL919" i="1"/>
  <c r="AE919" i="1"/>
  <c r="AD919" i="1" s="1"/>
  <c r="AL861" i="1"/>
  <c r="AE861" i="1"/>
  <c r="AD861" i="1" s="1"/>
  <c r="AL802" i="1"/>
  <c r="AE802" i="1"/>
  <c r="AD802" i="1" s="1"/>
  <c r="AH723" i="1"/>
  <c r="AI723" i="1"/>
  <c r="AJ723" i="1"/>
  <c r="AG723" i="1"/>
  <c r="AK723" i="1"/>
  <c r="AL643" i="1"/>
  <c r="AE643" i="1"/>
  <c r="AD643" i="1" s="1"/>
  <c r="AL611" i="1"/>
  <c r="AE611" i="1"/>
  <c r="AD611" i="1" s="1"/>
  <c r="AM897" i="1"/>
  <c r="AN897" i="1"/>
  <c r="CC897" i="1" s="1"/>
  <c r="AO897" i="1"/>
  <c r="CD897" i="1" s="1"/>
  <c r="AP897" i="1"/>
  <c r="CE897" i="1" s="1"/>
  <c r="AQ897" i="1"/>
  <c r="CF897" i="1" s="1"/>
  <c r="AF897" i="1"/>
  <c r="AM726" i="1"/>
  <c r="AN726" i="1"/>
  <c r="CC726" i="1" s="1"/>
  <c r="AO726" i="1"/>
  <c r="CD726" i="1" s="1"/>
  <c r="AP726" i="1"/>
  <c r="CE726" i="1" s="1"/>
  <c r="AQ726" i="1"/>
  <c r="CF726" i="1" s="1"/>
  <c r="AF726" i="1"/>
  <c r="AL823" i="1"/>
  <c r="AE823" i="1"/>
  <c r="AD823" i="1" s="1"/>
  <c r="AL931" i="1"/>
  <c r="AE931" i="1"/>
  <c r="AD931" i="1" s="1"/>
  <c r="AL50" i="1"/>
  <c r="AE50" i="1"/>
  <c r="AD50" i="1" s="1"/>
  <c r="AL721" i="1"/>
  <c r="AE721" i="1"/>
  <c r="AD721" i="1" s="1"/>
  <c r="AE617" i="1"/>
  <c r="AD617" i="1" s="1"/>
  <c r="AL617" i="1"/>
  <c r="AE936" i="1"/>
  <c r="AD936" i="1" s="1"/>
  <c r="AL936" i="1"/>
  <c r="AL725" i="1"/>
  <c r="AE725" i="1"/>
  <c r="AD725" i="1" s="1"/>
  <c r="AL649" i="1"/>
  <c r="AE649" i="1"/>
  <c r="AD649" i="1" s="1"/>
  <c r="AL482" i="1"/>
  <c r="AE482" i="1"/>
  <c r="AD482" i="1" s="1"/>
  <c r="AL932" i="1"/>
  <c r="AE932" i="1"/>
  <c r="AD932" i="1" s="1"/>
  <c r="AL400" i="1"/>
  <c r="AE400" i="1"/>
  <c r="AD400" i="1" s="1"/>
  <c r="AL856" i="1"/>
  <c r="AE856" i="1"/>
  <c r="AD856" i="1" s="1"/>
  <c r="AL784" i="1"/>
  <c r="AE784" i="1"/>
  <c r="AD784" i="1" s="1"/>
  <c r="AM787" i="1"/>
  <c r="AN787" i="1"/>
  <c r="CC787" i="1" s="1"/>
  <c r="AO787" i="1"/>
  <c r="CD787" i="1" s="1"/>
  <c r="AP787" i="1"/>
  <c r="CE787" i="1" s="1"/>
  <c r="AQ787" i="1"/>
  <c r="CF787" i="1" s="1"/>
  <c r="AF787" i="1"/>
  <c r="AL676" i="1"/>
  <c r="AE676" i="1"/>
  <c r="AD676" i="1" s="1"/>
  <c r="AL376" i="1"/>
  <c r="AE376" i="1"/>
  <c r="AD376" i="1" s="1"/>
  <c r="AL890" i="1"/>
  <c r="AE890" i="1"/>
  <c r="AD890" i="1" s="1"/>
  <c r="AM614" i="1"/>
  <c r="AN614" i="1"/>
  <c r="AO614" i="1"/>
  <c r="AQ614" i="1"/>
  <c r="AF614" i="1"/>
  <c r="AP614" i="1"/>
  <c r="AL812" i="1"/>
  <c r="AE812" i="1"/>
  <c r="AD812" i="1" s="1"/>
  <c r="AL872" i="1"/>
  <c r="AE872" i="1"/>
  <c r="AD872" i="1" s="1"/>
  <c r="AE237" i="1"/>
  <c r="AD237" i="1" s="1"/>
  <c r="AL237" i="1"/>
  <c r="AL563" i="1"/>
  <c r="AE563" i="1"/>
  <c r="AD563" i="1" s="1"/>
  <c r="AL135" i="1"/>
  <c r="AE135" i="1"/>
  <c r="AD135" i="1" s="1"/>
  <c r="AL833" i="1"/>
  <c r="AE833" i="1"/>
  <c r="AD833" i="1" s="1"/>
  <c r="AL137" i="1"/>
  <c r="AE137" i="1"/>
  <c r="AD137" i="1" s="1"/>
  <c r="AL55" i="1"/>
  <c r="AE55" i="1"/>
  <c r="AD55" i="1" s="1"/>
  <c r="AL665" i="1"/>
  <c r="AE665" i="1"/>
  <c r="AD665" i="1" s="1"/>
  <c r="AL714" i="1"/>
  <c r="AE714" i="1"/>
  <c r="AD714" i="1" s="1"/>
  <c r="AM696" i="1"/>
  <c r="AN696" i="1"/>
  <c r="CC696" i="1" s="1"/>
  <c r="AO696" i="1"/>
  <c r="CD696" i="1" s="1"/>
  <c r="AP696" i="1"/>
  <c r="CE696" i="1" s="1"/>
  <c r="AQ696" i="1"/>
  <c r="CF696" i="1" s="1"/>
  <c r="AF696" i="1"/>
  <c r="AL75" i="1"/>
  <c r="AE75" i="1"/>
  <c r="AD75" i="1" s="1"/>
  <c r="AL142" i="1"/>
  <c r="AE142" i="1"/>
  <c r="AD142" i="1" s="1"/>
  <c r="AL613" i="1"/>
  <c r="AE613" i="1"/>
  <c r="AD613" i="1" s="1"/>
  <c r="AL648" i="1"/>
  <c r="AE648" i="1"/>
  <c r="AD648" i="1" s="1"/>
  <c r="AM419" i="1"/>
  <c r="AN419" i="1"/>
  <c r="CC419" i="1" s="1"/>
  <c r="AO419" i="1"/>
  <c r="CD419" i="1" s="1"/>
  <c r="AP419" i="1"/>
  <c r="CE419" i="1" s="1"/>
  <c r="AQ419" i="1"/>
  <c r="CF419" i="1" s="1"/>
  <c r="AF419" i="1"/>
  <c r="AE91" i="1"/>
  <c r="AD91" i="1" s="1"/>
  <c r="AL91" i="1"/>
  <c r="AL923" i="1"/>
  <c r="AE923" i="1"/>
  <c r="AD923" i="1" s="1"/>
  <c r="AE631" i="1"/>
  <c r="AD631" i="1" s="1"/>
  <c r="AL631" i="1"/>
  <c r="AL884" i="1"/>
  <c r="AE884" i="1"/>
  <c r="AD884" i="1" s="1"/>
  <c r="AE618" i="1"/>
  <c r="AD618" i="1" s="1"/>
  <c r="AL618" i="1"/>
  <c r="AL827" i="1"/>
  <c r="AE827" i="1"/>
  <c r="AD827" i="1" s="1"/>
  <c r="AL916" i="1"/>
  <c r="AE916" i="1"/>
  <c r="AD916" i="1" s="1"/>
  <c r="AL949" i="1"/>
  <c r="AE949" i="1"/>
  <c r="AD949" i="1" s="1"/>
  <c r="AE588" i="1"/>
  <c r="AD588" i="1" s="1"/>
  <c r="AL588" i="1"/>
  <c r="AL898" i="1"/>
  <c r="AE898" i="1"/>
  <c r="AD898" i="1" s="1"/>
  <c r="AL652" i="1"/>
  <c r="AE652" i="1"/>
  <c r="AD652" i="1" s="1"/>
  <c r="AL708" i="1"/>
  <c r="AE708" i="1"/>
  <c r="AD708" i="1" s="1"/>
  <c r="AL807" i="1"/>
  <c r="AE807" i="1"/>
  <c r="AD807" i="1" s="1"/>
  <c r="AL308" i="1"/>
  <c r="AE308" i="1"/>
  <c r="AD308" i="1" s="1"/>
  <c r="AL914" i="1"/>
  <c r="AE914" i="1"/>
  <c r="AD914" i="1" s="1"/>
  <c r="AL849" i="1"/>
  <c r="AE849" i="1"/>
  <c r="AD849" i="1" s="1"/>
  <c r="AL647" i="1"/>
  <c r="AE647" i="1"/>
  <c r="AD647" i="1" s="1"/>
  <c r="AL910" i="1"/>
  <c r="AE910" i="1"/>
  <c r="AD910" i="1" s="1"/>
  <c r="AN757" i="1"/>
  <c r="CC757" i="1" s="1"/>
  <c r="AO757" i="1"/>
  <c r="CD757" i="1" s="1"/>
  <c r="AP757" i="1"/>
  <c r="CE757" i="1" s="1"/>
  <c r="AF757" i="1"/>
  <c r="AM757" i="1"/>
  <c r="AQ757" i="1"/>
  <c r="CF757" i="1" s="1"/>
  <c r="AL939" i="1"/>
  <c r="AE939" i="1"/>
  <c r="AD939" i="1" s="1"/>
  <c r="AL428" i="1"/>
  <c r="AE428" i="1"/>
  <c r="AD428" i="1" s="1"/>
  <c r="CF199" i="1" l="1"/>
  <c r="BR756" i="1"/>
  <c r="BP756" i="1"/>
  <c r="BK662" i="1"/>
  <c r="BO756" i="1"/>
  <c r="BN756" i="1"/>
  <c r="BX756" i="1"/>
  <c r="BL756" i="1"/>
  <c r="BM662" i="1"/>
  <c r="BN662" i="1"/>
  <c r="BZ662" i="1"/>
  <c r="CB662" i="1" s="1"/>
  <c r="BO662" i="1"/>
  <c r="BW662" i="1"/>
  <c r="BY662" i="1"/>
  <c r="BL662" i="1"/>
  <c r="BX662" i="1"/>
  <c r="BJ662" i="1"/>
  <c r="BV662" i="1"/>
  <c r="BR662" i="1"/>
  <c r="BU662" i="1"/>
  <c r="BQ662" i="1"/>
  <c r="BT662" i="1"/>
  <c r="BP662" i="1"/>
  <c r="BP768" i="1"/>
  <c r="BK768" i="1"/>
  <c r="BJ768" i="1"/>
  <c r="CD736" i="1"/>
  <c r="CD788" i="1"/>
  <c r="CC788" i="1"/>
  <c r="CF805" i="1"/>
  <c r="CC645" i="1"/>
  <c r="CD556" i="1"/>
  <c r="CE820" i="1"/>
  <c r="CE788" i="1"/>
  <c r="CC825" i="1"/>
  <c r="CE736" i="1"/>
  <c r="CC404" i="1"/>
  <c r="CF825" i="1"/>
  <c r="CE825" i="1"/>
  <c r="CD404" i="1"/>
  <c r="CD641" i="1"/>
  <c r="CE404" i="1"/>
  <c r="CF404" i="1"/>
  <c r="CC820" i="1"/>
  <c r="AN540" i="1"/>
  <c r="CC540" i="1" s="1"/>
  <c r="BZ756" i="1"/>
  <c r="CB756" i="1" s="1"/>
  <c r="BQ756" i="1"/>
  <c r="CC392" i="1"/>
  <c r="CC736" i="1"/>
  <c r="CF402" i="1"/>
  <c r="CE805" i="1"/>
  <c r="CD825" i="1"/>
  <c r="AM540" i="1"/>
  <c r="BT540" i="1" s="1"/>
  <c r="CE402" i="1"/>
  <c r="BY756" i="1"/>
  <c r="CE199" i="1"/>
  <c r="CD402" i="1"/>
  <c r="BY761" i="1"/>
  <c r="CC402" i="1"/>
  <c r="BQ761" i="1"/>
  <c r="AP540" i="1"/>
  <c r="CE540" i="1" s="1"/>
  <c r="BW756" i="1"/>
  <c r="AK662" i="1"/>
  <c r="CC635" i="1"/>
  <c r="CE645" i="1"/>
  <c r="CD820" i="1"/>
  <c r="CC199" i="1"/>
  <c r="BK756" i="1"/>
  <c r="CE641" i="1"/>
  <c r="CC556" i="1"/>
  <c r="CD645" i="1"/>
  <c r="CF820" i="1"/>
  <c r="CF788" i="1"/>
  <c r="AQ540" i="1"/>
  <c r="CF540" i="1" s="1"/>
  <c r="BV756" i="1"/>
  <c r="CF392" i="1"/>
  <c r="CC805" i="1"/>
  <c r="CE392" i="1"/>
  <c r="CD805" i="1"/>
  <c r="AF540" i="1"/>
  <c r="AG540" i="1" s="1"/>
  <c r="BU756" i="1"/>
  <c r="CD392" i="1"/>
  <c r="CF736" i="1"/>
  <c r="CE635" i="1"/>
  <c r="CD635" i="1"/>
  <c r="CE197" i="1"/>
  <c r="BZ768" i="1"/>
  <c r="CB768" i="1" s="1"/>
  <c r="BM768" i="1"/>
  <c r="CF556" i="1"/>
  <c r="BW768" i="1"/>
  <c r="CE556" i="1"/>
  <c r="CD197" i="1"/>
  <c r="BU768" i="1"/>
  <c r="CF635" i="1"/>
  <c r="CC197" i="1"/>
  <c r="BS768" i="1"/>
  <c r="CE568" i="1"/>
  <c r="CD377" i="1"/>
  <c r="CD568" i="1"/>
  <c r="CC568" i="1"/>
  <c r="AJ662" i="1"/>
  <c r="CC641" i="1"/>
  <c r="CF568" i="1"/>
  <c r="AI662" i="1"/>
  <c r="AH662" i="1"/>
  <c r="CF641" i="1"/>
  <c r="CC47" i="1"/>
  <c r="CE623" i="1"/>
  <c r="CD509" i="1"/>
  <c r="CC155" i="1"/>
  <c r="CC509" i="1"/>
  <c r="CE155" i="1"/>
  <c r="CF377" i="1"/>
  <c r="CD409" i="1"/>
  <c r="CE314" i="1"/>
  <c r="CD155" i="1"/>
  <c r="CD650" i="1"/>
  <c r="CF645" i="1"/>
  <c r="CE409" i="1"/>
  <c r="CF409" i="1"/>
  <c r="CE377" i="1"/>
  <c r="CC409" i="1"/>
  <c r="CC377" i="1"/>
  <c r="CF197" i="1"/>
  <c r="CE614" i="1"/>
  <c r="BT756" i="1"/>
  <c r="CF155" i="1"/>
  <c r="CD614" i="1"/>
  <c r="CD623" i="1"/>
  <c r="CF614" i="1"/>
  <c r="CC614" i="1"/>
  <c r="CD229" i="1"/>
  <c r="BV768" i="1"/>
  <c r="CF229" i="1"/>
  <c r="BO768" i="1"/>
  <c r="BT768" i="1"/>
  <c r="CD184" i="1"/>
  <c r="BN768" i="1"/>
  <c r="BR768" i="1"/>
  <c r="CC817" i="1"/>
  <c r="CE650" i="1"/>
  <c r="CE47" i="1"/>
  <c r="BY768" i="1"/>
  <c r="BQ768" i="1"/>
  <c r="CD817" i="1"/>
  <c r="CC623" i="1"/>
  <c r="CC650" i="1"/>
  <c r="CD47" i="1"/>
  <c r="CE229" i="1"/>
  <c r="CD528" i="1"/>
  <c r="BX768" i="1"/>
  <c r="CE817" i="1"/>
  <c r="CC229" i="1"/>
  <c r="CF650" i="1"/>
  <c r="CF817" i="1"/>
  <c r="CF623" i="1"/>
  <c r="CC314" i="1"/>
  <c r="CF47" i="1"/>
  <c r="CC528" i="1"/>
  <c r="AG223" i="1"/>
  <c r="BU223" i="1" s="1"/>
  <c r="CF509" i="1"/>
  <c r="CC184" i="1"/>
  <c r="CF184" i="1"/>
  <c r="CC287" i="1"/>
  <c r="CF272" i="1"/>
  <c r="CE287" i="1"/>
  <c r="CD518" i="1"/>
  <c r="AH389" i="1"/>
  <c r="CC518" i="1"/>
  <c r="CD223" i="1"/>
  <c r="CF529" i="1"/>
  <c r="CF268" i="1"/>
  <c r="CE509" i="1"/>
  <c r="CE529" i="1"/>
  <c r="CD268" i="1"/>
  <c r="CC814" i="1"/>
  <c r="CE223" i="1"/>
  <c r="CC407" i="1"/>
  <c r="CC268" i="1"/>
  <c r="AG528" i="1"/>
  <c r="BO528" i="1" s="1"/>
  <c r="AK528" i="1"/>
  <c r="CE218" i="1"/>
  <c r="CF407" i="1"/>
  <c r="CF755" i="1"/>
  <c r="CC223" i="1"/>
  <c r="AK389" i="1"/>
  <c r="AJ528" i="1"/>
  <c r="AK223" i="1"/>
  <c r="CD683" i="1"/>
  <c r="CD218" i="1"/>
  <c r="CE407" i="1"/>
  <c r="CE755" i="1"/>
  <c r="CF314" i="1"/>
  <c r="AI389" i="1"/>
  <c r="AI528" i="1"/>
  <c r="BN385" i="1"/>
  <c r="AJ223" i="1"/>
  <c r="CC683" i="1"/>
  <c r="CC218" i="1"/>
  <c r="CD407" i="1"/>
  <c r="CD755" i="1"/>
  <c r="CE268" i="1"/>
  <c r="BJ528" i="1"/>
  <c r="AG389" i="1"/>
  <c r="AI223" i="1"/>
  <c r="CC529" i="1"/>
  <c r="CF200" i="1"/>
  <c r="AH223" i="1"/>
  <c r="CF683" i="1"/>
  <c r="CD529" i="1"/>
  <c r="CF183" i="1"/>
  <c r="CF218" i="1"/>
  <c r="CE518" i="1"/>
  <c r="CE210" i="1"/>
  <c r="CC272" i="1"/>
  <c r="CF210" i="1"/>
  <c r="CD680" i="1"/>
  <c r="CE340" i="1"/>
  <c r="CD210" i="1"/>
  <c r="CD272" i="1"/>
  <c r="CC340" i="1"/>
  <c r="BO759" i="1"/>
  <c r="CC210" i="1"/>
  <c r="CD314" i="1"/>
  <c r="BT759" i="1"/>
  <c r="CE683" i="1"/>
  <c r="CF680" i="1"/>
  <c r="CC183" i="1"/>
  <c r="CE184" i="1"/>
  <c r="CE272" i="1"/>
  <c r="CF340" i="1"/>
  <c r="CE781" i="1"/>
  <c r="CE680" i="1"/>
  <c r="CD340" i="1"/>
  <c r="CF536" i="1"/>
  <c r="CC680" i="1"/>
  <c r="CE536" i="1"/>
  <c r="CE183" i="1"/>
  <c r="CE814" i="1"/>
  <c r="CC536" i="1"/>
  <c r="CD183" i="1"/>
  <c r="CD814" i="1"/>
  <c r="CF518" i="1"/>
  <c r="CD536" i="1"/>
  <c r="BM761" i="1"/>
  <c r="BZ759" i="1"/>
  <c r="CB759" i="1" s="1"/>
  <c r="BS759" i="1"/>
  <c r="CF815" i="1"/>
  <c r="CF287" i="1"/>
  <c r="CC755" i="1"/>
  <c r="BX761" i="1"/>
  <c r="BN759" i="1"/>
  <c r="BR759" i="1"/>
  <c r="CD815" i="1"/>
  <c r="CE273" i="1"/>
  <c r="BL761" i="1"/>
  <c r="BY759" i="1"/>
  <c r="BQ759" i="1"/>
  <c r="CC815" i="1"/>
  <c r="CD287" i="1"/>
  <c r="CF273" i="1"/>
  <c r="BW761" i="1"/>
  <c r="BM759" i="1"/>
  <c r="CD693" i="1"/>
  <c r="CD591" i="1"/>
  <c r="CC761" i="1"/>
  <c r="BK761" i="1"/>
  <c r="BX759" i="1"/>
  <c r="CD781" i="1"/>
  <c r="CC273" i="1"/>
  <c r="BV761" i="1"/>
  <c r="BL759" i="1"/>
  <c r="CC693" i="1"/>
  <c r="CC781" i="1"/>
  <c r="CC591" i="1"/>
  <c r="CD273" i="1"/>
  <c r="CD761" i="1"/>
  <c r="BJ761" i="1"/>
  <c r="BW759" i="1"/>
  <c r="CC200" i="1"/>
  <c r="BP761" i="1"/>
  <c r="BU761" i="1"/>
  <c r="BK759" i="1"/>
  <c r="CF693" i="1"/>
  <c r="CF591" i="1"/>
  <c r="CE761" i="1"/>
  <c r="CE200" i="1"/>
  <c r="BO761" i="1"/>
  <c r="BT761" i="1"/>
  <c r="BV759" i="1"/>
  <c r="CE693" i="1"/>
  <c r="CF781" i="1"/>
  <c r="CE591" i="1"/>
  <c r="CF814" i="1"/>
  <c r="BZ761" i="1"/>
  <c r="CB761" i="1" s="1"/>
  <c r="BS761" i="1"/>
  <c r="BJ759" i="1"/>
  <c r="CF761" i="1"/>
  <c r="BN761" i="1"/>
  <c r="BP759" i="1"/>
  <c r="CE815" i="1"/>
  <c r="CC433" i="1"/>
  <c r="CD433" i="1"/>
  <c r="CE433" i="1"/>
  <c r="CF433" i="1"/>
  <c r="CC466" i="1"/>
  <c r="CC430" i="1"/>
  <c r="CE466" i="1"/>
  <c r="CE430" i="1"/>
  <c r="AF176" i="1"/>
  <c r="AG176" i="1" s="1"/>
  <c r="CE442" i="1"/>
  <c r="CD442" i="1"/>
  <c r="CC442" i="1"/>
  <c r="CF466" i="1"/>
  <c r="CF430" i="1"/>
  <c r="CF442" i="1"/>
  <c r="CD466" i="1"/>
  <c r="CD430" i="1"/>
  <c r="BO385" i="1"/>
  <c r="BS385" i="1"/>
  <c r="BM385" i="1"/>
  <c r="BR385" i="1"/>
  <c r="BZ385" i="1"/>
  <c r="CB385" i="1" s="1"/>
  <c r="BQ385" i="1"/>
  <c r="BX385" i="1"/>
  <c r="BW385" i="1"/>
  <c r="BK385" i="1"/>
  <c r="BV385" i="1"/>
  <c r="BL385" i="1"/>
  <c r="BJ385" i="1"/>
  <c r="BY385" i="1"/>
  <c r="BU385" i="1"/>
  <c r="BP385" i="1"/>
  <c r="AK385" i="1"/>
  <c r="AI385" i="1"/>
  <c r="AJ385" i="1"/>
  <c r="AH385" i="1"/>
  <c r="AL51" i="1"/>
  <c r="BY796" i="1"/>
  <c r="BP796" i="1"/>
  <c r="BM796" i="1"/>
  <c r="AF899" i="1"/>
  <c r="AK750" i="1"/>
  <c r="AJ750" i="1"/>
  <c r="AK761" i="1"/>
  <c r="AI750" i="1"/>
  <c r="AJ761" i="1"/>
  <c r="AH750" i="1"/>
  <c r="AI761" i="1"/>
  <c r="AH761" i="1"/>
  <c r="BZ796" i="1"/>
  <c r="CB796" i="1" s="1"/>
  <c r="AM105" i="1"/>
  <c r="BW105" i="1" s="1"/>
  <c r="BN796" i="1"/>
  <c r="BR796" i="1"/>
  <c r="AQ899" i="1"/>
  <c r="CF899" i="1" s="1"/>
  <c r="BL796" i="1"/>
  <c r="BQ796" i="1"/>
  <c r="AP899" i="1"/>
  <c r="CE899" i="1" s="1"/>
  <c r="BX796" i="1"/>
  <c r="BO796" i="1"/>
  <c r="BW796" i="1"/>
  <c r="AO899" i="1"/>
  <c r="CD899" i="1" s="1"/>
  <c r="BK796" i="1"/>
  <c r="AN899" i="1"/>
  <c r="CC899" i="1" s="1"/>
  <c r="BV796" i="1"/>
  <c r="BJ796" i="1"/>
  <c r="BU796" i="1"/>
  <c r="BT796" i="1"/>
  <c r="AQ148" i="1"/>
  <c r="CF148" i="1" s="1"/>
  <c r="AO148" i="1"/>
  <c r="CD148" i="1" s="1"/>
  <c r="AN148" i="1"/>
  <c r="CC148" i="1" s="1"/>
  <c r="AF935" i="1"/>
  <c r="AK935" i="1" s="1"/>
  <c r="AP148" i="1"/>
  <c r="CE148" i="1" s="1"/>
  <c r="AM148" i="1"/>
  <c r="BL148" i="1" s="1"/>
  <c r="BK233" i="1"/>
  <c r="BT233" i="1"/>
  <c r="BZ233" i="1"/>
  <c r="CB233" i="1" s="1"/>
  <c r="BS233" i="1"/>
  <c r="BY233" i="1"/>
  <c r="BR233" i="1"/>
  <c r="BX233" i="1"/>
  <c r="BQ233" i="1"/>
  <c r="BW233" i="1"/>
  <c r="BP233" i="1"/>
  <c r="BO233" i="1"/>
  <c r="BN233" i="1"/>
  <c r="BM233" i="1"/>
  <c r="BV233" i="1"/>
  <c r="BJ233" i="1"/>
  <c r="BL233" i="1"/>
  <c r="AG233" i="1"/>
  <c r="BJ47" i="1"/>
  <c r="AI772" i="1"/>
  <c r="AJ772" i="1"/>
  <c r="AK233" i="1"/>
  <c r="AO918" i="1"/>
  <c r="CD918" i="1" s="1"/>
  <c r="AJ233" i="1"/>
  <c r="AI233" i="1"/>
  <c r="AP239" i="1"/>
  <c r="BK176" i="1"/>
  <c r="AP176" i="1"/>
  <c r="CE176" i="1" s="1"/>
  <c r="BR176" i="1"/>
  <c r="BV176" i="1"/>
  <c r="BQ176" i="1"/>
  <c r="BJ176" i="1"/>
  <c r="BP176" i="1"/>
  <c r="BU176" i="1"/>
  <c r="BO176" i="1"/>
  <c r="BT176" i="1"/>
  <c r="AF492" i="1"/>
  <c r="AH492" i="1" s="1"/>
  <c r="BZ176" i="1"/>
  <c r="CB176" i="1" s="1"/>
  <c r="BS176" i="1"/>
  <c r="AO176" i="1"/>
  <c r="CD176" i="1" s="1"/>
  <c r="AQ492" i="1"/>
  <c r="CF492" i="1" s="1"/>
  <c r="BN176" i="1"/>
  <c r="AP492" i="1"/>
  <c r="CE492" i="1" s="1"/>
  <c r="BY176" i="1"/>
  <c r="AQ176" i="1"/>
  <c r="CF176" i="1" s="1"/>
  <c r="AO492" i="1"/>
  <c r="CD492" i="1" s="1"/>
  <c r="BM176" i="1"/>
  <c r="AN176" i="1"/>
  <c r="CC176" i="1" s="1"/>
  <c r="AN492" i="1"/>
  <c r="CC492" i="1" s="1"/>
  <c r="BX176" i="1"/>
  <c r="AO146" i="1"/>
  <c r="CD146" i="1" s="1"/>
  <c r="AN146" i="1"/>
  <c r="CC146" i="1" s="1"/>
  <c r="AM146" i="1"/>
  <c r="BX146" i="1" s="1"/>
  <c r="AJ47" i="1"/>
  <c r="AH47" i="1"/>
  <c r="AG375" i="1"/>
  <c r="AH772" i="1"/>
  <c r="AG772" i="1"/>
  <c r="AK746" i="1"/>
  <c r="AO62" i="1"/>
  <c r="CD62" i="1" s="1"/>
  <c r="AF918" i="1"/>
  <c r="AG918" i="1" s="1"/>
  <c r="AF546" i="1"/>
  <c r="AH546" i="1" s="1"/>
  <c r="AN239" i="1"/>
  <c r="AM239" i="1"/>
  <c r="AM546" i="1"/>
  <c r="BU546" i="1" s="1"/>
  <c r="AK187" i="1"/>
  <c r="AO239" i="1"/>
  <c r="AJ187" i="1"/>
  <c r="BP718" i="1"/>
  <c r="AH187" i="1"/>
  <c r="AG187" i="1"/>
  <c r="BQ718" i="1"/>
  <c r="AP918" i="1"/>
  <c r="CE918" i="1" s="1"/>
  <c r="AQ918" i="1"/>
  <c r="CF918" i="1" s="1"/>
  <c r="AF239" i="1"/>
  <c r="AH239" i="1" s="1"/>
  <c r="AN918" i="1"/>
  <c r="CC918" i="1" s="1"/>
  <c r="BR718" i="1"/>
  <c r="AJ746" i="1"/>
  <c r="BL187" i="1"/>
  <c r="AQ824" i="1"/>
  <c r="CF824" i="1" s="1"/>
  <c r="AF636" i="1"/>
  <c r="AK636" i="1" s="1"/>
  <c r="AI746" i="1"/>
  <c r="BK187" i="1"/>
  <c r="AQ636" i="1"/>
  <c r="AH746" i="1"/>
  <c r="BZ187" i="1"/>
  <c r="CB187" i="1" s="1"/>
  <c r="AK776" i="1"/>
  <c r="BX187" i="1"/>
  <c r="BJ187" i="1"/>
  <c r="AO636" i="1"/>
  <c r="AJ776" i="1"/>
  <c r="BW187" i="1"/>
  <c r="BY187" i="1"/>
  <c r="AN636" i="1"/>
  <c r="AI776" i="1"/>
  <c r="BV187" i="1"/>
  <c r="BM187" i="1"/>
  <c r="AH314" i="1"/>
  <c r="AL187" i="1"/>
  <c r="CG187" i="1"/>
  <c r="AP636" i="1"/>
  <c r="AH776" i="1"/>
  <c r="BS187" i="1"/>
  <c r="BU187" i="1"/>
  <c r="AI314" i="1"/>
  <c r="BN187" i="1"/>
  <c r="BR187" i="1"/>
  <c r="BT187" i="1"/>
  <c r="AJ314" i="1"/>
  <c r="BQ187" i="1"/>
  <c r="BP187" i="1"/>
  <c r="BJ718" i="1"/>
  <c r="BL718" i="1"/>
  <c r="AP132" i="1"/>
  <c r="CE132" i="1" s="1"/>
  <c r="AK375" i="1"/>
  <c r="BV718" i="1"/>
  <c r="AO132" i="1"/>
  <c r="CD132" i="1" s="1"/>
  <c r="AI375" i="1"/>
  <c r="BS718" i="1"/>
  <c r="AQ132" i="1"/>
  <c r="CF132" i="1" s="1"/>
  <c r="AN132" i="1"/>
  <c r="CC132" i="1" s="1"/>
  <c r="AG314" i="1"/>
  <c r="BM314" i="1" s="1"/>
  <c r="AJ375" i="1"/>
  <c r="BZ718" i="1"/>
  <c r="CB718" i="1" s="1"/>
  <c r="AM132" i="1"/>
  <c r="BM718" i="1"/>
  <c r="BK718" i="1"/>
  <c r="AF146" i="1"/>
  <c r="AK146" i="1" s="1"/>
  <c r="AI47" i="1"/>
  <c r="BY718" i="1"/>
  <c r="BW718" i="1"/>
  <c r="AQ146" i="1"/>
  <c r="CF146" i="1" s="1"/>
  <c r="AG47" i="1"/>
  <c r="BK47" i="1" s="1"/>
  <c r="BU718" i="1"/>
  <c r="BN718" i="1"/>
  <c r="BO718" i="1"/>
  <c r="BT718" i="1"/>
  <c r="BN540" i="1"/>
  <c r="AP935" i="1"/>
  <c r="CE935" i="1" s="1"/>
  <c r="AM62" i="1"/>
  <c r="BL62" i="1" s="1"/>
  <c r="AM729" i="1"/>
  <c r="BY729" i="1" s="1"/>
  <c r="AI707" i="1"/>
  <c r="AO909" i="1"/>
  <c r="CD909" i="1" s="1"/>
  <c r="AF62" i="1"/>
  <c r="AK62" i="1" s="1"/>
  <c r="AQ62" i="1"/>
  <c r="CF62" i="1" s="1"/>
  <c r="AN62" i="1"/>
  <c r="CC62" i="1" s="1"/>
  <c r="AO546" i="1"/>
  <c r="CD546" i="1" s="1"/>
  <c r="AK35" i="1"/>
  <c r="AI35" i="1"/>
  <c r="AJ35" i="1"/>
  <c r="AG35" i="1"/>
  <c r="AH35" i="1"/>
  <c r="AQ546" i="1"/>
  <c r="CF546" i="1" s="1"/>
  <c r="AN546" i="1"/>
  <c r="CC546" i="1" s="1"/>
  <c r="AM903" i="1"/>
  <c r="BJ903" i="1" s="1"/>
  <c r="BU875" i="1"/>
  <c r="BW875" i="1"/>
  <c r="AP824" i="1"/>
  <c r="CE824" i="1" s="1"/>
  <c r="AN824" i="1"/>
  <c r="CC824" i="1" s="1"/>
  <c r="AM824" i="1"/>
  <c r="AF824" i="1"/>
  <c r="BZ227" i="1"/>
  <c r="CB227" i="1" s="1"/>
  <c r="AF227" i="1"/>
  <c r="AH227" i="1" s="1"/>
  <c r="AF608" i="1"/>
  <c r="AG608" i="1" s="1"/>
  <c r="CE260" i="1"/>
  <c r="CE741" i="1"/>
  <c r="AN441" i="1"/>
  <c r="CC441" i="1" s="1"/>
  <c r="AM412" i="1"/>
  <c r="BZ412" i="1" s="1"/>
  <c r="CB412" i="1" s="1"/>
  <c r="AN412" i="1"/>
  <c r="CC412" i="1" s="1"/>
  <c r="AN171" i="1"/>
  <c r="CC171" i="1" s="1"/>
  <c r="AJ36" i="1"/>
  <c r="AI36" i="1"/>
  <c r="AP412" i="1"/>
  <c r="CE412" i="1" s="1"/>
  <c r="AH36" i="1"/>
  <c r="AO412" i="1"/>
  <c r="CD412" i="1" s="1"/>
  <c r="AG36" i="1"/>
  <c r="CF166" i="1"/>
  <c r="AF412" i="1"/>
  <c r="AJ412" i="1" s="1"/>
  <c r="BL227" i="1"/>
  <c r="AQ227" i="1"/>
  <c r="CF227" i="1" s="1"/>
  <c r="CD335" i="1"/>
  <c r="CE657" i="1"/>
  <c r="BO227" i="1"/>
  <c r="AP227" i="1"/>
  <c r="CE227" i="1" s="1"/>
  <c r="CE572" i="1"/>
  <c r="CF657" i="1"/>
  <c r="BR227" i="1"/>
  <c r="AO227" i="1"/>
  <c r="CD227" i="1" s="1"/>
  <c r="CE335" i="1"/>
  <c r="CD168" i="1"/>
  <c r="BP227" i="1"/>
  <c r="AN227" i="1"/>
  <c r="CC227" i="1" s="1"/>
  <c r="CF417" i="1"/>
  <c r="BV227" i="1"/>
  <c r="BQ227" i="1"/>
  <c r="BM227" i="1"/>
  <c r="BS227" i="1"/>
  <c r="AQ880" i="1"/>
  <c r="CF880" i="1" s="1"/>
  <c r="BW227" i="1"/>
  <c r="BT227" i="1"/>
  <c r="CE167" i="1"/>
  <c r="AP880" i="1"/>
  <c r="CE880" i="1" s="1"/>
  <c r="BY227" i="1"/>
  <c r="BU227" i="1"/>
  <c r="AO880" i="1"/>
  <c r="CD880" i="1" s="1"/>
  <c r="BX227" i="1"/>
  <c r="AN880" i="1"/>
  <c r="CC880" i="1" s="1"/>
  <c r="BN227" i="1"/>
  <c r="CF661" i="1"/>
  <c r="CC657" i="1"/>
  <c r="CC168" i="1"/>
  <c r="AF880" i="1"/>
  <c r="AG880" i="1" s="1"/>
  <c r="BK227" i="1"/>
  <c r="CF335" i="1"/>
  <c r="BU746" i="1"/>
  <c r="CE660" i="1"/>
  <c r="CD741" i="1"/>
  <c r="CD657" i="1"/>
  <c r="CD742" i="1"/>
  <c r="CE93" i="1"/>
  <c r="CC572" i="1"/>
  <c r="CC335" i="1"/>
  <c r="CD660" i="1"/>
  <c r="CD93" i="1"/>
  <c r="BY746" i="1"/>
  <c r="BX746" i="1"/>
  <c r="CF741" i="1"/>
  <c r="AM171" i="1"/>
  <c r="BZ171" i="1" s="1"/>
  <c r="CB171" i="1" s="1"/>
  <c r="BT746" i="1"/>
  <c r="CC741" i="1"/>
  <c r="CE661" i="1"/>
  <c r="CF834" i="1"/>
  <c r="CD260" i="1"/>
  <c r="AF171" i="1"/>
  <c r="AH171" i="1" s="1"/>
  <c r="BZ746" i="1"/>
  <c r="CB746" i="1" s="1"/>
  <c r="BS746" i="1"/>
  <c r="CF572" i="1"/>
  <c r="CD661" i="1"/>
  <c r="CE834" i="1"/>
  <c r="CC260" i="1"/>
  <c r="CF660" i="1"/>
  <c r="CD572" i="1"/>
  <c r="CC661" i="1"/>
  <c r="CD834" i="1"/>
  <c r="CC417" i="1"/>
  <c r="CD166" i="1"/>
  <c r="CF168" i="1"/>
  <c r="CF742" i="1"/>
  <c r="CC834" i="1"/>
  <c r="CE168" i="1"/>
  <c r="CC660" i="1"/>
  <c r="CE742" i="1"/>
  <c r="CE166" i="1"/>
  <c r="CF659" i="1"/>
  <c r="CC742" i="1"/>
  <c r="AF105" i="1"/>
  <c r="AI105" i="1" s="1"/>
  <c r="AN185" i="1"/>
  <c r="CC185" i="1" s="1"/>
  <c r="CE259" i="1"/>
  <c r="CE417" i="1"/>
  <c r="CC166" i="1"/>
  <c r="CE659" i="1"/>
  <c r="AQ105" i="1"/>
  <c r="CF105" i="1" s="1"/>
  <c r="BW746" i="1"/>
  <c r="CD259" i="1"/>
  <c r="CD417" i="1"/>
  <c r="CD659" i="1"/>
  <c r="CE486" i="1"/>
  <c r="CC93" i="1"/>
  <c r="AF163" i="1"/>
  <c r="AG163" i="1" s="1"/>
  <c r="AP105" i="1"/>
  <c r="CE105" i="1" s="1"/>
  <c r="CC259" i="1"/>
  <c r="CC659" i="1"/>
  <c r="CD486" i="1"/>
  <c r="AP185" i="1"/>
  <c r="CE185" i="1" s="1"/>
  <c r="AO105" i="1"/>
  <c r="CD105" i="1" s="1"/>
  <c r="AP441" i="1"/>
  <c r="CE441" i="1" s="1"/>
  <c r="AP171" i="1"/>
  <c r="CE171" i="1" s="1"/>
  <c r="CF260" i="1"/>
  <c r="CF259" i="1"/>
  <c r="AH581" i="1"/>
  <c r="AM909" i="1"/>
  <c r="BZ909" i="1" s="1"/>
  <c r="CB909" i="1" s="1"/>
  <c r="AG581" i="1"/>
  <c r="AJ581" i="1"/>
  <c r="AK581" i="1"/>
  <c r="AN909" i="1"/>
  <c r="CC909" i="1" s="1"/>
  <c r="AO912" i="1"/>
  <c r="CD912" i="1" s="1"/>
  <c r="AN933" i="1"/>
  <c r="CC933" i="1" s="1"/>
  <c r="AO933" i="1"/>
  <c r="CD933" i="1" s="1"/>
  <c r="AP933" i="1"/>
  <c r="CE933" i="1" s="1"/>
  <c r="AF933" i="1"/>
  <c r="AM933" i="1"/>
  <c r="AQ933" i="1"/>
  <c r="CF933" i="1" s="1"/>
  <c r="AF887" i="1"/>
  <c r="AK887" i="1" s="1"/>
  <c r="AQ887" i="1"/>
  <c r="CF887" i="1" s="1"/>
  <c r="AP887" i="1"/>
  <c r="CE887" i="1" s="1"/>
  <c r="AO887" i="1"/>
  <c r="CD887" i="1" s="1"/>
  <c r="AP909" i="1"/>
  <c r="CE909" i="1" s="1"/>
  <c r="AN887" i="1"/>
  <c r="CC887" i="1" s="1"/>
  <c r="AF909" i="1"/>
  <c r="AG909" i="1" s="1"/>
  <c r="AK93" i="1"/>
  <c r="AG93" i="1"/>
  <c r="BQ93" i="1" s="1"/>
  <c r="AH93" i="1"/>
  <c r="AI93" i="1"/>
  <c r="AJ93" i="1"/>
  <c r="AL911" i="1"/>
  <c r="CG911" i="1"/>
  <c r="AM608" i="1"/>
  <c r="BR608" i="1" s="1"/>
  <c r="BT875" i="1"/>
  <c r="BY875" i="1"/>
  <c r="AM61" i="1"/>
  <c r="AN61" i="1"/>
  <c r="CC61" i="1" s="1"/>
  <c r="AO61" i="1"/>
  <c r="CD61" i="1" s="1"/>
  <c r="AP61" i="1"/>
  <c r="CE61" i="1" s="1"/>
  <c r="AF61" i="1"/>
  <c r="AQ61" i="1"/>
  <c r="CF61" i="1" s="1"/>
  <c r="BX875" i="1"/>
  <c r="AL61" i="1"/>
  <c r="CG61" i="1"/>
  <c r="AO608" i="1"/>
  <c r="CD608" i="1" s="1"/>
  <c r="AL228" i="1"/>
  <c r="CG228" i="1"/>
  <c r="AQ911" i="1"/>
  <c r="CF911" i="1" s="1"/>
  <c r="AM911" i="1"/>
  <c r="AO911" i="1"/>
  <c r="CD911" i="1" s="1"/>
  <c r="AF911" i="1"/>
  <c r="AP911" i="1"/>
  <c r="CE911" i="1" s="1"/>
  <c r="AN911" i="1"/>
  <c r="CC911" i="1" s="1"/>
  <c r="AF729" i="1"/>
  <c r="AH729" i="1" s="1"/>
  <c r="AO228" i="1"/>
  <c r="CD228" i="1" s="1"/>
  <c r="AF228" i="1"/>
  <c r="AM228" i="1"/>
  <c r="AN228" i="1"/>
  <c r="CC228" i="1" s="1"/>
  <c r="AP228" i="1"/>
  <c r="CE228" i="1" s="1"/>
  <c r="AQ228" i="1"/>
  <c r="CF228" i="1" s="1"/>
  <c r="AN626" i="1"/>
  <c r="CC626" i="1" s="1"/>
  <c r="AQ729" i="1"/>
  <c r="CF729" i="1" s="1"/>
  <c r="AF860" i="1"/>
  <c r="AO860" i="1"/>
  <c r="CD860" i="1" s="1"/>
  <c r="AM860" i="1"/>
  <c r="AN860" i="1"/>
  <c r="CC860" i="1" s="1"/>
  <c r="AP860" i="1"/>
  <c r="CE860" i="1" s="1"/>
  <c r="AQ860" i="1"/>
  <c r="CF860" i="1" s="1"/>
  <c r="AP729" i="1"/>
  <c r="CE729" i="1" s="1"/>
  <c r="AL860" i="1"/>
  <c r="CG860" i="1"/>
  <c r="AO729" i="1"/>
  <c r="CD729" i="1" s="1"/>
  <c r="AL863" i="1"/>
  <c r="CG863" i="1"/>
  <c r="BK89" i="1"/>
  <c r="BV89" i="1"/>
  <c r="BW89" i="1"/>
  <c r="BL89" i="1"/>
  <c r="BX89" i="1"/>
  <c r="BM89" i="1"/>
  <c r="BN89" i="1"/>
  <c r="BZ89" i="1"/>
  <c r="CB89" i="1" s="1"/>
  <c r="BO89" i="1"/>
  <c r="BS89" i="1"/>
  <c r="BQ89" i="1"/>
  <c r="BT89" i="1"/>
  <c r="BP89" i="1"/>
  <c r="BU89" i="1"/>
  <c r="BR89" i="1"/>
  <c r="BJ89" i="1"/>
  <c r="BY89" i="1"/>
  <c r="AF863" i="1"/>
  <c r="AN863" i="1"/>
  <c r="CC863" i="1" s="1"/>
  <c r="AP863" i="1"/>
  <c r="CE863" i="1" s="1"/>
  <c r="AQ863" i="1"/>
  <c r="CF863" i="1" s="1"/>
  <c r="AM863" i="1"/>
  <c r="AO863" i="1"/>
  <c r="CD863" i="1" s="1"/>
  <c r="AO441" i="1"/>
  <c r="CD441" i="1" s="1"/>
  <c r="AO185" i="1"/>
  <c r="CD185" i="1" s="1"/>
  <c r="AN686" i="1"/>
  <c r="CC686" i="1" s="1"/>
  <c r="BV875" i="1"/>
  <c r="BM875" i="1"/>
  <c r="AN674" i="1"/>
  <c r="CC674" i="1" s="1"/>
  <c r="AM185" i="1"/>
  <c r="BN185" i="1" s="1"/>
  <c r="AQ115" i="1"/>
  <c r="CF115" i="1" s="1"/>
  <c r="BJ875" i="1"/>
  <c r="BL875" i="1"/>
  <c r="AM876" i="1"/>
  <c r="BM876" i="1" s="1"/>
  <c r="AM476" i="1"/>
  <c r="BT476" i="1" s="1"/>
  <c r="BS875" i="1"/>
  <c r="BK875" i="1"/>
  <c r="AO875" i="1"/>
  <c r="CD875" i="1" s="1"/>
  <c r="BQ875" i="1"/>
  <c r="AP875" i="1"/>
  <c r="CE875" i="1" s="1"/>
  <c r="AP671" i="1"/>
  <c r="CE671" i="1" s="1"/>
  <c r="BP875" i="1"/>
  <c r="AF875" i="1"/>
  <c r="AH875" i="1" s="1"/>
  <c r="BO875" i="1"/>
  <c r="AQ875" i="1"/>
  <c r="CF875" i="1" s="1"/>
  <c r="BR875" i="1"/>
  <c r="AM441" i="1"/>
  <c r="BX441" i="1" s="1"/>
  <c r="AF441" i="1"/>
  <c r="AI441" i="1" s="1"/>
  <c r="AF185" i="1"/>
  <c r="AG185" i="1" s="1"/>
  <c r="BZ875" i="1"/>
  <c r="CB875" i="1" s="1"/>
  <c r="AN875" i="1"/>
  <c r="CC875" i="1" s="1"/>
  <c r="AN163" i="1"/>
  <c r="CC163" i="1" s="1"/>
  <c r="AN852" i="1"/>
  <c r="CC852" i="1" s="1"/>
  <c r="AQ171" i="1"/>
  <c r="CF171" i="1" s="1"/>
  <c r="AM141" i="1"/>
  <c r="BK141" i="1" s="1"/>
  <c r="AF450" i="1"/>
  <c r="AH450" i="1" s="1"/>
  <c r="AP450" i="1"/>
  <c r="CE450" i="1" s="1"/>
  <c r="AO450" i="1"/>
  <c r="CD450" i="1" s="1"/>
  <c r="AM450" i="1"/>
  <c r="AN450" i="1"/>
  <c r="CC450" i="1" s="1"/>
  <c r="AE266" i="1"/>
  <c r="AD266" i="1" s="1"/>
  <c r="AI273" i="1"/>
  <c r="AJ273" i="1"/>
  <c r="AG273" i="1"/>
  <c r="BX273" i="1" s="1"/>
  <c r="AH273" i="1"/>
  <c r="AK273" i="1"/>
  <c r="AI700" i="1"/>
  <c r="AJ700" i="1"/>
  <c r="AK700" i="1"/>
  <c r="AG700" i="1"/>
  <c r="AH700" i="1"/>
  <c r="BM504" i="1"/>
  <c r="BL504" i="1"/>
  <c r="BZ504" i="1"/>
  <c r="CB504" i="1" s="1"/>
  <c r="BK504" i="1"/>
  <c r="BR504" i="1"/>
  <c r="BU504" i="1"/>
  <c r="BP504" i="1"/>
  <c r="BS504" i="1"/>
  <c r="BT504" i="1"/>
  <c r="BJ504" i="1"/>
  <c r="BV504" i="1"/>
  <c r="BQ504" i="1"/>
  <c r="BW504" i="1"/>
  <c r="BX504" i="1"/>
  <c r="BY504" i="1"/>
  <c r="BN504" i="1"/>
  <c r="BO504" i="1"/>
  <c r="AG814" i="1"/>
  <c r="BT814" i="1" s="1"/>
  <c r="AH814" i="1"/>
  <c r="AI814" i="1"/>
  <c r="AJ814" i="1"/>
  <c r="AK814" i="1"/>
  <c r="AG825" i="1"/>
  <c r="BY825" i="1" s="1"/>
  <c r="AH825" i="1"/>
  <c r="AI825" i="1"/>
  <c r="AJ825" i="1"/>
  <c r="AK825" i="1"/>
  <c r="BN810" i="1"/>
  <c r="AI572" i="1"/>
  <c r="AJ572" i="1"/>
  <c r="AH572" i="1"/>
  <c r="AG572" i="1"/>
  <c r="AK572" i="1"/>
  <c r="BK392" i="1"/>
  <c r="BL392" i="1"/>
  <c r="BM392" i="1"/>
  <c r="BJ392" i="1"/>
  <c r="BN392" i="1"/>
  <c r="BO392" i="1"/>
  <c r="AH210" i="1"/>
  <c r="AI210" i="1"/>
  <c r="AJ210" i="1"/>
  <c r="AK210" i="1"/>
  <c r="AG210" i="1"/>
  <c r="BX210" i="1" s="1"/>
  <c r="AG830" i="1"/>
  <c r="AH830" i="1"/>
  <c r="AI830" i="1"/>
  <c r="AJ830" i="1"/>
  <c r="AK830" i="1"/>
  <c r="BK260" i="1"/>
  <c r="BJ260" i="1"/>
  <c r="BL302" i="1"/>
  <c r="BU302" i="1"/>
  <c r="BX302" i="1"/>
  <c r="BM302" i="1"/>
  <c r="BY302" i="1"/>
  <c r="BN302" i="1"/>
  <c r="BZ302" i="1"/>
  <c r="CB302" i="1" s="1"/>
  <c r="BO302" i="1"/>
  <c r="BP302" i="1"/>
  <c r="BJ302" i="1"/>
  <c r="BR302" i="1"/>
  <c r="BV302" i="1"/>
  <c r="BS302" i="1"/>
  <c r="BK302" i="1"/>
  <c r="BQ302" i="1"/>
  <c r="BW302" i="1"/>
  <c r="BT302" i="1"/>
  <c r="AG116" i="1"/>
  <c r="AH116" i="1"/>
  <c r="AK116" i="1"/>
  <c r="AI116" i="1"/>
  <c r="AJ116" i="1"/>
  <c r="BY681" i="1"/>
  <c r="BN681" i="1"/>
  <c r="BZ681" i="1"/>
  <c r="CB681" i="1" s="1"/>
  <c r="BO681" i="1"/>
  <c r="BU681" i="1"/>
  <c r="BP681" i="1"/>
  <c r="BJ681" i="1"/>
  <c r="BQ681" i="1"/>
  <c r="BV681" i="1"/>
  <c r="BR681" i="1"/>
  <c r="BK681" i="1"/>
  <c r="BS681" i="1"/>
  <c r="BW681" i="1"/>
  <c r="BT681" i="1"/>
  <c r="BL681" i="1"/>
  <c r="BX681" i="1"/>
  <c r="BM681" i="1"/>
  <c r="AG758" i="1"/>
  <c r="AH758" i="1"/>
  <c r="AI758" i="1"/>
  <c r="AJ758" i="1"/>
  <c r="AK758" i="1"/>
  <c r="BZ491" i="1"/>
  <c r="CB491" i="1" s="1"/>
  <c r="BO491" i="1"/>
  <c r="BS491" i="1"/>
  <c r="BP491" i="1"/>
  <c r="BT491" i="1"/>
  <c r="BQ491" i="1"/>
  <c r="BU491" i="1"/>
  <c r="BK491" i="1"/>
  <c r="BJ491" i="1"/>
  <c r="BR491" i="1"/>
  <c r="BV491" i="1"/>
  <c r="BW491" i="1"/>
  <c r="BL491" i="1"/>
  <c r="BX491" i="1"/>
  <c r="BM491" i="1"/>
  <c r="BY491" i="1"/>
  <c r="BN491" i="1"/>
  <c r="BM734" i="1"/>
  <c r="BY734" i="1"/>
  <c r="BN734" i="1"/>
  <c r="BZ734" i="1"/>
  <c r="CB734" i="1" s="1"/>
  <c r="BU734" i="1"/>
  <c r="BO734" i="1"/>
  <c r="BJ734" i="1"/>
  <c r="BP734" i="1"/>
  <c r="BS734" i="1"/>
  <c r="BQ734" i="1"/>
  <c r="BV734" i="1"/>
  <c r="BR734" i="1"/>
  <c r="BK734" i="1"/>
  <c r="BT734" i="1"/>
  <c r="BW734" i="1"/>
  <c r="BL734" i="1"/>
  <c r="BX734" i="1"/>
  <c r="AG559" i="1"/>
  <c r="AH559" i="1"/>
  <c r="AI559" i="1"/>
  <c r="AJ559" i="1"/>
  <c r="AK559" i="1"/>
  <c r="BY180" i="1"/>
  <c r="BX180" i="1"/>
  <c r="BQ180" i="1"/>
  <c r="BZ180" i="1"/>
  <c r="CB180" i="1" s="1"/>
  <c r="BR180" i="1"/>
  <c r="BN180" i="1"/>
  <c r="BS180" i="1"/>
  <c r="BT180" i="1"/>
  <c r="BU180" i="1"/>
  <c r="BJ180" i="1"/>
  <c r="BM180" i="1"/>
  <c r="BV180" i="1"/>
  <c r="BK180" i="1"/>
  <c r="BO180" i="1"/>
  <c r="BW180" i="1"/>
  <c r="BP180" i="1"/>
  <c r="BL180" i="1"/>
  <c r="AK502" i="1"/>
  <c r="AI502" i="1"/>
  <c r="AG502" i="1"/>
  <c r="AH502" i="1"/>
  <c r="AJ502" i="1"/>
  <c r="AK195" i="1"/>
  <c r="AH195" i="1"/>
  <c r="AG195" i="1"/>
  <c r="AI195" i="1"/>
  <c r="AJ195" i="1"/>
  <c r="AK274" i="1"/>
  <c r="AG274" i="1"/>
  <c r="AH274" i="1"/>
  <c r="AI274" i="1"/>
  <c r="AJ274" i="1"/>
  <c r="BO444" i="1"/>
  <c r="BQ444" i="1"/>
  <c r="BV444" i="1"/>
  <c r="BR444" i="1"/>
  <c r="BJ444" i="1"/>
  <c r="BS444" i="1"/>
  <c r="BW444" i="1"/>
  <c r="BT444" i="1"/>
  <c r="BK444" i="1"/>
  <c r="BU444" i="1"/>
  <c r="BX444" i="1"/>
  <c r="BL444" i="1"/>
  <c r="BY444" i="1"/>
  <c r="BM444" i="1"/>
  <c r="BZ444" i="1"/>
  <c r="CB444" i="1" s="1"/>
  <c r="BN444" i="1"/>
  <c r="BP444" i="1"/>
  <c r="AI551" i="1"/>
  <c r="AJ551" i="1"/>
  <c r="AK551" i="1"/>
  <c r="AG551" i="1"/>
  <c r="AH551" i="1"/>
  <c r="AG377" i="1"/>
  <c r="BZ377" i="1" s="1"/>
  <c r="CB377" i="1" s="1"/>
  <c r="AH377" i="1"/>
  <c r="AI377" i="1"/>
  <c r="AJ377" i="1"/>
  <c r="AK377" i="1"/>
  <c r="BK688" i="1"/>
  <c r="BR688" i="1"/>
  <c r="BW688" i="1"/>
  <c r="BT688" i="1"/>
  <c r="BL688" i="1"/>
  <c r="BX688" i="1"/>
  <c r="BM688" i="1"/>
  <c r="BY688" i="1"/>
  <c r="BN688" i="1"/>
  <c r="BZ688" i="1"/>
  <c r="CB688" i="1" s="1"/>
  <c r="BO688" i="1"/>
  <c r="BU688" i="1"/>
  <c r="BP688" i="1"/>
  <c r="BJ688" i="1"/>
  <c r="BS688" i="1"/>
  <c r="BV688" i="1"/>
  <c r="BQ688" i="1"/>
  <c r="AK95" i="1"/>
  <c r="AI95" i="1"/>
  <c r="AG95" i="1"/>
  <c r="AH95" i="1"/>
  <c r="AJ95" i="1"/>
  <c r="AJ383" i="1"/>
  <c r="AK383" i="1"/>
  <c r="AG383" i="1"/>
  <c r="AH383" i="1"/>
  <c r="AI383" i="1"/>
  <c r="BO404" i="1"/>
  <c r="BM404" i="1"/>
  <c r="BL404" i="1"/>
  <c r="BJ404" i="1"/>
  <c r="BK404" i="1"/>
  <c r="BN404" i="1"/>
  <c r="AH159" i="1"/>
  <c r="AI159" i="1"/>
  <c r="AJ159" i="1"/>
  <c r="AK159" i="1"/>
  <c r="AG159" i="1"/>
  <c r="AJ504" i="1"/>
  <c r="AK504" i="1"/>
  <c r="AG504" i="1"/>
  <c r="AH504" i="1"/>
  <c r="AI504" i="1"/>
  <c r="AH49" i="1"/>
  <c r="AJ49" i="1"/>
  <c r="AI49" i="1"/>
  <c r="AG49" i="1"/>
  <c r="AK49" i="1"/>
  <c r="BL199" i="1"/>
  <c r="BN199" i="1"/>
  <c r="BJ199" i="1"/>
  <c r="BK199" i="1"/>
  <c r="BM199" i="1"/>
  <c r="BZ559" i="1"/>
  <c r="CB559" i="1" s="1"/>
  <c r="BO559" i="1"/>
  <c r="BU559" i="1"/>
  <c r="BP559" i="1"/>
  <c r="BJ559" i="1"/>
  <c r="BQ559" i="1"/>
  <c r="BV559" i="1"/>
  <c r="BR559" i="1"/>
  <c r="BK559" i="1"/>
  <c r="BS559" i="1"/>
  <c r="BW559" i="1"/>
  <c r="BT559" i="1"/>
  <c r="BL559" i="1"/>
  <c r="BX559" i="1"/>
  <c r="BM559" i="1"/>
  <c r="BY559" i="1"/>
  <c r="BN559" i="1"/>
  <c r="BR274" i="1"/>
  <c r="BU274" i="1"/>
  <c r="BV274" i="1"/>
  <c r="BW274" i="1"/>
  <c r="BX274" i="1"/>
  <c r="BN274" i="1"/>
  <c r="BJ274" i="1"/>
  <c r="BZ274" i="1"/>
  <c r="CB274" i="1" s="1"/>
  <c r="BK274" i="1"/>
  <c r="BO274" i="1"/>
  <c r="BL274" i="1"/>
  <c r="BS274" i="1"/>
  <c r="BM274" i="1"/>
  <c r="BT274" i="1"/>
  <c r="BY274" i="1"/>
  <c r="BP274" i="1"/>
  <c r="BQ274" i="1"/>
  <c r="BR65" i="1"/>
  <c r="BT65" i="1"/>
  <c r="BS65" i="1"/>
  <c r="BU65" i="1"/>
  <c r="BY65" i="1"/>
  <c r="BK65" i="1"/>
  <c r="BV65" i="1"/>
  <c r="BW65" i="1"/>
  <c r="BX65" i="1"/>
  <c r="BM65" i="1"/>
  <c r="BZ65" i="1"/>
  <c r="CB65" i="1" s="1"/>
  <c r="BJ65" i="1"/>
  <c r="BL65" i="1"/>
  <c r="BN65" i="1"/>
  <c r="BO65" i="1"/>
  <c r="BP65" i="1"/>
  <c r="BQ65" i="1"/>
  <c r="AG268" i="1"/>
  <c r="BM268" i="1" s="1"/>
  <c r="AH268" i="1"/>
  <c r="AI268" i="1"/>
  <c r="AJ268" i="1"/>
  <c r="AK268" i="1"/>
  <c r="AJ256" i="1"/>
  <c r="AK256" i="1"/>
  <c r="AH256" i="1"/>
  <c r="AG256" i="1"/>
  <c r="AI256" i="1"/>
  <c r="AG778" i="1"/>
  <c r="AH778" i="1"/>
  <c r="AI778" i="1"/>
  <c r="AJ778" i="1"/>
  <c r="AK778" i="1"/>
  <c r="BK547" i="1"/>
  <c r="BW547" i="1"/>
  <c r="BL547" i="1"/>
  <c r="BO547" i="1"/>
  <c r="BX547" i="1"/>
  <c r="BP547" i="1"/>
  <c r="BM547" i="1"/>
  <c r="BQ547" i="1"/>
  <c r="BY547" i="1"/>
  <c r="BR547" i="1"/>
  <c r="BN547" i="1"/>
  <c r="BS547" i="1"/>
  <c r="BZ547" i="1"/>
  <c r="CB547" i="1" s="1"/>
  <c r="BT547" i="1"/>
  <c r="BU547" i="1"/>
  <c r="BJ547" i="1"/>
  <c r="BV547" i="1"/>
  <c r="AI413" i="1"/>
  <c r="AJ413" i="1"/>
  <c r="AK413" i="1"/>
  <c r="AG413" i="1"/>
  <c r="AH413" i="1"/>
  <c r="BP42" i="1"/>
  <c r="BM42" i="1"/>
  <c r="BR42" i="1"/>
  <c r="BY42" i="1"/>
  <c r="BV42" i="1"/>
  <c r="BN42" i="1"/>
  <c r="BW42" i="1"/>
  <c r="BZ42" i="1"/>
  <c r="CB42" i="1" s="1"/>
  <c r="BQ42" i="1"/>
  <c r="BO42" i="1"/>
  <c r="BX42" i="1"/>
  <c r="BS42" i="1"/>
  <c r="BT42" i="1"/>
  <c r="BU42" i="1"/>
  <c r="BJ42" i="1"/>
  <c r="BK42" i="1"/>
  <c r="BL42" i="1"/>
  <c r="BT810" i="1"/>
  <c r="AN935" i="1"/>
  <c r="CC935" i="1" s="1"/>
  <c r="AG120" i="1"/>
  <c r="AJ120" i="1"/>
  <c r="AK120" i="1"/>
  <c r="AH120" i="1"/>
  <c r="AI120" i="1"/>
  <c r="AK381" i="1"/>
  <c r="AI381" i="1"/>
  <c r="AG381" i="1"/>
  <c r="AH381" i="1"/>
  <c r="AJ381" i="1"/>
  <c r="AG749" i="1"/>
  <c r="AH749" i="1"/>
  <c r="AI749" i="1"/>
  <c r="AJ749" i="1"/>
  <c r="AK749" i="1"/>
  <c r="BQ242" i="1"/>
  <c r="BR242" i="1"/>
  <c r="BS242" i="1"/>
  <c r="BT242" i="1"/>
  <c r="BU242" i="1"/>
  <c r="BV242" i="1"/>
  <c r="BL242" i="1"/>
  <c r="BJ242" i="1"/>
  <c r="BY242" i="1"/>
  <c r="BK242" i="1"/>
  <c r="BM242" i="1"/>
  <c r="BW242" i="1"/>
  <c r="BZ242" i="1"/>
  <c r="CB242" i="1" s="1"/>
  <c r="BX242" i="1"/>
  <c r="BN242" i="1"/>
  <c r="BO242" i="1"/>
  <c r="BP242" i="1"/>
  <c r="AI392" i="1"/>
  <c r="AG392" i="1"/>
  <c r="BT392" i="1" s="1"/>
  <c r="AH392" i="1"/>
  <c r="AJ392" i="1"/>
  <c r="AK392" i="1"/>
  <c r="AG667" i="1"/>
  <c r="AH667" i="1"/>
  <c r="AI667" i="1"/>
  <c r="AJ667" i="1"/>
  <c r="AK667" i="1"/>
  <c r="BM661" i="1"/>
  <c r="BJ661" i="1"/>
  <c r="BK661" i="1"/>
  <c r="BL661" i="1"/>
  <c r="BK196" i="1"/>
  <c r="BQ196" i="1"/>
  <c r="BX196" i="1"/>
  <c r="BM196" i="1"/>
  <c r="BY196" i="1"/>
  <c r="BN196" i="1"/>
  <c r="BZ196" i="1"/>
  <c r="CB196" i="1" s="1"/>
  <c r="BO196" i="1"/>
  <c r="BP196" i="1"/>
  <c r="BU196" i="1"/>
  <c r="BS196" i="1"/>
  <c r="BV196" i="1"/>
  <c r="BT196" i="1"/>
  <c r="BJ196" i="1"/>
  <c r="BL196" i="1"/>
  <c r="BR196" i="1"/>
  <c r="BW196" i="1"/>
  <c r="BL635" i="1"/>
  <c r="BM635" i="1"/>
  <c r="BN635" i="1"/>
  <c r="BJ635" i="1"/>
  <c r="BK635" i="1"/>
  <c r="AG260" i="1"/>
  <c r="BW260" i="1" s="1"/>
  <c r="AH260" i="1"/>
  <c r="AI260" i="1"/>
  <c r="AJ260" i="1"/>
  <c r="AK260" i="1"/>
  <c r="BO259" i="1"/>
  <c r="BP259" i="1"/>
  <c r="BQ259" i="1"/>
  <c r="BR259" i="1"/>
  <c r="BK259" i="1"/>
  <c r="BS259" i="1"/>
  <c r="BW259" i="1"/>
  <c r="BT259" i="1"/>
  <c r="BL259" i="1"/>
  <c r="BJ259" i="1"/>
  <c r="BU259" i="1"/>
  <c r="BM259" i="1"/>
  <c r="BV259" i="1"/>
  <c r="BN259" i="1"/>
  <c r="BY695" i="1"/>
  <c r="BN695" i="1"/>
  <c r="BZ695" i="1"/>
  <c r="CB695" i="1" s="1"/>
  <c r="BO695" i="1"/>
  <c r="BU695" i="1"/>
  <c r="BP695" i="1"/>
  <c r="BJ695" i="1"/>
  <c r="BQ695" i="1"/>
  <c r="BV695" i="1"/>
  <c r="BS695" i="1"/>
  <c r="BK695" i="1"/>
  <c r="BR695" i="1"/>
  <c r="BW695" i="1"/>
  <c r="BT695" i="1"/>
  <c r="BL695" i="1"/>
  <c r="BX695" i="1"/>
  <c r="BM695" i="1"/>
  <c r="AI427" i="1"/>
  <c r="AJ427" i="1"/>
  <c r="AK427" i="1"/>
  <c r="AG427" i="1"/>
  <c r="AH427" i="1"/>
  <c r="BJ720" i="1"/>
  <c r="BP720" i="1"/>
  <c r="BV720" i="1"/>
  <c r="BQ720" i="1"/>
  <c r="BS720" i="1"/>
  <c r="BR720" i="1"/>
  <c r="BK720" i="1"/>
  <c r="BT720" i="1"/>
  <c r="BW720" i="1"/>
  <c r="BL720" i="1"/>
  <c r="BX720" i="1"/>
  <c r="BM720" i="1"/>
  <c r="BY720" i="1"/>
  <c r="BN720" i="1"/>
  <c r="BZ720" i="1"/>
  <c r="CB720" i="1" s="1"/>
  <c r="BU720" i="1"/>
  <c r="BO720" i="1"/>
  <c r="AG470" i="1"/>
  <c r="AI470" i="1"/>
  <c r="AJ470" i="1"/>
  <c r="AK470" i="1"/>
  <c r="AH470" i="1"/>
  <c r="AH681" i="1"/>
  <c r="AI681" i="1"/>
  <c r="AJ681" i="1"/>
  <c r="AK681" i="1"/>
  <c r="AG681" i="1"/>
  <c r="AH491" i="1"/>
  <c r="AI491" i="1"/>
  <c r="AJ491" i="1"/>
  <c r="AG491" i="1"/>
  <c r="AK491" i="1"/>
  <c r="BL234" i="1"/>
  <c r="BV234" i="1"/>
  <c r="BX234" i="1"/>
  <c r="BZ234" i="1"/>
  <c r="CB234" i="1" s="1"/>
  <c r="BM234" i="1"/>
  <c r="BJ234" i="1"/>
  <c r="BY234" i="1"/>
  <c r="BO234" i="1"/>
  <c r="BP234" i="1"/>
  <c r="BN234" i="1"/>
  <c r="BQ234" i="1"/>
  <c r="BR234" i="1"/>
  <c r="BS234" i="1"/>
  <c r="BK234" i="1"/>
  <c r="BT234" i="1"/>
  <c r="BW234" i="1"/>
  <c r="BU234" i="1"/>
  <c r="BS578" i="1"/>
  <c r="BZ578" i="1"/>
  <c r="CB578" i="1" s="1"/>
  <c r="BT578" i="1"/>
  <c r="BU578" i="1"/>
  <c r="BJ578" i="1"/>
  <c r="BV578" i="1"/>
  <c r="BW578" i="1"/>
  <c r="BL578" i="1"/>
  <c r="BO578" i="1"/>
  <c r="BX578" i="1"/>
  <c r="BP578" i="1"/>
  <c r="BM578" i="1"/>
  <c r="BQ578" i="1"/>
  <c r="BY578" i="1"/>
  <c r="BN578" i="1"/>
  <c r="BR578" i="1"/>
  <c r="BK578" i="1"/>
  <c r="BX356" i="1"/>
  <c r="BK356" i="1"/>
  <c r="BN356" i="1"/>
  <c r="BM356" i="1"/>
  <c r="BO356" i="1"/>
  <c r="BP356" i="1"/>
  <c r="BQ356" i="1"/>
  <c r="BR356" i="1"/>
  <c r="BT356" i="1"/>
  <c r="BV356" i="1"/>
  <c r="BW356" i="1"/>
  <c r="BS356" i="1"/>
  <c r="BY356" i="1"/>
  <c r="BU356" i="1"/>
  <c r="BJ356" i="1"/>
  <c r="BL356" i="1"/>
  <c r="BZ356" i="1"/>
  <c r="CB356" i="1" s="1"/>
  <c r="AK167" i="1"/>
  <c r="AG167" i="1"/>
  <c r="AI167" i="1"/>
  <c r="AJ167" i="1"/>
  <c r="AH167" i="1"/>
  <c r="AH92" i="1"/>
  <c r="AI92" i="1"/>
  <c r="AJ92" i="1"/>
  <c r="AK92" i="1"/>
  <c r="AG92" i="1"/>
  <c r="BL654" i="1"/>
  <c r="BM654" i="1"/>
  <c r="BO654" i="1"/>
  <c r="BN654" i="1"/>
  <c r="BQ654" i="1"/>
  <c r="BP654" i="1"/>
  <c r="BU654" i="1"/>
  <c r="BR654" i="1"/>
  <c r="BV654" i="1"/>
  <c r="BS654" i="1"/>
  <c r="BW654" i="1"/>
  <c r="BT654" i="1"/>
  <c r="BX654" i="1"/>
  <c r="BJ654" i="1"/>
  <c r="BY654" i="1"/>
  <c r="BK654" i="1"/>
  <c r="BZ654" i="1"/>
  <c r="CB654" i="1" s="1"/>
  <c r="AI336" i="1"/>
  <c r="AJ336" i="1"/>
  <c r="AK336" i="1"/>
  <c r="AG336" i="1"/>
  <c r="AH336" i="1"/>
  <c r="BN448" i="1"/>
  <c r="BL448" i="1"/>
  <c r="BO448" i="1"/>
  <c r="BY448" i="1"/>
  <c r="BP448" i="1"/>
  <c r="BQ448" i="1"/>
  <c r="BR448" i="1"/>
  <c r="BS448" i="1"/>
  <c r="BT448" i="1"/>
  <c r="BV448" i="1"/>
  <c r="BJ448" i="1"/>
  <c r="BU448" i="1"/>
  <c r="BW448" i="1"/>
  <c r="BM448" i="1"/>
  <c r="BK448" i="1"/>
  <c r="BZ448" i="1"/>
  <c r="CB448" i="1" s="1"/>
  <c r="BX448" i="1"/>
  <c r="BZ458" i="1"/>
  <c r="CB458" i="1" s="1"/>
  <c r="BT458" i="1"/>
  <c r="BO458" i="1"/>
  <c r="BU458" i="1"/>
  <c r="BP458" i="1"/>
  <c r="BJ458" i="1"/>
  <c r="BQ458" i="1"/>
  <c r="BV458" i="1"/>
  <c r="BR458" i="1"/>
  <c r="BK458" i="1"/>
  <c r="BS458" i="1"/>
  <c r="BW458" i="1"/>
  <c r="BL458" i="1"/>
  <c r="BX458" i="1"/>
  <c r="BM458" i="1"/>
  <c r="BY458" i="1"/>
  <c r="BN458" i="1"/>
  <c r="BV60" i="1"/>
  <c r="BX60" i="1"/>
  <c r="BK60" i="1"/>
  <c r="BZ60" i="1"/>
  <c r="CB60" i="1" s="1"/>
  <c r="BW60" i="1"/>
  <c r="BM60" i="1"/>
  <c r="BY60" i="1"/>
  <c r="BP60" i="1"/>
  <c r="BQ60" i="1"/>
  <c r="BL60" i="1"/>
  <c r="BN60" i="1"/>
  <c r="BT60" i="1"/>
  <c r="BO60" i="1"/>
  <c r="BU60" i="1"/>
  <c r="BR60" i="1"/>
  <c r="BJ60" i="1"/>
  <c r="BS60" i="1"/>
  <c r="AJ444" i="1"/>
  <c r="AK444" i="1"/>
  <c r="AG444" i="1"/>
  <c r="AH444" i="1"/>
  <c r="AI444" i="1"/>
  <c r="BL778" i="1"/>
  <c r="BX778" i="1"/>
  <c r="BM778" i="1"/>
  <c r="BY778" i="1"/>
  <c r="BZ778" i="1"/>
  <c r="CB778" i="1" s="1"/>
  <c r="BN778" i="1"/>
  <c r="BO778" i="1"/>
  <c r="BU778" i="1"/>
  <c r="BP778" i="1"/>
  <c r="BJ778" i="1"/>
  <c r="BQ778" i="1"/>
  <c r="BW778" i="1"/>
  <c r="BR778" i="1"/>
  <c r="BV778" i="1"/>
  <c r="BS778" i="1"/>
  <c r="BK778" i="1"/>
  <c r="BT778" i="1"/>
  <c r="BL285" i="1"/>
  <c r="BY285" i="1"/>
  <c r="BP285" i="1"/>
  <c r="BK285" i="1"/>
  <c r="BJ285" i="1"/>
  <c r="BV285" i="1"/>
  <c r="BX285" i="1"/>
  <c r="BM285" i="1"/>
  <c r="BN285" i="1"/>
  <c r="BW285" i="1"/>
  <c r="BZ285" i="1"/>
  <c r="CB285" i="1" s="1"/>
  <c r="BO285" i="1"/>
  <c r="BQ285" i="1"/>
  <c r="BR285" i="1"/>
  <c r="BS285" i="1"/>
  <c r="BT285" i="1"/>
  <c r="BU285" i="1"/>
  <c r="AH755" i="1"/>
  <c r="AI755" i="1"/>
  <c r="AJ755" i="1"/>
  <c r="AK755" i="1"/>
  <c r="AG755" i="1"/>
  <c r="BV755" i="1" s="1"/>
  <c r="BJ475" i="1"/>
  <c r="BX475" i="1"/>
  <c r="BV475" i="1"/>
  <c r="BY475" i="1"/>
  <c r="BK475" i="1"/>
  <c r="BZ475" i="1"/>
  <c r="CB475" i="1" s="1"/>
  <c r="BW475" i="1"/>
  <c r="BP475" i="1"/>
  <c r="BM475" i="1"/>
  <c r="BN475" i="1"/>
  <c r="BS475" i="1"/>
  <c r="BT475" i="1"/>
  <c r="BU475" i="1"/>
  <c r="BO475" i="1"/>
  <c r="BQ475" i="1"/>
  <c r="BL475" i="1"/>
  <c r="BR475" i="1"/>
  <c r="BK730" i="1"/>
  <c r="BR730" i="1"/>
  <c r="BW730" i="1"/>
  <c r="BT730" i="1"/>
  <c r="BL730" i="1"/>
  <c r="BX730" i="1"/>
  <c r="BS730" i="1"/>
  <c r="BM730" i="1"/>
  <c r="BY730" i="1"/>
  <c r="BN730" i="1"/>
  <c r="BZ730" i="1"/>
  <c r="CB730" i="1" s="1"/>
  <c r="BU730" i="1"/>
  <c r="BO730" i="1"/>
  <c r="BJ730" i="1"/>
  <c r="BP730" i="1"/>
  <c r="BV730" i="1"/>
  <c r="BQ730" i="1"/>
  <c r="BX282" i="1"/>
  <c r="BT282" i="1"/>
  <c r="BK282" i="1"/>
  <c r="BP282" i="1"/>
  <c r="BL282" i="1"/>
  <c r="BS282" i="1"/>
  <c r="BM282" i="1"/>
  <c r="BY282" i="1"/>
  <c r="BZ282" i="1"/>
  <c r="CB282" i="1" s="1"/>
  <c r="BU282" i="1"/>
  <c r="BO282" i="1"/>
  <c r="BJ282" i="1"/>
  <c r="BQ282" i="1"/>
  <c r="BW282" i="1"/>
  <c r="BN282" i="1"/>
  <c r="BV282" i="1"/>
  <c r="BR282" i="1"/>
  <c r="AG650" i="1"/>
  <c r="BL650" i="1" s="1"/>
  <c r="AK650" i="1"/>
  <c r="AH650" i="1"/>
  <c r="AI650" i="1"/>
  <c r="AJ650" i="1"/>
  <c r="BW749" i="1"/>
  <c r="BT749" i="1"/>
  <c r="BL749" i="1"/>
  <c r="BX749" i="1"/>
  <c r="BM749" i="1"/>
  <c r="BY749" i="1"/>
  <c r="BZ749" i="1"/>
  <c r="CB749" i="1" s="1"/>
  <c r="BP749" i="1"/>
  <c r="BU749" i="1"/>
  <c r="BO749" i="1"/>
  <c r="BJ749" i="1"/>
  <c r="BQ749" i="1"/>
  <c r="BV749" i="1"/>
  <c r="BS749" i="1"/>
  <c r="BR749" i="1"/>
  <c r="BK749" i="1"/>
  <c r="BN749" i="1"/>
  <c r="BZ599" i="1"/>
  <c r="CB599" i="1" s="1"/>
  <c r="BJ599" i="1"/>
  <c r="BU599" i="1"/>
  <c r="BN599" i="1"/>
  <c r="BR599" i="1"/>
  <c r="BW599" i="1"/>
  <c r="BY599" i="1"/>
  <c r="BK599" i="1"/>
  <c r="BM599" i="1"/>
  <c r="BP599" i="1"/>
  <c r="BQ599" i="1"/>
  <c r="BO599" i="1"/>
  <c r="BS599" i="1"/>
  <c r="BL599" i="1"/>
  <c r="BX599" i="1"/>
  <c r="BT599" i="1"/>
  <c r="BV599" i="1"/>
  <c r="AI580" i="1"/>
  <c r="AJ580" i="1"/>
  <c r="AK580" i="1"/>
  <c r="AG580" i="1"/>
  <c r="AH580" i="1"/>
  <c r="AG803" i="1"/>
  <c r="AJ803" i="1"/>
  <c r="AK803" i="1"/>
  <c r="AI803" i="1"/>
  <c r="AH803" i="1"/>
  <c r="AJ466" i="1"/>
  <c r="AK466" i="1"/>
  <c r="AG466" i="1"/>
  <c r="BN466" i="1" s="1"/>
  <c r="AH466" i="1"/>
  <c r="AI466" i="1"/>
  <c r="BU572" i="1"/>
  <c r="BZ572" i="1"/>
  <c r="CB572" i="1" s="1"/>
  <c r="BO572" i="1"/>
  <c r="BN572" i="1"/>
  <c r="BP572" i="1"/>
  <c r="BW572" i="1"/>
  <c r="BQ572" i="1"/>
  <c r="BM572" i="1"/>
  <c r="BR572" i="1"/>
  <c r="BT572" i="1"/>
  <c r="BV572" i="1"/>
  <c r="BJ572" i="1"/>
  <c r="BX572" i="1"/>
  <c r="BK572" i="1"/>
  <c r="BY572" i="1"/>
  <c r="BS572" i="1"/>
  <c r="BL572" i="1"/>
  <c r="AI509" i="1"/>
  <c r="AJ509" i="1"/>
  <c r="AG509" i="1"/>
  <c r="BL509" i="1" s="1"/>
  <c r="AK509" i="1"/>
  <c r="AH509" i="1"/>
  <c r="BK247" i="1"/>
  <c r="BN247" i="1"/>
  <c r="BW247" i="1"/>
  <c r="BZ247" i="1"/>
  <c r="CB247" i="1" s="1"/>
  <c r="BO247" i="1"/>
  <c r="BP247" i="1"/>
  <c r="BX247" i="1"/>
  <c r="BQ247" i="1"/>
  <c r="BY247" i="1"/>
  <c r="BR247" i="1"/>
  <c r="BS247" i="1"/>
  <c r="BJ247" i="1"/>
  <c r="BT247" i="1"/>
  <c r="BU247" i="1"/>
  <c r="BV247" i="1"/>
  <c r="BL247" i="1"/>
  <c r="BM247" i="1"/>
  <c r="AG683" i="1"/>
  <c r="BX683" i="1" s="1"/>
  <c r="AH683" i="1"/>
  <c r="AI683" i="1"/>
  <c r="AJ683" i="1"/>
  <c r="AK683" i="1"/>
  <c r="BN164" i="1"/>
  <c r="BZ164" i="1"/>
  <c r="CB164" i="1" s="1"/>
  <c r="BT164" i="1"/>
  <c r="BO164" i="1"/>
  <c r="BU164" i="1"/>
  <c r="BP164" i="1"/>
  <c r="BJ164" i="1"/>
  <c r="BQ164" i="1"/>
  <c r="BV164" i="1"/>
  <c r="BR164" i="1"/>
  <c r="BK164" i="1"/>
  <c r="BS164" i="1"/>
  <c r="BW164" i="1"/>
  <c r="BL164" i="1"/>
  <c r="BX164" i="1"/>
  <c r="BM164" i="1"/>
  <c r="BY164" i="1"/>
  <c r="BL834" i="1"/>
  <c r="BJ834" i="1"/>
  <c r="BM834" i="1"/>
  <c r="BK834" i="1"/>
  <c r="BO704" i="1"/>
  <c r="BW704" i="1"/>
  <c r="BP704" i="1"/>
  <c r="BL704" i="1"/>
  <c r="BQ704" i="1"/>
  <c r="BX704" i="1"/>
  <c r="BM704" i="1"/>
  <c r="BN704" i="1"/>
  <c r="BR704" i="1"/>
  <c r="BZ704" i="1"/>
  <c r="CB704" i="1" s="1"/>
  <c r="BS704" i="1"/>
  <c r="BV704" i="1"/>
  <c r="BT704" i="1"/>
  <c r="BU704" i="1"/>
  <c r="BJ704" i="1"/>
  <c r="BY704" i="1"/>
  <c r="BK704" i="1"/>
  <c r="BV580" i="1"/>
  <c r="BR580" i="1"/>
  <c r="BK580" i="1"/>
  <c r="BS580" i="1"/>
  <c r="BW580" i="1"/>
  <c r="BT580" i="1"/>
  <c r="BL580" i="1"/>
  <c r="BX580" i="1"/>
  <c r="BM580" i="1"/>
  <c r="BY580" i="1"/>
  <c r="BN580" i="1"/>
  <c r="BZ580" i="1"/>
  <c r="CB580" i="1" s="1"/>
  <c r="BO580" i="1"/>
  <c r="BU580" i="1"/>
  <c r="BP580" i="1"/>
  <c r="BJ580" i="1"/>
  <c r="BQ580" i="1"/>
  <c r="AG695" i="1"/>
  <c r="AH695" i="1"/>
  <c r="AI695" i="1"/>
  <c r="AJ695" i="1"/>
  <c r="AK695" i="1"/>
  <c r="AG720" i="1"/>
  <c r="AH720" i="1"/>
  <c r="AI720" i="1"/>
  <c r="AJ720" i="1"/>
  <c r="AK720" i="1"/>
  <c r="AG197" i="1"/>
  <c r="BZ197" i="1" s="1"/>
  <c r="CB197" i="1" s="1"/>
  <c r="AH197" i="1"/>
  <c r="AI197" i="1"/>
  <c r="AJ197" i="1"/>
  <c r="AK197" i="1"/>
  <c r="AG234" i="1"/>
  <c r="AH234" i="1"/>
  <c r="AI234" i="1"/>
  <c r="AJ234" i="1"/>
  <c r="AK234" i="1"/>
  <c r="AI578" i="1"/>
  <c r="AJ578" i="1"/>
  <c r="AK578" i="1"/>
  <c r="AG578" i="1"/>
  <c r="AH578" i="1"/>
  <c r="AH356" i="1"/>
  <c r="AG356" i="1"/>
  <c r="AI356" i="1"/>
  <c r="AJ356" i="1"/>
  <c r="AK356" i="1"/>
  <c r="AG788" i="1"/>
  <c r="BS788" i="1" s="1"/>
  <c r="AH788" i="1"/>
  <c r="AI788" i="1"/>
  <c r="AJ788" i="1"/>
  <c r="AK788" i="1"/>
  <c r="AI734" i="1"/>
  <c r="AJ734" i="1"/>
  <c r="AK734" i="1"/>
  <c r="AG734" i="1"/>
  <c r="AH734" i="1"/>
  <c r="AJ117" i="1"/>
  <c r="AG117" i="1"/>
  <c r="AH117" i="1"/>
  <c r="AI117" i="1"/>
  <c r="AK117" i="1"/>
  <c r="AK591" i="1"/>
  <c r="AG591" i="1"/>
  <c r="BP591" i="1" s="1"/>
  <c r="AH591" i="1"/>
  <c r="AI591" i="1"/>
  <c r="AJ591" i="1"/>
  <c r="AG458" i="1"/>
  <c r="AH458" i="1"/>
  <c r="AI458" i="1"/>
  <c r="AJ458" i="1"/>
  <c r="AK458" i="1"/>
  <c r="AJ60" i="1"/>
  <c r="AK60" i="1"/>
  <c r="AH60" i="1"/>
  <c r="AG60" i="1"/>
  <c r="AI60" i="1"/>
  <c r="BL465" i="1"/>
  <c r="BQ465" i="1"/>
  <c r="BR465" i="1"/>
  <c r="BX465" i="1"/>
  <c r="BU465" i="1"/>
  <c r="BJ465" i="1"/>
  <c r="BV465" i="1"/>
  <c r="BK465" i="1"/>
  <c r="BM465" i="1"/>
  <c r="BN465" i="1"/>
  <c r="BZ465" i="1"/>
  <c r="CB465" i="1" s="1"/>
  <c r="BT465" i="1"/>
  <c r="BW465" i="1"/>
  <c r="BY465" i="1"/>
  <c r="BO465" i="1"/>
  <c r="BP465" i="1"/>
  <c r="BS465" i="1"/>
  <c r="BN402" i="1"/>
  <c r="BM402" i="1"/>
  <c r="BJ402" i="1"/>
  <c r="BK402" i="1"/>
  <c r="BO402" i="1"/>
  <c r="BL402" i="1"/>
  <c r="AI368" i="1"/>
  <c r="AJ368" i="1"/>
  <c r="AH368" i="1"/>
  <c r="AK368" i="1"/>
  <c r="AG368" i="1"/>
  <c r="AI688" i="1"/>
  <c r="AJ688" i="1"/>
  <c r="AK688" i="1"/>
  <c r="AG688" i="1"/>
  <c r="AH688" i="1"/>
  <c r="AG557" i="1"/>
  <c r="AI557" i="1"/>
  <c r="AK557" i="1"/>
  <c r="AJ557" i="1"/>
  <c r="AH557" i="1"/>
  <c r="BZ253" i="1"/>
  <c r="CB253" i="1" s="1"/>
  <c r="BL253" i="1"/>
  <c r="BO253" i="1"/>
  <c r="BM253" i="1"/>
  <c r="BP253" i="1"/>
  <c r="BX253" i="1"/>
  <c r="BQ253" i="1"/>
  <c r="BY253" i="1"/>
  <c r="BR253" i="1"/>
  <c r="BS253" i="1"/>
  <c r="BT253" i="1"/>
  <c r="BU253" i="1"/>
  <c r="BJ253" i="1"/>
  <c r="BV253" i="1"/>
  <c r="BK253" i="1"/>
  <c r="BN253" i="1"/>
  <c r="BW253" i="1"/>
  <c r="AH282" i="1"/>
  <c r="AG282" i="1"/>
  <c r="AI282" i="1"/>
  <c r="AK282" i="1"/>
  <c r="AJ282" i="1"/>
  <c r="BO574" i="1"/>
  <c r="BX574" i="1"/>
  <c r="BP574" i="1"/>
  <c r="BM574" i="1"/>
  <c r="BS574" i="1"/>
  <c r="BZ574" i="1"/>
  <c r="CB574" i="1" s="1"/>
  <c r="BU574" i="1"/>
  <c r="BJ574" i="1"/>
  <c r="BW574" i="1"/>
  <c r="BY574" i="1"/>
  <c r="BR574" i="1"/>
  <c r="BN574" i="1"/>
  <c r="BQ574" i="1"/>
  <c r="BT574" i="1"/>
  <c r="BV574" i="1"/>
  <c r="BK574" i="1"/>
  <c r="BL574" i="1"/>
  <c r="AK594" i="1"/>
  <c r="AI594" i="1"/>
  <c r="AG594" i="1"/>
  <c r="AH594" i="1"/>
  <c r="AJ594" i="1"/>
  <c r="AH682" i="1"/>
  <c r="AI682" i="1"/>
  <c r="AJ682" i="1"/>
  <c r="AK682" i="1"/>
  <c r="AG682" i="1"/>
  <c r="BR372" i="1"/>
  <c r="BK372" i="1"/>
  <c r="BT372" i="1"/>
  <c r="BW372" i="1"/>
  <c r="BU372" i="1"/>
  <c r="BL372" i="1"/>
  <c r="BV372" i="1"/>
  <c r="BX372" i="1"/>
  <c r="BJ372" i="1"/>
  <c r="BM372" i="1"/>
  <c r="BS372" i="1"/>
  <c r="BY372" i="1"/>
  <c r="BN372" i="1"/>
  <c r="BZ372" i="1"/>
  <c r="CB372" i="1" s="1"/>
  <c r="BO372" i="1"/>
  <c r="BP372" i="1"/>
  <c r="BQ372" i="1"/>
  <c r="AI635" i="1"/>
  <c r="AJ635" i="1"/>
  <c r="AK635" i="1"/>
  <c r="AG635" i="1"/>
  <c r="BT635" i="1" s="1"/>
  <c r="AH635" i="1"/>
  <c r="AG114" i="1"/>
  <c r="AJ114" i="1"/>
  <c r="AK114" i="1"/>
  <c r="AI114" i="1"/>
  <c r="AH114" i="1"/>
  <c r="AI834" i="1"/>
  <c r="AJ834" i="1"/>
  <c r="AK834" i="1"/>
  <c r="AG834" i="1"/>
  <c r="BN834" i="1" s="1"/>
  <c r="AH834" i="1"/>
  <c r="AH704" i="1"/>
  <c r="AJ704" i="1"/>
  <c r="AK704" i="1"/>
  <c r="AI704" i="1"/>
  <c r="AG704" i="1"/>
  <c r="BJ628" i="1"/>
  <c r="BM628" i="1"/>
  <c r="BV628" i="1"/>
  <c r="BY628" i="1"/>
  <c r="BK628" i="1"/>
  <c r="BN628" i="1"/>
  <c r="BL628" i="1"/>
  <c r="BZ628" i="1"/>
  <c r="CB628" i="1" s="1"/>
  <c r="BW628" i="1"/>
  <c r="BO628" i="1"/>
  <c r="BX628" i="1"/>
  <c r="BP628" i="1"/>
  <c r="BQ628" i="1"/>
  <c r="BR628" i="1"/>
  <c r="BS628" i="1"/>
  <c r="BT628" i="1"/>
  <c r="BU628" i="1"/>
  <c r="AJ259" i="1"/>
  <c r="AK259" i="1"/>
  <c r="AH259" i="1"/>
  <c r="AG259" i="1"/>
  <c r="BY259" i="1" s="1"/>
  <c r="AI259" i="1"/>
  <c r="BM286" i="1"/>
  <c r="BY286" i="1"/>
  <c r="BP286" i="1"/>
  <c r="BN286" i="1"/>
  <c r="BQ286" i="1"/>
  <c r="BO286" i="1"/>
  <c r="BR286" i="1"/>
  <c r="BW286" i="1"/>
  <c r="BS286" i="1"/>
  <c r="BZ286" i="1"/>
  <c r="CB286" i="1" s="1"/>
  <c r="BT286" i="1"/>
  <c r="BK286" i="1"/>
  <c r="BU286" i="1"/>
  <c r="BJ286" i="1"/>
  <c r="BV286" i="1"/>
  <c r="BL286" i="1"/>
  <c r="BX286" i="1"/>
  <c r="AJ183" i="1"/>
  <c r="AK183" i="1"/>
  <c r="AG183" i="1"/>
  <c r="BR183" i="1" s="1"/>
  <c r="AH183" i="1"/>
  <c r="AI183" i="1"/>
  <c r="BK632" i="1"/>
  <c r="BW632" i="1"/>
  <c r="BL632" i="1"/>
  <c r="BX632" i="1"/>
  <c r="BM632" i="1"/>
  <c r="BY632" i="1"/>
  <c r="BN632" i="1"/>
  <c r="BS632" i="1"/>
  <c r="BZ632" i="1"/>
  <c r="CB632" i="1" s="1"/>
  <c r="BT632" i="1"/>
  <c r="BO632" i="1"/>
  <c r="BU632" i="1"/>
  <c r="BP632" i="1"/>
  <c r="BJ632" i="1"/>
  <c r="BQ632" i="1"/>
  <c r="BV632" i="1"/>
  <c r="BR632" i="1"/>
  <c r="AG224" i="1"/>
  <c r="AH224" i="1"/>
  <c r="AI224" i="1"/>
  <c r="AJ224" i="1"/>
  <c r="AK224" i="1"/>
  <c r="AI579" i="1"/>
  <c r="AG579" i="1"/>
  <c r="AH579" i="1"/>
  <c r="AJ579" i="1"/>
  <c r="AK579" i="1"/>
  <c r="AH448" i="1"/>
  <c r="AI448" i="1"/>
  <c r="AJ448" i="1"/>
  <c r="AK448" i="1"/>
  <c r="AG448" i="1"/>
  <c r="BR269" i="1"/>
  <c r="BW269" i="1"/>
  <c r="BX269" i="1"/>
  <c r="BN269" i="1"/>
  <c r="BY269" i="1"/>
  <c r="BZ269" i="1"/>
  <c r="CB269" i="1" s="1"/>
  <c r="BK269" i="1"/>
  <c r="BO269" i="1"/>
  <c r="BL269" i="1"/>
  <c r="BP269" i="1"/>
  <c r="BM269" i="1"/>
  <c r="BS269" i="1"/>
  <c r="BQ269" i="1"/>
  <c r="BT269" i="1"/>
  <c r="BU269" i="1"/>
  <c r="BJ269" i="1"/>
  <c r="BV269" i="1"/>
  <c r="AK442" i="1"/>
  <c r="AI442" i="1"/>
  <c r="AJ442" i="1"/>
  <c r="AG442" i="1"/>
  <c r="BR442" i="1" s="1"/>
  <c r="AH442" i="1"/>
  <c r="BJ413" i="1"/>
  <c r="BV413" i="1"/>
  <c r="BM413" i="1"/>
  <c r="BR413" i="1"/>
  <c r="BY413" i="1"/>
  <c r="BW413" i="1"/>
  <c r="BN413" i="1"/>
  <c r="BX413" i="1"/>
  <c r="BZ413" i="1"/>
  <c r="CB413" i="1" s="1"/>
  <c r="BK413" i="1"/>
  <c r="BO413" i="1"/>
  <c r="BL413" i="1"/>
  <c r="BP413" i="1"/>
  <c r="BQ413" i="1"/>
  <c r="BS413" i="1"/>
  <c r="BT413" i="1"/>
  <c r="BU413" i="1"/>
  <c r="BX753" i="1"/>
  <c r="BJ753" i="1"/>
  <c r="BM753" i="1"/>
  <c r="BV753" i="1"/>
  <c r="BY753" i="1"/>
  <c r="BN753" i="1"/>
  <c r="BZ753" i="1"/>
  <c r="CB753" i="1" s="1"/>
  <c r="BO753" i="1"/>
  <c r="BP753" i="1"/>
  <c r="BQ753" i="1"/>
  <c r="BR753" i="1"/>
  <c r="BK753" i="1"/>
  <c r="BS753" i="1"/>
  <c r="BW753" i="1"/>
  <c r="BT753" i="1"/>
  <c r="BL753" i="1"/>
  <c r="BU753" i="1"/>
  <c r="BU700" i="1"/>
  <c r="BQ700" i="1"/>
  <c r="BJ700" i="1"/>
  <c r="BR700" i="1"/>
  <c r="BV700" i="1"/>
  <c r="BT700" i="1"/>
  <c r="BM700" i="1"/>
  <c r="BW700" i="1"/>
  <c r="BY700" i="1"/>
  <c r="BX700" i="1"/>
  <c r="BZ700" i="1"/>
  <c r="CB700" i="1" s="1"/>
  <c r="BO700" i="1"/>
  <c r="BP700" i="1"/>
  <c r="BS700" i="1"/>
  <c r="BK700" i="1"/>
  <c r="BN700" i="1"/>
  <c r="BL700" i="1"/>
  <c r="AJ253" i="1"/>
  <c r="AK253" i="1"/>
  <c r="AG253" i="1"/>
  <c r="AH253" i="1"/>
  <c r="AI253" i="1"/>
  <c r="AK698" i="1"/>
  <c r="AI698" i="1"/>
  <c r="AG698" i="1"/>
  <c r="AH698" i="1"/>
  <c r="AJ698" i="1"/>
  <c r="AH730" i="1"/>
  <c r="AI730" i="1"/>
  <c r="AJ730" i="1"/>
  <c r="AK730" i="1"/>
  <c r="AG730" i="1"/>
  <c r="AI711" i="1"/>
  <c r="AG711" i="1"/>
  <c r="AJ711" i="1"/>
  <c r="AK711" i="1"/>
  <c r="AH711" i="1"/>
  <c r="BV814" i="1"/>
  <c r="BW49" i="1"/>
  <c r="BU49" i="1"/>
  <c r="BJ49" i="1"/>
  <c r="BY49" i="1"/>
  <c r="BK49" i="1"/>
  <c r="BM49" i="1"/>
  <c r="BP49" i="1"/>
  <c r="BR49" i="1"/>
  <c r="BS49" i="1"/>
  <c r="BL49" i="1"/>
  <c r="BT49" i="1"/>
  <c r="BX49" i="1"/>
  <c r="BV49" i="1"/>
  <c r="BN49" i="1"/>
  <c r="BQ49" i="1"/>
  <c r="BZ49" i="1"/>
  <c r="CB49" i="1" s="1"/>
  <c r="BO49" i="1"/>
  <c r="BU594" i="1"/>
  <c r="BK594" i="1"/>
  <c r="BO594" i="1"/>
  <c r="BV594" i="1"/>
  <c r="BJ594" i="1"/>
  <c r="BL594" i="1"/>
  <c r="BW594" i="1"/>
  <c r="BX594" i="1"/>
  <c r="BM594" i="1"/>
  <c r="BN594" i="1"/>
  <c r="BQ594" i="1"/>
  <c r="BR594" i="1"/>
  <c r="BS594" i="1"/>
  <c r="BT594" i="1"/>
  <c r="BY594" i="1"/>
  <c r="BZ594" i="1"/>
  <c r="CB594" i="1" s="1"/>
  <c r="BP594" i="1"/>
  <c r="AG568" i="1"/>
  <c r="BW568" i="1" s="1"/>
  <c r="AH568" i="1"/>
  <c r="AI568" i="1"/>
  <c r="AJ568" i="1"/>
  <c r="AK568" i="1"/>
  <c r="AI536" i="1"/>
  <c r="AJ536" i="1"/>
  <c r="AK536" i="1"/>
  <c r="AH536" i="1"/>
  <c r="AG536" i="1"/>
  <c r="BU536" i="1" s="1"/>
  <c r="AG164" i="1"/>
  <c r="AH164" i="1"/>
  <c r="AI164" i="1"/>
  <c r="AJ164" i="1"/>
  <c r="AK164" i="1"/>
  <c r="BJ556" i="1"/>
  <c r="BK556" i="1"/>
  <c r="BL556" i="1"/>
  <c r="BM556" i="1"/>
  <c r="AG781" i="1"/>
  <c r="BZ781" i="1" s="1"/>
  <c r="CB781" i="1" s="1"/>
  <c r="AJ781" i="1"/>
  <c r="AK781" i="1"/>
  <c r="AH781" i="1"/>
  <c r="AI781" i="1"/>
  <c r="BO499" i="1"/>
  <c r="BX499" i="1"/>
  <c r="BP499" i="1"/>
  <c r="BR499" i="1"/>
  <c r="BS499" i="1"/>
  <c r="BT499" i="1"/>
  <c r="BU499" i="1"/>
  <c r="BJ499" i="1"/>
  <c r="BV499" i="1"/>
  <c r="BM499" i="1"/>
  <c r="BK499" i="1"/>
  <c r="BY499" i="1"/>
  <c r="BW499" i="1"/>
  <c r="BN499" i="1"/>
  <c r="BL499" i="1"/>
  <c r="BZ499" i="1"/>
  <c r="CB499" i="1" s="1"/>
  <c r="BQ499" i="1"/>
  <c r="AJ286" i="1"/>
  <c r="AK286" i="1"/>
  <c r="AG286" i="1"/>
  <c r="AH286" i="1"/>
  <c r="AI286" i="1"/>
  <c r="BT350" i="1"/>
  <c r="BW350" i="1"/>
  <c r="BX350" i="1"/>
  <c r="BZ350" i="1"/>
  <c r="CB350" i="1" s="1"/>
  <c r="BK350" i="1"/>
  <c r="BU350" i="1"/>
  <c r="BL350" i="1"/>
  <c r="BJ350" i="1"/>
  <c r="BN350" i="1"/>
  <c r="BV350" i="1"/>
  <c r="BP350" i="1"/>
  <c r="BM350" i="1"/>
  <c r="BQ350" i="1"/>
  <c r="BY350" i="1"/>
  <c r="BS350" i="1"/>
  <c r="BO350" i="1"/>
  <c r="BR350" i="1"/>
  <c r="AG632" i="1"/>
  <c r="AH632" i="1"/>
  <c r="AI632" i="1"/>
  <c r="AJ632" i="1"/>
  <c r="AK632" i="1"/>
  <c r="BW410" i="1"/>
  <c r="BM410" i="1"/>
  <c r="BY410" i="1"/>
  <c r="BN410" i="1"/>
  <c r="BZ410" i="1"/>
  <c r="CB410" i="1" s="1"/>
  <c r="BO410" i="1"/>
  <c r="BS410" i="1"/>
  <c r="BP410" i="1"/>
  <c r="BT410" i="1"/>
  <c r="BL410" i="1"/>
  <c r="BU410" i="1"/>
  <c r="BQ410" i="1"/>
  <c r="BJ410" i="1"/>
  <c r="BR410" i="1"/>
  <c r="BV410" i="1"/>
  <c r="BX410" i="1"/>
  <c r="BK410" i="1"/>
  <c r="AH328" i="1"/>
  <c r="AI328" i="1"/>
  <c r="AK328" i="1"/>
  <c r="AG328" i="1"/>
  <c r="AJ328" i="1"/>
  <c r="AG272" i="1"/>
  <c r="BS272" i="1" s="1"/>
  <c r="AH272" i="1"/>
  <c r="AI272" i="1"/>
  <c r="AJ272" i="1"/>
  <c r="AK272" i="1"/>
  <c r="BK155" i="1"/>
  <c r="BJ155" i="1"/>
  <c r="BP657" i="1"/>
  <c r="BO657" i="1"/>
  <c r="BQ657" i="1"/>
  <c r="BK657" i="1"/>
  <c r="BM657" i="1"/>
  <c r="BS657" i="1"/>
  <c r="BJ657" i="1"/>
  <c r="BL657" i="1"/>
  <c r="BN657" i="1"/>
  <c r="BR657" i="1"/>
  <c r="AJ269" i="1"/>
  <c r="AK269" i="1"/>
  <c r="AG269" i="1"/>
  <c r="AH269" i="1"/>
  <c r="AI269" i="1"/>
  <c r="BJ733" i="1"/>
  <c r="BK733" i="1"/>
  <c r="BO733" i="1"/>
  <c r="BP733" i="1"/>
  <c r="BL733" i="1"/>
  <c r="BY733" i="1"/>
  <c r="BX733" i="1"/>
  <c r="BR733" i="1"/>
  <c r="BZ733" i="1"/>
  <c r="CB733" i="1" s="1"/>
  <c r="BS733" i="1"/>
  <c r="BV733" i="1"/>
  <c r="BQ733" i="1"/>
  <c r="BT733" i="1"/>
  <c r="BU733" i="1"/>
  <c r="BM733" i="1"/>
  <c r="BW733" i="1"/>
  <c r="BN733" i="1"/>
  <c r="BP168" i="1"/>
  <c r="BK168" i="1"/>
  <c r="BN168" i="1"/>
  <c r="BO168" i="1"/>
  <c r="BL168" i="1"/>
  <c r="BM168" i="1"/>
  <c r="BJ168" i="1"/>
  <c r="AH65" i="1"/>
  <c r="AK65" i="1"/>
  <c r="AJ65" i="1"/>
  <c r="AG65" i="1"/>
  <c r="AI65" i="1"/>
  <c r="BO837" i="1"/>
  <c r="BP837" i="1"/>
  <c r="BK837" i="1"/>
  <c r="BR837" i="1"/>
  <c r="BL837" i="1"/>
  <c r="BJ837" i="1"/>
  <c r="BM837" i="1"/>
  <c r="BQ837" i="1"/>
  <c r="BN837" i="1"/>
  <c r="BN58" i="1"/>
  <c r="BL58" i="1"/>
  <c r="BZ58" i="1"/>
  <c r="CB58" i="1" s="1"/>
  <c r="BT58" i="1"/>
  <c r="BO58" i="1"/>
  <c r="BM58" i="1"/>
  <c r="BQ58" i="1"/>
  <c r="BX58" i="1"/>
  <c r="BS58" i="1"/>
  <c r="BU58" i="1"/>
  <c r="BJ58" i="1"/>
  <c r="BV58" i="1"/>
  <c r="BW58" i="1"/>
  <c r="BP58" i="1"/>
  <c r="BK58" i="1"/>
  <c r="BY58" i="1"/>
  <c r="BR58" i="1"/>
  <c r="BJ817" i="1"/>
  <c r="AK701" i="1"/>
  <c r="AI701" i="1"/>
  <c r="AG701" i="1"/>
  <c r="AH701" i="1"/>
  <c r="AJ701" i="1"/>
  <c r="BK805" i="1"/>
  <c r="BL805" i="1"/>
  <c r="BJ805" i="1"/>
  <c r="BM805" i="1"/>
  <c r="BN805" i="1"/>
  <c r="BO805" i="1"/>
  <c r="AQ80" i="1"/>
  <c r="CF80" i="1" s="1"/>
  <c r="AN80" i="1"/>
  <c r="CC80" i="1" s="1"/>
  <c r="AO80" i="1"/>
  <c r="CD80" i="1" s="1"/>
  <c r="AF80" i="1"/>
  <c r="AP80" i="1"/>
  <c r="CE80" i="1" s="1"/>
  <c r="AM80" i="1"/>
  <c r="BV411" i="1"/>
  <c r="BJ411" i="1"/>
  <c r="BW411" i="1"/>
  <c r="BK411" i="1"/>
  <c r="BX411" i="1"/>
  <c r="BO411" i="1"/>
  <c r="BL411" i="1"/>
  <c r="BQ411" i="1"/>
  <c r="BY411" i="1"/>
  <c r="BN411" i="1"/>
  <c r="BM411" i="1"/>
  <c r="BR411" i="1"/>
  <c r="BZ411" i="1"/>
  <c r="CB411" i="1" s="1"/>
  <c r="BS411" i="1"/>
  <c r="BP411" i="1"/>
  <c r="BT411" i="1"/>
  <c r="BU411" i="1"/>
  <c r="BR173" i="1"/>
  <c r="BM173" i="1"/>
  <c r="BU173" i="1"/>
  <c r="BJ173" i="1"/>
  <c r="BK173" i="1"/>
  <c r="BW173" i="1"/>
  <c r="BO173" i="1"/>
  <c r="BY173" i="1"/>
  <c r="BP173" i="1"/>
  <c r="BS173" i="1"/>
  <c r="BT173" i="1"/>
  <c r="BV173" i="1"/>
  <c r="BQ173" i="1"/>
  <c r="BX173" i="1"/>
  <c r="BL173" i="1"/>
  <c r="BN173" i="1"/>
  <c r="BZ173" i="1"/>
  <c r="CB173" i="1" s="1"/>
  <c r="BO147" i="1"/>
  <c r="BP147" i="1"/>
  <c r="BQ147" i="1"/>
  <c r="BL147" i="1"/>
  <c r="BN147" i="1"/>
  <c r="BR147" i="1"/>
  <c r="BS147" i="1"/>
  <c r="BU147" i="1"/>
  <c r="BT147" i="1"/>
  <c r="BJ147" i="1"/>
  <c r="BW147" i="1"/>
  <c r="BV147" i="1"/>
  <c r="BX147" i="1"/>
  <c r="BM147" i="1"/>
  <c r="BZ147" i="1"/>
  <c r="CB147" i="1" s="1"/>
  <c r="BY147" i="1"/>
  <c r="BK147" i="1"/>
  <c r="AF571" i="1"/>
  <c r="AG571" i="1" s="1"/>
  <c r="AQ935" i="1"/>
  <c r="CF935" i="1" s="1"/>
  <c r="AG639" i="1"/>
  <c r="AH639" i="1"/>
  <c r="AJ639" i="1"/>
  <c r="AI639" i="1"/>
  <c r="AK639" i="1"/>
  <c r="BJ667" i="1"/>
  <c r="BO667" i="1"/>
  <c r="BV667" i="1"/>
  <c r="BQ667" i="1"/>
  <c r="BK667" i="1"/>
  <c r="BR667" i="1"/>
  <c r="BW667" i="1"/>
  <c r="BT667" i="1"/>
  <c r="BL667" i="1"/>
  <c r="BX667" i="1"/>
  <c r="BM667" i="1"/>
  <c r="BY667" i="1"/>
  <c r="BN667" i="1"/>
  <c r="BZ667" i="1"/>
  <c r="CB667" i="1" s="1"/>
  <c r="BP667" i="1"/>
  <c r="BU667" i="1"/>
  <c r="BS667" i="1"/>
  <c r="AJ556" i="1"/>
  <c r="AK556" i="1"/>
  <c r="AG556" i="1"/>
  <c r="BS556" i="1" s="1"/>
  <c r="AH556" i="1"/>
  <c r="AI556" i="1"/>
  <c r="BY114" i="1"/>
  <c r="BJ114" i="1"/>
  <c r="BL114" i="1"/>
  <c r="BS114" i="1"/>
  <c r="BM114" i="1"/>
  <c r="BT114" i="1"/>
  <c r="BP114" i="1"/>
  <c r="BK114" i="1"/>
  <c r="BQ114" i="1"/>
  <c r="BW114" i="1"/>
  <c r="BR114" i="1"/>
  <c r="BN114" i="1"/>
  <c r="BU114" i="1"/>
  <c r="BZ114" i="1"/>
  <c r="CB114" i="1" s="1"/>
  <c r="BO114" i="1"/>
  <c r="BV114" i="1"/>
  <c r="BX114" i="1"/>
  <c r="AI499" i="1"/>
  <c r="AJ499" i="1"/>
  <c r="AK499" i="1"/>
  <c r="AG499" i="1"/>
  <c r="AH499" i="1"/>
  <c r="AG335" i="1"/>
  <c r="BU335" i="1" s="1"/>
  <c r="AI335" i="1"/>
  <c r="AJ335" i="1"/>
  <c r="AK335" i="1"/>
  <c r="AH335" i="1"/>
  <c r="BU747" i="1"/>
  <c r="BO747" i="1"/>
  <c r="BJ747" i="1"/>
  <c r="BS747" i="1"/>
  <c r="BV747" i="1"/>
  <c r="BQ747" i="1"/>
  <c r="BK747" i="1"/>
  <c r="BR747" i="1"/>
  <c r="BW747" i="1"/>
  <c r="BT747" i="1"/>
  <c r="BL747" i="1"/>
  <c r="BX747" i="1"/>
  <c r="BM747" i="1"/>
  <c r="BY747" i="1"/>
  <c r="BP747" i="1"/>
  <c r="BN747" i="1"/>
  <c r="BZ747" i="1"/>
  <c r="CB747" i="1" s="1"/>
  <c r="BL101" i="1"/>
  <c r="BX101" i="1"/>
  <c r="BS101" i="1"/>
  <c r="BM101" i="1"/>
  <c r="BY101" i="1"/>
  <c r="BZ101" i="1"/>
  <c r="CB101" i="1" s="1"/>
  <c r="BP101" i="1"/>
  <c r="BU101" i="1"/>
  <c r="BN101" i="1"/>
  <c r="BV101" i="1"/>
  <c r="BO101" i="1"/>
  <c r="BJ101" i="1"/>
  <c r="BQ101" i="1"/>
  <c r="BK101" i="1"/>
  <c r="BR101" i="1"/>
  <c r="BW101" i="1"/>
  <c r="BT101" i="1"/>
  <c r="BS427" i="1"/>
  <c r="BT427" i="1"/>
  <c r="BU427" i="1"/>
  <c r="BV427" i="1"/>
  <c r="BN427" i="1"/>
  <c r="BL427" i="1"/>
  <c r="BZ427" i="1"/>
  <c r="CB427" i="1" s="1"/>
  <c r="BR427" i="1"/>
  <c r="BM427" i="1"/>
  <c r="BY427" i="1"/>
  <c r="BO427" i="1"/>
  <c r="BP427" i="1"/>
  <c r="BQ427" i="1"/>
  <c r="BJ427" i="1"/>
  <c r="BX427" i="1"/>
  <c r="BK427" i="1"/>
  <c r="BW427" i="1"/>
  <c r="BL470" i="1"/>
  <c r="BQ470" i="1"/>
  <c r="BR470" i="1"/>
  <c r="BX470" i="1"/>
  <c r="BM470" i="1"/>
  <c r="BY470" i="1"/>
  <c r="BN470" i="1"/>
  <c r="BZ470" i="1"/>
  <c r="CB470" i="1" s="1"/>
  <c r="BP470" i="1"/>
  <c r="BU470" i="1"/>
  <c r="BJ470" i="1"/>
  <c r="BT470" i="1"/>
  <c r="BV470" i="1"/>
  <c r="BK470" i="1"/>
  <c r="BW470" i="1"/>
  <c r="BS470" i="1"/>
  <c r="BO470" i="1"/>
  <c r="BJ197" i="1"/>
  <c r="BK197" i="1"/>
  <c r="BU363" i="1"/>
  <c r="BV363" i="1"/>
  <c r="BO363" i="1"/>
  <c r="BT363" i="1"/>
  <c r="BR363" i="1"/>
  <c r="BW363" i="1"/>
  <c r="BX363" i="1"/>
  <c r="BJ363" i="1"/>
  <c r="BZ363" i="1"/>
  <c r="CB363" i="1" s="1"/>
  <c r="BK363" i="1"/>
  <c r="BL363" i="1"/>
  <c r="BN363" i="1"/>
  <c r="BM363" i="1"/>
  <c r="BQ363" i="1"/>
  <c r="BY363" i="1"/>
  <c r="BP363" i="1"/>
  <c r="BS363" i="1"/>
  <c r="BT737" i="1"/>
  <c r="BU737" i="1"/>
  <c r="BY737" i="1"/>
  <c r="BJ737" i="1"/>
  <c r="BV737" i="1"/>
  <c r="BK737" i="1"/>
  <c r="BW737" i="1"/>
  <c r="BO737" i="1"/>
  <c r="BL737" i="1"/>
  <c r="BP737" i="1"/>
  <c r="BX737" i="1"/>
  <c r="BQ737" i="1"/>
  <c r="BM737" i="1"/>
  <c r="BR737" i="1"/>
  <c r="BN737" i="1"/>
  <c r="BS737" i="1"/>
  <c r="BZ737" i="1"/>
  <c r="CB737" i="1" s="1"/>
  <c r="AG410" i="1"/>
  <c r="AI410" i="1"/>
  <c r="AJ410" i="1"/>
  <c r="AK410" i="1"/>
  <c r="AH410" i="1"/>
  <c r="BV167" i="1"/>
  <c r="BK167" i="1"/>
  <c r="BM167" i="1"/>
  <c r="BQ167" i="1"/>
  <c r="BX167" i="1"/>
  <c r="BU167" i="1"/>
  <c r="BJ167" i="1"/>
  <c r="BW167" i="1"/>
  <c r="BL167" i="1"/>
  <c r="BN167" i="1"/>
  <c r="BT167" i="1"/>
  <c r="BY167" i="1"/>
  <c r="BZ167" i="1"/>
  <c r="CB167" i="1" s="1"/>
  <c r="BO167" i="1"/>
  <c r="BP167" i="1"/>
  <c r="BR167" i="1"/>
  <c r="BS167" i="1"/>
  <c r="BZ117" i="1"/>
  <c r="CB117" i="1" s="1"/>
  <c r="BR117" i="1"/>
  <c r="BS117" i="1"/>
  <c r="BX117" i="1"/>
  <c r="BU117" i="1"/>
  <c r="BJ117" i="1"/>
  <c r="BV117" i="1"/>
  <c r="BW117" i="1"/>
  <c r="BY117" i="1"/>
  <c r="BL117" i="1"/>
  <c r="BM117" i="1"/>
  <c r="BO117" i="1"/>
  <c r="BT117" i="1"/>
  <c r="BP117" i="1"/>
  <c r="BN117" i="1"/>
  <c r="BK117" i="1"/>
  <c r="BQ117" i="1"/>
  <c r="AK155" i="1"/>
  <c r="AJ155" i="1"/>
  <c r="AG155" i="1"/>
  <c r="BZ155" i="1" s="1"/>
  <c r="CB155" i="1" s="1"/>
  <c r="AH155" i="1"/>
  <c r="AI155" i="1"/>
  <c r="AK657" i="1"/>
  <c r="AG657" i="1"/>
  <c r="BT657" i="1" s="1"/>
  <c r="AH657" i="1"/>
  <c r="AI657" i="1"/>
  <c r="AJ657" i="1"/>
  <c r="BM214" i="1"/>
  <c r="BP214" i="1"/>
  <c r="BY214" i="1"/>
  <c r="BQ214" i="1"/>
  <c r="BS214" i="1"/>
  <c r="BR214" i="1"/>
  <c r="BV214" i="1"/>
  <c r="BW214" i="1"/>
  <c r="BX214" i="1"/>
  <c r="BJ214" i="1"/>
  <c r="BZ214" i="1"/>
  <c r="CB214" i="1" s="1"/>
  <c r="BK214" i="1"/>
  <c r="BL214" i="1"/>
  <c r="BT214" i="1"/>
  <c r="BN214" i="1"/>
  <c r="BU214" i="1"/>
  <c r="BO214" i="1"/>
  <c r="AH70" i="1"/>
  <c r="AK70" i="1"/>
  <c r="AI70" i="1"/>
  <c r="AJ70" i="1"/>
  <c r="AG70" i="1"/>
  <c r="AH733" i="1"/>
  <c r="AJ733" i="1"/>
  <c r="AK733" i="1"/>
  <c r="AI733" i="1"/>
  <c r="AG733" i="1"/>
  <c r="AG168" i="1"/>
  <c r="BS168" i="1" s="1"/>
  <c r="AJ168" i="1"/>
  <c r="AK168" i="1"/>
  <c r="AH168" i="1"/>
  <c r="AI168" i="1"/>
  <c r="BZ84" i="1"/>
  <c r="CB84" i="1" s="1"/>
  <c r="BR84" i="1"/>
  <c r="BS84" i="1"/>
  <c r="BT84" i="1"/>
  <c r="BW84" i="1"/>
  <c r="BX84" i="1"/>
  <c r="BY84" i="1"/>
  <c r="BK84" i="1"/>
  <c r="BM84" i="1"/>
  <c r="BU84" i="1"/>
  <c r="BO84" i="1"/>
  <c r="BJ84" i="1"/>
  <c r="BQ84" i="1"/>
  <c r="BV84" i="1"/>
  <c r="BL84" i="1"/>
  <c r="BN84" i="1"/>
  <c r="BP84" i="1"/>
  <c r="AJ837" i="1"/>
  <c r="AK837" i="1"/>
  <c r="AG837" i="1"/>
  <c r="BS837" i="1" s="1"/>
  <c r="AH837" i="1"/>
  <c r="AI837" i="1"/>
  <c r="BT551" i="1"/>
  <c r="BU551" i="1"/>
  <c r="BJ551" i="1"/>
  <c r="BV551" i="1"/>
  <c r="BK551" i="1"/>
  <c r="BW551" i="1"/>
  <c r="BL551" i="1"/>
  <c r="BO551" i="1"/>
  <c r="BX551" i="1"/>
  <c r="BP551" i="1"/>
  <c r="BM551" i="1"/>
  <c r="BQ551" i="1"/>
  <c r="BY551" i="1"/>
  <c r="BR551" i="1"/>
  <c r="BN551" i="1"/>
  <c r="BS551" i="1"/>
  <c r="BZ551" i="1"/>
  <c r="CB551" i="1" s="1"/>
  <c r="BS95" i="1"/>
  <c r="BT95" i="1"/>
  <c r="BU95" i="1"/>
  <c r="BV95" i="1"/>
  <c r="BJ95" i="1"/>
  <c r="BK95" i="1"/>
  <c r="BO95" i="1"/>
  <c r="BW95" i="1"/>
  <c r="BP95" i="1"/>
  <c r="BL95" i="1"/>
  <c r="BY95" i="1"/>
  <c r="BX95" i="1"/>
  <c r="BQ95" i="1"/>
  <c r="BZ95" i="1"/>
  <c r="CB95" i="1" s="1"/>
  <c r="BM95" i="1"/>
  <c r="BN95" i="1"/>
  <c r="BR95" i="1"/>
  <c r="AH805" i="1"/>
  <c r="AI805" i="1"/>
  <c r="AJ805" i="1"/>
  <c r="AK805" i="1"/>
  <c r="AG805" i="1"/>
  <c r="BV805" i="1" s="1"/>
  <c r="BV789" i="1"/>
  <c r="BP789" i="1"/>
  <c r="BJ789" i="1"/>
  <c r="BQ789" i="1"/>
  <c r="BW789" i="1"/>
  <c r="BS789" i="1"/>
  <c r="BK789" i="1"/>
  <c r="BX789" i="1"/>
  <c r="BL789" i="1"/>
  <c r="BY789" i="1"/>
  <c r="BR789" i="1"/>
  <c r="BM789" i="1"/>
  <c r="BZ789" i="1"/>
  <c r="CB789" i="1" s="1"/>
  <c r="BU789" i="1"/>
  <c r="BN789" i="1"/>
  <c r="BO789" i="1"/>
  <c r="BT789" i="1"/>
  <c r="BU248" i="1"/>
  <c r="BP248" i="1"/>
  <c r="BJ248" i="1"/>
  <c r="BQ248" i="1"/>
  <c r="BV248" i="1"/>
  <c r="BR248" i="1"/>
  <c r="BK248" i="1"/>
  <c r="BS248" i="1"/>
  <c r="BW248" i="1"/>
  <c r="BL248" i="1"/>
  <c r="BX248" i="1"/>
  <c r="BM248" i="1"/>
  <c r="BY248" i="1"/>
  <c r="BN248" i="1"/>
  <c r="BZ248" i="1"/>
  <c r="CB248" i="1" s="1"/>
  <c r="BT248" i="1"/>
  <c r="BO248" i="1"/>
  <c r="AL80" i="1"/>
  <c r="CG80" i="1"/>
  <c r="AG411" i="1"/>
  <c r="AH411" i="1"/>
  <c r="AJ411" i="1"/>
  <c r="AK411" i="1"/>
  <c r="AI411" i="1"/>
  <c r="AH96" i="1"/>
  <c r="AJ96" i="1"/>
  <c r="AK96" i="1"/>
  <c r="AG96" i="1"/>
  <c r="AI96" i="1"/>
  <c r="AK173" i="1"/>
  <c r="AG173" i="1"/>
  <c r="AH173" i="1"/>
  <c r="AI173" i="1"/>
  <c r="AJ173" i="1"/>
  <c r="AH678" i="1"/>
  <c r="AI678" i="1"/>
  <c r="AJ678" i="1"/>
  <c r="AK678" i="1"/>
  <c r="AG678" i="1"/>
  <c r="BJ623" i="1"/>
  <c r="AJ742" i="1"/>
  <c r="AK742" i="1"/>
  <c r="AG742" i="1"/>
  <c r="AH742" i="1"/>
  <c r="AI742" i="1"/>
  <c r="AI147" i="1"/>
  <c r="AK147" i="1"/>
  <c r="AG147" i="1"/>
  <c r="AH147" i="1"/>
  <c r="AJ147" i="1"/>
  <c r="BJ650" i="1"/>
  <c r="BY330" i="1"/>
  <c r="BO330" i="1"/>
  <c r="BP330" i="1"/>
  <c r="BQ330" i="1"/>
  <c r="BR330" i="1"/>
  <c r="BT330" i="1"/>
  <c r="BU330" i="1"/>
  <c r="BW330" i="1"/>
  <c r="BJ330" i="1"/>
  <c r="BZ330" i="1"/>
  <c r="CB330" i="1" s="1"/>
  <c r="BV330" i="1"/>
  <c r="BK330" i="1"/>
  <c r="BL330" i="1"/>
  <c r="BN330" i="1"/>
  <c r="BX330" i="1"/>
  <c r="BS330" i="1"/>
  <c r="BM330" i="1"/>
  <c r="BL663" i="1"/>
  <c r="BX663" i="1"/>
  <c r="BM663" i="1"/>
  <c r="BY663" i="1"/>
  <c r="BS663" i="1"/>
  <c r="BN663" i="1"/>
  <c r="BZ663" i="1"/>
  <c r="CB663" i="1" s="1"/>
  <c r="BU663" i="1"/>
  <c r="BO663" i="1"/>
  <c r="BJ663" i="1"/>
  <c r="BP663" i="1"/>
  <c r="BV663" i="1"/>
  <c r="BQ663" i="1"/>
  <c r="BK663" i="1"/>
  <c r="BR663" i="1"/>
  <c r="BW663" i="1"/>
  <c r="BT663" i="1"/>
  <c r="AQ571" i="1"/>
  <c r="CF571" i="1" s="1"/>
  <c r="AF903" i="1"/>
  <c r="AG903" i="1" s="1"/>
  <c r="BK381" i="1"/>
  <c r="BX381" i="1"/>
  <c r="BO381" i="1"/>
  <c r="BL381" i="1"/>
  <c r="BQ381" i="1"/>
  <c r="BY381" i="1"/>
  <c r="BR381" i="1"/>
  <c r="BM381" i="1"/>
  <c r="BS381" i="1"/>
  <c r="BZ381" i="1"/>
  <c r="CB381" i="1" s="1"/>
  <c r="BT381" i="1"/>
  <c r="BP381" i="1"/>
  <c r="BU381" i="1"/>
  <c r="BV381" i="1"/>
  <c r="BJ381" i="1"/>
  <c r="BW381" i="1"/>
  <c r="BN381" i="1"/>
  <c r="BY311" i="1"/>
  <c r="BR311" i="1"/>
  <c r="BW311" i="1"/>
  <c r="BZ311" i="1"/>
  <c r="CB311" i="1" s="1"/>
  <c r="BP311" i="1"/>
  <c r="BK311" i="1"/>
  <c r="BQ311" i="1"/>
  <c r="BL311" i="1"/>
  <c r="BS311" i="1"/>
  <c r="BN311" i="1"/>
  <c r="BT311" i="1"/>
  <c r="BO311" i="1"/>
  <c r="BU311" i="1"/>
  <c r="BX311" i="1"/>
  <c r="BJ311" i="1"/>
  <c r="BV311" i="1"/>
  <c r="BM311" i="1"/>
  <c r="AG372" i="1"/>
  <c r="AH372" i="1"/>
  <c r="AI372" i="1"/>
  <c r="AK372" i="1"/>
  <c r="AJ372" i="1"/>
  <c r="AK740" i="1"/>
  <c r="AI740" i="1"/>
  <c r="AG740" i="1"/>
  <c r="AH740" i="1"/>
  <c r="AJ740" i="1"/>
  <c r="AK738" i="1"/>
  <c r="AG738" i="1"/>
  <c r="AH738" i="1"/>
  <c r="AI738" i="1"/>
  <c r="AJ738" i="1"/>
  <c r="AK697" i="1"/>
  <c r="AG697" i="1"/>
  <c r="AH697" i="1"/>
  <c r="AI697" i="1"/>
  <c r="AJ697" i="1"/>
  <c r="BQ53" i="1"/>
  <c r="BZ53" i="1"/>
  <c r="CB53" i="1" s="1"/>
  <c r="BT53" i="1"/>
  <c r="BL53" i="1"/>
  <c r="BU53" i="1"/>
  <c r="BS53" i="1"/>
  <c r="BJ53" i="1"/>
  <c r="BN53" i="1"/>
  <c r="BV53" i="1"/>
  <c r="BX53" i="1"/>
  <c r="BK53" i="1"/>
  <c r="BR53" i="1"/>
  <c r="BW53" i="1"/>
  <c r="BM53" i="1"/>
  <c r="BY53" i="1"/>
  <c r="BO53" i="1"/>
  <c r="BP53" i="1"/>
  <c r="BO820" i="1"/>
  <c r="BM820" i="1"/>
  <c r="BN820" i="1"/>
  <c r="BK820" i="1"/>
  <c r="BJ820" i="1"/>
  <c r="BL820" i="1"/>
  <c r="AG363" i="1"/>
  <c r="AJ363" i="1"/>
  <c r="AI363" i="1"/>
  <c r="AK363" i="1"/>
  <c r="AH363" i="1"/>
  <c r="AI737" i="1"/>
  <c r="AG737" i="1"/>
  <c r="AH737" i="1"/>
  <c r="AJ737" i="1"/>
  <c r="AK737" i="1"/>
  <c r="BT646" i="1"/>
  <c r="BV646" i="1"/>
  <c r="BX646" i="1"/>
  <c r="BU646" i="1"/>
  <c r="BY646" i="1"/>
  <c r="BK646" i="1"/>
  <c r="BJ646" i="1"/>
  <c r="BW646" i="1"/>
  <c r="BZ646" i="1"/>
  <c r="CB646" i="1" s="1"/>
  <c r="BO646" i="1"/>
  <c r="BL646" i="1"/>
  <c r="BN646" i="1"/>
  <c r="BM646" i="1"/>
  <c r="BP646" i="1"/>
  <c r="BQ646" i="1"/>
  <c r="BR646" i="1"/>
  <c r="BS646" i="1"/>
  <c r="BL328" i="1"/>
  <c r="BZ328" i="1"/>
  <c r="CB328" i="1" s="1"/>
  <c r="BX328" i="1"/>
  <c r="BK328" i="1"/>
  <c r="BM328" i="1"/>
  <c r="BY328" i="1"/>
  <c r="BO328" i="1"/>
  <c r="BP328" i="1"/>
  <c r="BR328" i="1"/>
  <c r="BN328" i="1"/>
  <c r="BU328" i="1"/>
  <c r="BS328" i="1"/>
  <c r="BJ328" i="1"/>
  <c r="BT328" i="1"/>
  <c r="BV328" i="1"/>
  <c r="BQ328" i="1"/>
  <c r="BW328" i="1"/>
  <c r="BQ263" i="1"/>
  <c r="BK263" i="1"/>
  <c r="BT263" i="1"/>
  <c r="BL263" i="1"/>
  <c r="BU263" i="1"/>
  <c r="BR263" i="1"/>
  <c r="BJ263" i="1"/>
  <c r="BS263" i="1"/>
  <c r="BV263" i="1"/>
  <c r="BW263" i="1"/>
  <c r="BM263" i="1"/>
  <c r="BX263" i="1"/>
  <c r="BY263" i="1"/>
  <c r="BN263" i="1"/>
  <c r="BZ263" i="1"/>
  <c r="CB263" i="1" s="1"/>
  <c r="BO263" i="1"/>
  <c r="BP263" i="1"/>
  <c r="AJ547" i="1"/>
  <c r="AH547" i="1"/>
  <c r="AI547" i="1"/>
  <c r="AK547" i="1"/>
  <c r="AG547" i="1"/>
  <c r="BN208" i="1"/>
  <c r="BX208" i="1"/>
  <c r="BZ208" i="1"/>
  <c r="CB208" i="1" s="1"/>
  <c r="BY208" i="1"/>
  <c r="BO208" i="1"/>
  <c r="BK208" i="1"/>
  <c r="BP208" i="1"/>
  <c r="BL208" i="1"/>
  <c r="BR208" i="1"/>
  <c r="BM208" i="1"/>
  <c r="BS208" i="1"/>
  <c r="BT208" i="1"/>
  <c r="BU208" i="1"/>
  <c r="BJ208" i="1"/>
  <c r="BV208" i="1"/>
  <c r="BQ208" i="1"/>
  <c r="BW208" i="1"/>
  <c r="AG789" i="1"/>
  <c r="AH789" i="1"/>
  <c r="AJ789" i="1"/>
  <c r="AK789" i="1"/>
  <c r="AI789" i="1"/>
  <c r="AG248" i="1"/>
  <c r="AH248" i="1"/>
  <c r="AI248" i="1"/>
  <c r="AJ248" i="1"/>
  <c r="AK248" i="1"/>
  <c r="BO582" i="1"/>
  <c r="BX582" i="1"/>
  <c r="BP582" i="1"/>
  <c r="BM582" i="1"/>
  <c r="BQ582" i="1"/>
  <c r="BY582" i="1"/>
  <c r="BR582" i="1"/>
  <c r="BN582" i="1"/>
  <c r="BS582" i="1"/>
  <c r="BZ582" i="1"/>
  <c r="CB582" i="1" s="1"/>
  <c r="BT582" i="1"/>
  <c r="BU582" i="1"/>
  <c r="BJ582" i="1"/>
  <c r="BV582" i="1"/>
  <c r="BK582" i="1"/>
  <c r="BW582" i="1"/>
  <c r="BL582" i="1"/>
  <c r="BZ100" i="1"/>
  <c r="CB100" i="1" s="1"/>
  <c r="BY100" i="1"/>
  <c r="BQ100" i="1"/>
  <c r="BL100" i="1"/>
  <c r="BP100" i="1"/>
  <c r="BM100" i="1"/>
  <c r="BR100" i="1"/>
  <c r="BO100" i="1"/>
  <c r="BS100" i="1"/>
  <c r="BT100" i="1"/>
  <c r="BU100" i="1"/>
  <c r="BV100" i="1"/>
  <c r="BW100" i="1"/>
  <c r="BJ100" i="1"/>
  <c r="BX100" i="1"/>
  <c r="BN100" i="1"/>
  <c r="BK100" i="1"/>
  <c r="BK607" i="1"/>
  <c r="BM607" i="1"/>
  <c r="BN607" i="1"/>
  <c r="BP607" i="1"/>
  <c r="BQ607" i="1"/>
  <c r="BR607" i="1"/>
  <c r="BO607" i="1"/>
  <c r="BT607" i="1"/>
  <c r="BS607" i="1"/>
  <c r="BV607" i="1"/>
  <c r="BU607" i="1"/>
  <c r="BW607" i="1"/>
  <c r="BL607" i="1"/>
  <c r="BY607" i="1"/>
  <c r="BX607" i="1"/>
  <c r="BZ607" i="1"/>
  <c r="CB607" i="1" s="1"/>
  <c r="BJ607" i="1"/>
  <c r="BY96" i="1"/>
  <c r="BJ96" i="1"/>
  <c r="BK96" i="1"/>
  <c r="BS96" i="1"/>
  <c r="BM96" i="1"/>
  <c r="BT96" i="1"/>
  <c r="BP96" i="1"/>
  <c r="BU96" i="1"/>
  <c r="BR96" i="1"/>
  <c r="BL96" i="1"/>
  <c r="BV96" i="1"/>
  <c r="BX96" i="1"/>
  <c r="BW96" i="1"/>
  <c r="BN96" i="1"/>
  <c r="BZ96" i="1"/>
  <c r="CB96" i="1" s="1"/>
  <c r="BO96" i="1"/>
  <c r="BQ96" i="1"/>
  <c r="AH623" i="1"/>
  <c r="AI623" i="1"/>
  <c r="AG623" i="1"/>
  <c r="BV623" i="1" s="1"/>
  <c r="AJ623" i="1"/>
  <c r="AK623" i="1"/>
  <c r="BX711" i="1"/>
  <c r="BU711" i="1"/>
  <c r="BK711" i="1"/>
  <c r="BN711" i="1"/>
  <c r="BY711" i="1"/>
  <c r="BZ711" i="1"/>
  <c r="CB711" i="1" s="1"/>
  <c r="BL711" i="1"/>
  <c r="BP711" i="1"/>
  <c r="BM711" i="1"/>
  <c r="BQ711" i="1"/>
  <c r="BO711" i="1"/>
  <c r="BR711" i="1"/>
  <c r="BS711" i="1"/>
  <c r="BT711" i="1"/>
  <c r="BV711" i="1"/>
  <c r="BW711" i="1"/>
  <c r="BJ711" i="1"/>
  <c r="AH330" i="1"/>
  <c r="AI330" i="1"/>
  <c r="AK330" i="1"/>
  <c r="AG330" i="1"/>
  <c r="AJ330" i="1"/>
  <c r="BL683" i="1"/>
  <c r="BU683" i="1"/>
  <c r="BJ683" i="1"/>
  <c r="BV683" i="1"/>
  <c r="BR683" i="1"/>
  <c r="BY116" i="1"/>
  <c r="BJ116" i="1"/>
  <c r="BN116" i="1"/>
  <c r="BK116" i="1"/>
  <c r="BZ116" i="1"/>
  <c r="CB116" i="1" s="1"/>
  <c r="BL116" i="1"/>
  <c r="BT116" i="1"/>
  <c r="BS116" i="1"/>
  <c r="BO116" i="1"/>
  <c r="BP116" i="1"/>
  <c r="BQ116" i="1"/>
  <c r="BR116" i="1"/>
  <c r="BU116" i="1"/>
  <c r="BV116" i="1"/>
  <c r="BW116" i="1"/>
  <c r="BM116" i="1"/>
  <c r="BX116" i="1"/>
  <c r="BP92" i="1"/>
  <c r="BQ92" i="1"/>
  <c r="BR92" i="1"/>
  <c r="BT92" i="1"/>
  <c r="BU92" i="1"/>
  <c r="BK92" i="1"/>
  <c r="BW92" i="1"/>
  <c r="BM92" i="1"/>
  <c r="BJ92" i="1"/>
  <c r="BY92" i="1"/>
  <c r="BL92" i="1"/>
  <c r="BN92" i="1"/>
  <c r="BS92" i="1"/>
  <c r="BZ92" i="1"/>
  <c r="CB92" i="1" s="1"/>
  <c r="BV92" i="1"/>
  <c r="BO92" i="1"/>
  <c r="BX92" i="1"/>
  <c r="AQ840" i="1"/>
  <c r="CF840" i="1" s="1"/>
  <c r="AQ903" i="1"/>
  <c r="CF903" i="1" s="1"/>
  <c r="AK815" i="1"/>
  <c r="AG815" i="1"/>
  <c r="BS815" i="1" s="1"/>
  <c r="AH815" i="1"/>
  <c r="AI815" i="1"/>
  <c r="AJ815" i="1"/>
  <c r="BO343" i="1"/>
  <c r="BK343" i="1"/>
  <c r="BP343" i="1"/>
  <c r="BL343" i="1"/>
  <c r="BW343" i="1"/>
  <c r="BX343" i="1"/>
  <c r="BQ343" i="1"/>
  <c r="BZ343" i="1"/>
  <c r="CB343" i="1" s="1"/>
  <c r="BR343" i="1"/>
  <c r="BN343" i="1"/>
  <c r="BS343" i="1"/>
  <c r="BT343" i="1"/>
  <c r="BM343" i="1"/>
  <c r="BJ343" i="1"/>
  <c r="BY343" i="1"/>
  <c r="BU343" i="1"/>
  <c r="BV343" i="1"/>
  <c r="BL641" i="1"/>
  <c r="BJ641" i="1"/>
  <c r="BK641" i="1"/>
  <c r="AG469" i="1"/>
  <c r="AI469" i="1"/>
  <c r="AJ469" i="1"/>
  <c r="AK469" i="1"/>
  <c r="AH469" i="1"/>
  <c r="AJ433" i="1"/>
  <c r="AK433" i="1"/>
  <c r="AG433" i="1"/>
  <c r="BU433" i="1" s="1"/>
  <c r="AH433" i="1"/>
  <c r="AI433" i="1"/>
  <c r="BM335" i="1"/>
  <c r="AI350" i="1"/>
  <c r="AK350" i="1"/>
  <c r="AH350" i="1"/>
  <c r="AJ350" i="1"/>
  <c r="AG350" i="1"/>
  <c r="AK747" i="1"/>
  <c r="AG747" i="1"/>
  <c r="AH747" i="1"/>
  <c r="AI747" i="1"/>
  <c r="AJ747" i="1"/>
  <c r="AG101" i="1"/>
  <c r="AH101" i="1"/>
  <c r="AI101" i="1"/>
  <c r="AJ101" i="1"/>
  <c r="AK101" i="1"/>
  <c r="BT417" i="1"/>
  <c r="BU417" i="1"/>
  <c r="BL417" i="1"/>
  <c r="BJ417" i="1"/>
  <c r="BQ417" i="1"/>
  <c r="BR417" i="1"/>
  <c r="BK417" i="1"/>
  <c r="BM417" i="1"/>
  <c r="BN417" i="1"/>
  <c r="BO417" i="1"/>
  <c r="BS417" i="1"/>
  <c r="BP417" i="1"/>
  <c r="AG53" i="1"/>
  <c r="AI53" i="1"/>
  <c r="AK53" i="1"/>
  <c r="AH53" i="1"/>
  <c r="AJ53" i="1"/>
  <c r="BK788" i="1"/>
  <c r="BL788" i="1"/>
  <c r="BJ788" i="1"/>
  <c r="BM788" i="1"/>
  <c r="BN788" i="1"/>
  <c r="BO788" i="1"/>
  <c r="AG646" i="1"/>
  <c r="AK646" i="1"/>
  <c r="AH646" i="1"/>
  <c r="AI646" i="1"/>
  <c r="AJ646" i="1"/>
  <c r="BQ224" i="1"/>
  <c r="BR224" i="1"/>
  <c r="BK224" i="1"/>
  <c r="BS224" i="1"/>
  <c r="BW224" i="1"/>
  <c r="BJ224" i="1"/>
  <c r="BL224" i="1"/>
  <c r="BT224" i="1"/>
  <c r="BX224" i="1"/>
  <c r="BM224" i="1"/>
  <c r="BV224" i="1"/>
  <c r="BY224" i="1"/>
  <c r="BN224" i="1"/>
  <c r="BO224" i="1"/>
  <c r="BZ224" i="1"/>
  <c r="CB224" i="1" s="1"/>
  <c r="BP224" i="1"/>
  <c r="BU224" i="1"/>
  <c r="AJ64" i="1"/>
  <c r="AK64" i="1"/>
  <c r="AG64" i="1"/>
  <c r="AH64" i="1"/>
  <c r="AI64" i="1"/>
  <c r="AK166" i="1"/>
  <c r="AG166" i="1"/>
  <c r="BR166" i="1" s="1"/>
  <c r="AH166" i="1"/>
  <c r="AI166" i="1"/>
  <c r="AJ166" i="1"/>
  <c r="BP579" i="1"/>
  <c r="BL579" i="1"/>
  <c r="BQ579" i="1"/>
  <c r="BX579" i="1"/>
  <c r="BR579" i="1"/>
  <c r="BN579" i="1"/>
  <c r="BS579" i="1"/>
  <c r="BZ579" i="1"/>
  <c r="CB579" i="1" s="1"/>
  <c r="BT579" i="1"/>
  <c r="BU579" i="1"/>
  <c r="BY579" i="1"/>
  <c r="BV579" i="1"/>
  <c r="BJ579" i="1"/>
  <c r="BM579" i="1"/>
  <c r="BK579" i="1"/>
  <c r="BO579" i="1"/>
  <c r="BW579" i="1"/>
  <c r="AI263" i="1"/>
  <c r="AJ263" i="1"/>
  <c r="AK263" i="1"/>
  <c r="AG263" i="1"/>
  <c r="AH263" i="1"/>
  <c r="AK180" i="1"/>
  <c r="AI180" i="1"/>
  <c r="AG180" i="1"/>
  <c r="AH180" i="1"/>
  <c r="AJ180" i="1"/>
  <c r="BM484" i="1"/>
  <c r="BK484" i="1"/>
  <c r="BY484" i="1"/>
  <c r="BW484" i="1"/>
  <c r="BO484" i="1"/>
  <c r="BX484" i="1"/>
  <c r="BS484" i="1"/>
  <c r="BP484" i="1"/>
  <c r="BR484" i="1"/>
  <c r="BT484" i="1"/>
  <c r="BU484" i="1"/>
  <c r="BJ484" i="1"/>
  <c r="BV484" i="1"/>
  <c r="BL484" i="1"/>
  <c r="BQ484" i="1"/>
  <c r="BN484" i="1"/>
  <c r="BZ484" i="1"/>
  <c r="CB484" i="1" s="1"/>
  <c r="AH717" i="1"/>
  <c r="AG717" i="1"/>
  <c r="AI717" i="1"/>
  <c r="AJ717" i="1"/>
  <c r="AK717" i="1"/>
  <c r="AH84" i="1"/>
  <c r="AI84" i="1"/>
  <c r="AJ84" i="1"/>
  <c r="AK84" i="1"/>
  <c r="AG84" i="1"/>
  <c r="AJ58" i="1"/>
  <c r="AK58" i="1"/>
  <c r="AG58" i="1"/>
  <c r="AH58" i="1"/>
  <c r="AI58" i="1"/>
  <c r="AJ208" i="1"/>
  <c r="AK208" i="1"/>
  <c r="AG208" i="1"/>
  <c r="AH208" i="1"/>
  <c r="AI208" i="1"/>
  <c r="AK817" i="1"/>
  <c r="AG817" i="1"/>
  <c r="BW817" i="1" s="1"/>
  <c r="AH817" i="1"/>
  <c r="AJ817" i="1"/>
  <c r="AI817" i="1"/>
  <c r="AI582" i="1"/>
  <c r="AJ582" i="1"/>
  <c r="AK582" i="1"/>
  <c r="AG582" i="1"/>
  <c r="AH582" i="1"/>
  <c r="BV557" i="1"/>
  <c r="BR557" i="1"/>
  <c r="BK557" i="1"/>
  <c r="BS557" i="1"/>
  <c r="BW557" i="1"/>
  <c r="BT557" i="1"/>
  <c r="BL557" i="1"/>
  <c r="BX557" i="1"/>
  <c r="BM557" i="1"/>
  <c r="BY557" i="1"/>
  <c r="BN557" i="1"/>
  <c r="BZ557" i="1"/>
  <c r="CB557" i="1" s="1"/>
  <c r="BO557" i="1"/>
  <c r="BU557" i="1"/>
  <c r="BP557" i="1"/>
  <c r="BJ557" i="1"/>
  <c r="BQ557" i="1"/>
  <c r="AH607" i="1"/>
  <c r="AG607" i="1"/>
  <c r="AI607" i="1"/>
  <c r="AJ607" i="1"/>
  <c r="AK607" i="1"/>
  <c r="AH663" i="1"/>
  <c r="AI663" i="1"/>
  <c r="AJ663" i="1"/>
  <c r="AK663" i="1"/>
  <c r="AG663" i="1"/>
  <c r="BS469" i="1"/>
  <c r="BY469" i="1"/>
  <c r="BN469" i="1"/>
  <c r="BZ469" i="1"/>
  <c r="CB469" i="1" s="1"/>
  <c r="BO469" i="1"/>
  <c r="BT469" i="1"/>
  <c r="BX469" i="1"/>
  <c r="BQ469" i="1"/>
  <c r="BJ469" i="1"/>
  <c r="BV469" i="1"/>
  <c r="BU469" i="1"/>
  <c r="BR469" i="1"/>
  <c r="BK469" i="1"/>
  <c r="BW469" i="1"/>
  <c r="BM469" i="1"/>
  <c r="BP469" i="1"/>
  <c r="BL469" i="1"/>
  <c r="BT740" i="1"/>
  <c r="BU740" i="1"/>
  <c r="BJ740" i="1"/>
  <c r="BV740" i="1"/>
  <c r="BY740" i="1"/>
  <c r="BK740" i="1"/>
  <c r="BO740" i="1"/>
  <c r="BW740" i="1"/>
  <c r="BP740" i="1"/>
  <c r="BL740" i="1"/>
  <c r="BQ740" i="1"/>
  <c r="BX740" i="1"/>
  <c r="BM740" i="1"/>
  <c r="BN740" i="1"/>
  <c r="BR740" i="1"/>
  <c r="BZ740" i="1"/>
  <c r="CB740" i="1" s="1"/>
  <c r="BS740" i="1"/>
  <c r="AG302" i="1"/>
  <c r="AH302" i="1"/>
  <c r="AI302" i="1"/>
  <c r="AJ302" i="1"/>
  <c r="AK302" i="1"/>
  <c r="BO697" i="1"/>
  <c r="BM697" i="1"/>
  <c r="BP697" i="1"/>
  <c r="BL697" i="1"/>
  <c r="BS697" i="1"/>
  <c r="BZ697" i="1"/>
  <c r="CB697" i="1" s="1"/>
  <c r="BU697" i="1"/>
  <c r="BK697" i="1"/>
  <c r="BW697" i="1"/>
  <c r="BX697" i="1"/>
  <c r="BN697" i="1"/>
  <c r="BQ697" i="1"/>
  <c r="BR697" i="1"/>
  <c r="BT697" i="1"/>
  <c r="BY697" i="1"/>
  <c r="BJ697" i="1"/>
  <c r="BV697" i="1"/>
  <c r="AJ645" i="1"/>
  <c r="AK645" i="1"/>
  <c r="AG645" i="1"/>
  <c r="BO645" i="1" s="1"/>
  <c r="AH645" i="1"/>
  <c r="AI645" i="1"/>
  <c r="BJ758" i="1"/>
  <c r="BR758" i="1"/>
  <c r="BK758" i="1"/>
  <c r="BS758" i="1"/>
  <c r="BW758" i="1"/>
  <c r="BT758" i="1"/>
  <c r="BL758" i="1"/>
  <c r="BX758" i="1"/>
  <c r="BM758" i="1"/>
  <c r="BY758" i="1"/>
  <c r="BZ758" i="1"/>
  <c r="CB758" i="1" s="1"/>
  <c r="BO758" i="1"/>
  <c r="BP758" i="1"/>
  <c r="BU758" i="1"/>
  <c r="BN758" i="1"/>
  <c r="BV758" i="1"/>
  <c r="BQ758" i="1"/>
  <c r="AK736" i="1"/>
  <c r="AH736" i="1"/>
  <c r="AI736" i="1"/>
  <c r="AJ736" i="1"/>
  <c r="AG736" i="1"/>
  <c r="BX736" i="1" s="1"/>
  <c r="BP166" i="1"/>
  <c r="BJ166" i="1"/>
  <c r="BK166" i="1"/>
  <c r="BL166" i="1"/>
  <c r="AI520" i="1"/>
  <c r="AJ520" i="1"/>
  <c r="AK520" i="1"/>
  <c r="AG520" i="1"/>
  <c r="AH520" i="1"/>
  <c r="AG702" i="1"/>
  <c r="AH702" i="1"/>
  <c r="AI702" i="1"/>
  <c r="AJ702" i="1"/>
  <c r="AK702" i="1"/>
  <c r="BU502" i="1"/>
  <c r="BV502" i="1"/>
  <c r="BP502" i="1"/>
  <c r="BL502" i="1"/>
  <c r="BJ502" i="1"/>
  <c r="BN502" i="1"/>
  <c r="BQ502" i="1"/>
  <c r="BZ502" i="1"/>
  <c r="CB502" i="1" s="1"/>
  <c r="BT502" i="1"/>
  <c r="BO502" i="1"/>
  <c r="BK502" i="1"/>
  <c r="BR502" i="1"/>
  <c r="BS502" i="1"/>
  <c r="BW502" i="1"/>
  <c r="BM502" i="1"/>
  <c r="BX502" i="1"/>
  <c r="BY502" i="1"/>
  <c r="BY717" i="1"/>
  <c r="BL717" i="1"/>
  <c r="BO717" i="1"/>
  <c r="BZ717" i="1"/>
  <c r="CB717" i="1" s="1"/>
  <c r="BT717" i="1"/>
  <c r="BM717" i="1"/>
  <c r="BR717" i="1"/>
  <c r="BN717" i="1"/>
  <c r="BS717" i="1"/>
  <c r="BP717" i="1"/>
  <c r="BU717" i="1"/>
  <c r="BQ717" i="1"/>
  <c r="BV717" i="1"/>
  <c r="BW717" i="1"/>
  <c r="BJ717" i="1"/>
  <c r="BX717" i="1"/>
  <c r="BK717" i="1"/>
  <c r="AP571" i="1"/>
  <c r="CE571" i="1" s="1"/>
  <c r="AO571" i="1"/>
  <c r="CD571" i="1" s="1"/>
  <c r="AP903" i="1"/>
  <c r="CE903" i="1" s="1"/>
  <c r="BQ535" i="1"/>
  <c r="AM935" i="1"/>
  <c r="BN935" i="1" s="1"/>
  <c r="AK343" i="1"/>
  <c r="AI343" i="1"/>
  <c r="AG343" i="1"/>
  <c r="AH343" i="1"/>
  <c r="AJ343" i="1"/>
  <c r="AH641" i="1"/>
  <c r="AI641" i="1"/>
  <c r="AG641" i="1"/>
  <c r="BN641" i="1" s="1"/>
  <c r="AJ641" i="1"/>
  <c r="AK641" i="1"/>
  <c r="BY705" i="1"/>
  <c r="BZ705" i="1"/>
  <c r="CB705" i="1" s="1"/>
  <c r="BS705" i="1"/>
  <c r="BM705" i="1"/>
  <c r="BT705" i="1"/>
  <c r="BU705" i="1"/>
  <c r="BV705" i="1"/>
  <c r="BJ705" i="1"/>
  <c r="BK705" i="1"/>
  <c r="BO705" i="1"/>
  <c r="BW705" i="1"/>
  <c r="BP705" i="1"/>
  <c r="BL705" i="1"/>
  <c r="BQ705" i="1"/>
  <c r="BX705" i="1"/>
  <c r="BR705" i="1"/>
  <c r="BN705" i="1"/>
  <c r="AJ693" i="1"/>
  <c r="AK693" i="1"/>
  <c r="AG693" i="1"/>
  <c r="BK693" i="1" s="1"/>
  <c r="AH693" i="1"/>
  <c r="AI693" i="1"/>
  <c r="BV682" i="1"/>
  <c r="BK682" i="1"/>
  <c r="BW682" i="1"/>
  <c r="BL682" i="1"/>
  <c r="BO682" i="1"/>
  <c r="BX682" i="1"/>
  <c r="BP682" i="1"/>
  <c r="BM682" i="1"/>
  <c r="BQ682" i="1"/>
  <c r="BY682" i="1"/>
  <c r="BR682" i="1"/>
  <c r="BN682" i="1"/>
  <c r="BS682" i="1"/>
  <c r="BZ682" i="1"/>
  <c r="CB682" i="1" s="1"/>
  <c r="BT682" i="1"/>
  <c r="BU682" i="1"/>
  <c r="BJ682" i="1"/>
  <c r="AI311" i="1"/>
  <c r="AG311" i="1"/>
  <c r="AH311" i="1"/>
  <c r="AK311" i="1"/>
  <c r="AJ311" i="1"/>
  <c r="BJ568" i="1"/>
  <c r="BK568" i="1"/>
  <c r="BL568" i="1"/>
  <c r="BM568" i="1"/>
  <c r="AJ661" i="1"/>
  <c r="AK661" i="1"/>
  <c r="AG661" i="1"/>
  <c r="BZ661" i="1" s="1"/>
  <c r="CB661" i="1" s="1"/>
  <c r="AH661" i="1"/>
  <c r="AI661" i="1"/>
  <c r="AI196" i="1"/>
  <c r="AJ196" i="1"/>
  <c r="AK196" i="1"/>
  <c r="AG196" i="1"/>
  <c r="AH196" i="1"/>
  <c r="BK713" i="1"/>
  <c r="BY713" i="1"/>
  <c r="BO713" i="1"/>
  <c r="BL713" i="1"/>
  <c r="BT713" i="1"/>
  <c r="BZ713" i="1"/>
  <c r="CB713" i="1" s="1"/>
  <c r="BQ713" i="1"/>
  <c r="BM713" i="1"/>
  <c r="BR713" i="1"/>
  <c r="BN713" i="1"/>
  <c r="BS713" i="1"/>
  <c r="BP713" i="1"/>
  <c r="BU713" i="1"/>
  <c r="BV713" i="1"/>
  <c r="BW713" i="1"/>
  <c r="BJ713" i="1"/>
  <c r="BX713" i="1"/>
  <c r="AJ599" i="1"/>
  <c r="AK599" i="1"/>
  <c r="AH599" i="1"/>
  <c r="AI599" i="1"/>
  <c r="AG599" i="1"/>
  <c r="AK760" i="1"/>
  <c r="AI760" i="1"/>
  <c r="AG760" i="1"/>
  <c r="AH760" i="1"/>
  <c r="AJ760" i="1"/>
  <c r="AH417" i="1"/>
  <c r="AG417" i="1"/>
  <c r="BX417" i="1" s="1"/>
  <c r="AI417" i="1"/>
  <c r="AJ417" i="1"/>
  <c r="AK417" i="1"/>
  <c r="BV72" i="1"/>
  <c r="BM72" i="1"/>
  <c r="BY72" i="1"/>
  <c r="BL72" i="1"/>
  <c r="BO72" i="1"/>
  <c r="BN72" i="1"/>
  <c r="BP72" i="1"/>
  <c r="BX72" i="1"/>
  <c r="BQ72" i="1"/>
  <c r="BK72" i="1"/>
  <c r="BR72" i="1"/>
  <c r="BW72" i="1"/>
  <c r="BS72" i="1"/>
  <c r="BZ72" i="1"/>
  <c r="CB72" i="1" s="1"/>
  <c r="BT72" i="1"/>
  <c r="BU72" i="1"/>
  <c r="BJ72" i="1"/>
  <c r="AI214" i="1"/>
  <c r="AG214" i="1"/>
  <c r="AH214" i="1"/>
  <c r="AJ214" i="1"/>
  <c r="AK214" i="1"/>
  <c r="BV70" i="1"/>
  <c r="BM70" i="1"/>
  <c r="BY70" i="1"/>
  <c r="BK70" i="1"/>
  <c r="BO70" i="1"/>
  <c r="BL70" i="1"/>
  <c r="BP70" i="1"/>
  <c r="BN70" i="1"/>
  <c r="BQ70" i="1"/>
  <c r="BW70" i="1"/>
  <c r="BR70" i="1"/>
  <c r="BX70" i="1"/>
  <c r="BS70" i="1"/>
  <c r="BZ70" i="1"/>
  <c r="CB70" i="1" s="1"/>
  <c r="BT70" i="1"/>
  <c r="BU70" i="1"/>
  <c r="BJ70" i="1"/>
  <c r="BV175" i="1"/>
  <c r="BQ175" i="1"/>
  <c r="BR175" i="1"/>
  <c r="BW175" i="1"/>
  <c r="BN175" i="1"/>
  <c r="BX175" i="1"/>
  <c r="BZ175" i="1"/>
  <c r="CB175" i="1" s="1"/>
  <c r="BY175" i="1"/>
  <c r="BO175" i="1"/>
  <c r="BK175" i="1"/>
  <c r="BP175" i="1"/>
  <c r="BL175" i="1"/>
  <c r="BS175" i="1"/>
  <c r="BM175" i="1"/>
  <c r="BT175" i="1"/>
  <c r="BU175" i="1"/>
  <c r="BJ175" i="1"/>
  <c r="AK407" i="1"/>
  <c r="AG407" i="1"/>
  <c r="BU407" i="1" s="1"/>
  <c r="AH407" i="1"/>
  <c r="AI407" i="1"/>
  <c r="AJ407" i="1"/>
  <c r="AI484" i="1"/>
  <c r="AJ484" i="1"/>
  <c r="AK484" i="1"/>
  <c r="AG484" i="1"/>
  <c r="AH484" i="1"/>
  <c r="BJ660" i="1"/>
  <c r="BZ783" i="1"/>
  <c r="CB783" i="1" s="1"/>
  <c r="BP783" i="1"/>
  <c r="BQ783" i="1"/>
  <c r="BK783" i="1"/>
  <c r="BS783" i="1"/>
  <c r="BL783" i="1"/>
  <c r="BU783" i="1"/>
  <c r="BX783" i="1"/>
  <c r="BJ783" i="1"/>
  <c r="BM783" i="1"/>
  <c r="BV783" i="1"/>
  <c r="BY783" i="1"/>
  <c r="BW783" i="1"/>
  <c r="BN783" i="1"/>
  <c r="BO783" i="1"/>
  <c r="BR783" i="1"/>
  <c r="BT783" i="1"/>
  <c r="AJ475" i="1"/>
  <c r="AG475" i="1"/>
  <c r="AK475" i="1"/>
  <c r="AH475" i="1"/>
  <c r="AI475" i="1"/>
  <c r="AI659" i="1"/>
  <c r="AJ659" i="1"/>
  <c r="AG659" i="1"/>
  <c r="BY659" i="1" s="1"/>
  <c r="AH659" i="1"/>
  <c r="AK659" i="1"/>
  <c r="BT273" i="1"/>
  <c r="BP273" i="1"/>
  <c r="BM59" i="1"/>
  <c r="BY59" i="1"/>
  <c r="BP59" i="1"/>
  <c r="BQ59" i="1"/>
  <c r="BL59" i="1"/>
  <c r="BN59" i="1"/>
  <c r="BT59" i="1"/>
  <c r="BO59" i="1"/>
  <c r="BU59" i="1"/>
  <c r="BR59" i="1"/>
  <c r="BJ59" i="1"/>
  <c r="BS59" i="1"/>
  <c r="BV59" i="1"/>
  <c r="BX59" i="1"/>
  <c r="BK59" i="1"/>
  <c r="BZ59" i="1"/>
  <c r="CB59" i="1" s="1"/>
  <c r="BW59" i="1"/>
  <c r="AI782" i="1"/>
  <c r="AJ782" i="1"/>
  <c r="AK782" i="1"/>
  <c r="AG782" i="1"/>
  <c r="AH782" i="1"/>
  <c r="AH340" i="1"/>
  <c r="AI340" i="1"/>
  <c r="AK340" i="1"/>
  <c r="AG340" i="1"/>
  <c r="BM340" i="1" s="1"/>
  <c r="AJ340" i="1"/>
  <c r="BM634" i="1"/>
  <c r="BY634" i="1"/>
  <c r="BN634" i="1"/>
  <c r="BS634" i="1"/>
  <c r="BZ634" i="1"/>
  <c r="CB634" i="1" s="1"/>
  <c r="BT634" i="1"/>
  <c r="BO634" i="1"/>
  <c r="BU634" i="1"/>
  <c r="BP634" i="1"/>
  <c r="BJ634" i="1"/>
  <c r="BQ634" i="1"/>
  <c r="BV634" i="1"/>
  <c r="BR634" i="1"/>
  <c r="BK634" i="1"/>
  <c r="BW634" i="1"/>
  <c r="BL634" i="1"/>
  <c r="BX634" i="1"/>
  <c r="BJ698" i="1"/>
  <c r="BV698" i="1"/>
  <c r="BK698" i="1"/>
  <c r="BO698" i="1"/>
  <c r="BW698" i="1"/>
  <c r="BM698" i="1"/>
  <c r="BL698" i="1"/>
  <c r="BP698" i="1"/>
  <c r="BX698" i="1"/>
  <c r="BQ698" i="1"/>
  <c r="BN698" i="1"/>
  <c r="BY698" i="1"/>
  <c r="BZ698" i="1"/>
  <c r="CB698" i="1" s="1"/>
  <c r="BR698" i="1"/>
  <c r="BS698" i="1"/>
  <c r="BT698" i="1"/>
  <c r="BU698" i="1"/>
  <c r="BJ409" i="1"/>
  <c r="BK409" i="1"/>
  <c r="BL409" i="1"/>
  <c r="BJ567" i="1"/>
  <c r="BV567" i="1"/>
  <c r="BK567" i="1"/>
  <c r="BW567" i="1"/>
  <c r="BL567" i="1"/>
  <c r="BO567" i="1"/>
  <c r="BX567" i="1"/>
  <c r="BP567" i="1"/>
  <c r="BM567" i="1"/>
  <c r="BQ567" i="1"/>
  <c r="BY567" i="1"/>
  <c r="BR567" i="1"/>
  <c r="BN567" i="1"/>
  <c r="BS567" i="1"/>
  <c r="BZ567" i="1"/>
  <c r="CB567" i="1" s="1"/>
  <c r="BT567" i="1"/>
  <c r="BU567" i="1"/>
  <c r="BW642" i="1"/>
  <c r="BQ642" i="1"/>
  <c r="BN642" i="1"/>
  <c r="BR642" i="1"/>
  <c r="BZ642" i="1"/>
  <c r="CB642" i="1" s="1"/>
  <c r="BO642" i="1"/>
  <c r="BS642" i="1"/>
  <c r="BV642" i="1"/>
  <c r="BX642" i="1"/>
  <c r="BY642" i="1"/>
  <c r="BJ642" i="1"/>
  <c r="BT642" i="1"/>
  <c r="BL642" i="1"/>
  <c r="BU642" i="1"/>
  <c r="BM642" i="1"/>
  <c r="BK642" i="1"/>
  <c r="BP642" i="1"/>
  <c r="BN149" i="1"/>
  <c r="BQ149" i="1"/>
  <c r="BR149" i="1"/>
  <c r="BO149" i="1"/>
  <c r="BT149" i="1"/>
  <c r="BP149" i="1"/>
  <c r="BW149" i="1"/>
  <c r="BS149" i="1"/>
  <c r="BX149" i="1"/>
  <c r="BU149" i="1"/>
  <c r="BY149" i="1"/>
  <c r="BJ149" i="1"/>
  <c r="BZ149" i="1"/>
  <c r="CB149" i="1" s="1"/>
  <c r="BV149" i="1"/>
  <c r="BK149" i="1"/>
  <c r="BL149" i="1"/>
  <c r="BM149" i="1"/>
  <c r="AK820" i="1"/>
  <c r="AG820" i="1"/>
  <c r="BV820" i="1" s="1"/>
  <c r="AH820" i="1"/>
  <c r="AI820" i="1"/>
  <c r="AJ820" i="1"/>
  <c r="AN571" i="1"/>
  <c r="CC571" i="1" s="1"/>
  <c r="AO903" i="1"/>
  <c r="CD903" i="1" s="1"/>
  <c r="BN535" i="1"/>
  <c r="BO120" i="1"/>
  <c r="BP120" i="1"/>
  <c r="BL120" i="1"/>
  <c r="BM120" i="1"/>
  <c r="BT120" i="1"/>
  <c r="BQ120" i="1"/>
  <c r="BU120" i="1"/>
  <c r="BR120" i="1"/>
  <c r="BJ120" i="1"/>
  <c r="BS120" i="1"/>
  <c r="BV120" i="1"/>
  <c r="BX120" i="1"/>
  <c r="BK120" i="1"/>
  <c r="BY120" i="1"/>
  <c r="BW120" i="1"/>
  <c r="BN120" i="1"/>
  <c r="BZ120" i="1"/>
  <c r="CB120" i="1" s="1"/>
  <c r="BK741" i="1"/>
  <c r="BL741" i="1"/>
  <c r="BJ741" i="1"/>
  <c r="AJ705" i="1"/>
  <c r="AK705" i="1"/>
  <c r="AI705" i="1"/>
  <c r="AG705" i="1"/>
  <c r="AH705" i="1"/>
  <c r="AG242" i="1"/>
  <c r="AH242" i="1"/>
  <c r="AI242" i="1"/>
  <c r="AJ242" i="1"/>
  <c r="AK242" i="1"/>
  <c r="AJ247" i="1"/>
  <c r="AK247" i="1"/>
  <c r="AG247" i="1"/>
  <c r="AH247" i="1"/>
  <c r="AI247" i="1"/>
  <c r="BO408" i="1"/>
  <c r="BQ408" i="1"/>
  <c r="BJ408" i="1"/>
  <c r="BR408" i="1"/>
  <c r="BW408" i="1"/>
  <c r="BS408" i="1"/>
  <c r="BK408" i="1"/>
  <c r="BT408" i="1"/>
  <c r="BX408" i="1"/>
  <c r="BV408" i="1"/>
  <c r="BL408" i="1"/>
  <c r="BY408" i="1"/>
  <c r="BM408" i="1"/>
  <c r="BZ408" i="1"/>
  <c r="CB408" i="1" s="1"/>
  <c r="BN408" i="1"/>
  <c r="BP408" i="1"/>
  <c r="BU408" i="1"/>
  <c r="AI529" i="1"/>
  <c r="AK529" i="1"/>
  <c r="AG529" i="1"/>
  <c r="BV529" i="1" s="1"/>
  <c r="AH529" i="1"/>
  <c r="AJ529" i="1"/>
  <c r="BP760" i="1"/>
  <c r="BL760" i="1"/>
  <c r="BQ760" i="1"/>
  <c r="BX760" i="1"/>
  <c r="BR760" i="1"/>
  <c r="BZ760" i="1"/>
  <c r="CB760" i="1" s="1"/>
  <c r="BS760" i="1"/>
  <c r="BN760" i="1"/>
  <c r="BT760" i="1"/>
  <c r="BU760" i="1"/>
  <c r="BJ760" i="1"/>
  <c r="BY760" i="1"/>
  <c r="BV760" i="1"/>
  <c r="BK760" i="1"/>
  <c r="BW760" i="1"/>
  <c r="BO760" i="1"/>
  <c r="BM760" i="1"/>
  <c r="BJ645" i="1"/>
  <c r="BK645" i="1"/>
  <c r="BL645" i="1"/>
  <c r="BN645" i="1"/>
  <c r="BV645" i="1"/>
  <c r="BW645" i="1"/>
  <c r="BX645" i="1"/>
  <c r="BY645" i="1"/>
  <c r="BX338" i="1"/>
  <c r="BZ338" i="1"/>
  <c r="CB338" i="1" s="1"/>
  <c r="BM338" i="1"/>
  <c r="BY338" i="1"/>
  <c r="BO338" i="1"/>
  <c r="BP338" i="1"/>
  <c r="BQ338" i="1"/>
  <c r="BR338" i="1"/>
  <c r="BK338" i="1"/>
  <c r="BU338" i="1"/>
  <c r="BN338" i="1"/>
  <c r="BJ338" i="1"/>
  <c r="BS338" i="1"/>
  <c r="BV338" i="1"/>
  <c r="BT338" i="1"/>
  <c r="BL338" i="1"/>
  <c r="BW338" i="1"/>
  <c r="AK218" i="1"/>
  <c r="AG218" i="1"/>
  <c r="BZ218" i="1" s="1"/>
  <c r="CB218" i="1" s="1"/>
  <c r="AI218" i="1"/>
  <c r="AH218" i="1"/>
  <c r="AJ218" i="1"/>
  <c r="AG199" i="1"/>
  <c r="BY199" i="1" s="1"/>
  <c r="AH199" i="1"/>
  <c r="AJ199" i="1"/>
  <c r="AK199" i="1"/>
  <c r="AI199" i="1"/>
  <c r="BM64" i="1"/>
  <c r="BP64" i="1"/>
  <c r="BR64" i="1"/>
  <c r="BN64" i="1"/>
  <c r="BT64" i="1"/>
  <c r="BZ64" i="1"/>
  <c r="CB64" i="1" s="1"/>
  <c r="BU64" i="1"/>
  <c r="BO64" i="1"/>
  <c r="BV64" i="1"/>
  <c r="BQ64" i="1"/>
  <c r="BX64" i="1"/>
  <c r="BS64" i="1"/>
  <c r="BY64" i="1"/>
  <c r="BK64" i="1"/>
  <c r="BW64" i="1"/>
  <c r="BJ64" i="1"/>
  <c r="BL64" i="1"/>
  <c r="AI184" i="1"/>
  <c r="AJ184" i="1"/>
  <c r="AG184" i="1"/>
  <c r="BM184" i="1" s="1"/>
  <c r="AH184" i="1"/>
  <c r="AK184" i="1"/>
  <c r="AJ654" i="1"/>
  <c r="AH654" i="1"/>
  <c r="AK654" i="1"/>
  <c r="AG654" i="1"/>
  <c r="AI654" i="1"/>
  <c r="BL520" i="1"/>
  <c r="BX520" i="1"/>
  <c r="BQ520" i="1"/>
  <c r="BS520" i="1"/>
  <c r="BM520" i="1"/>
  <c r="BY520" i="1"/>
  <c r="BZ520" i="1"/>
  <c r="CB520" i="1" s="1"/>
  <c r="BU520" i="1"/>
  <c r="BP520" i="1"/>
  <c r="BJ520" i="1"/>
  <c r="BN520" i="1"/>
  <c r="BV520" i="1"/>
  <c r="BO520" i="1"/>
  <c r="BK520" i="1"/>
  <c r="BR520" i="1"/>
  <c r="BW520" i="1"/>
  <c r="BT520" i="1"/>
  <c r="BY702" i="1"/>
  <c r="BN702" i="1"/>
  <c r="BU702" i="1"/>
  <c r="BO702" i="1"/>
  <c r="BV702" i="1"/>
  <c r="BQ702" i="1"/>
  <c r="BK702" i="1"/>
  <c r="BR702" i="1"/>
  <c r="BX702" i="1"/>
  <c r="BM702" i="1"/>
  <c r="BZ702" i="1"/>
  <c r="CB702" i="1" s="1"/>
  <c r="BS702" i="1"/>
  <c r="BP702" i="1"/>
  <c r="BT702" i="1"/>
  <c r="BJ702" i="1"/>
  <c r="BW702" i="1"/>
  <c r="BL702" i="1"/>
  <c r="BS597" i="1"/>
  <c r="BY597" i="1"/>
  <c r="BL597" i="1"/>
  <c r="BK597" i="1"/>
  <c r="BX597" i="1"/>
  <c r="BV597" i="1"/>
  <c r="BP597" i="1"/>
  <c r="BQ597" i="1"/>
  <c r="BR597" i="1"/>
  <c r="BW597" i="1"/>
  <c r="BZ597" i="1"/>
  <c r="CB597" i="1" s="1"/>
  <c r="BJ597" i="1"/>
  <c r="BO597" i="1"/>
  <c r="BT597" i="1"/>
  <c r="BU597" i="1"/>
  <c r="BM597" i="1"/>
  <c r="BN597" i="1"/>
  <c r="AJ175" i="1"/>
  <c r="AK175" i="1"/>
  <c r="AG175" i="1"/>
  <c r="AH175" i="1"/>
  <c r="AI175" i="1"/>
  <c r="BP493" i="1"/>
  <c r="BR493" i="1"/>
  <c r="BS493" i="1"/>
  <c r="BT493" i="1"/>
  <c r="BU493" i="1"/>
  <c r="BJ493" i="1"/>
  <c r="BV493" i="1"/>
  <c r="BM493" i="1"/>
  <c r="BK493" i="1"/>
  <c r="BY493" i="1"/>
  <c r="BW493" i="1"/>
  <c r="BN493" i="1"/>
  <c r="BL493" i="1"/>
  <c r="BZ493" i="1"/>
  <c r="CB493" i="1" s="1"/>
  <c r="BQ493" i="1"/>
  <c r="BO493" i="1"/>
  <c r="BX493" i="1"/>
  <c r="AG465" i="1"/>
  <c r="AI465" i="1"/>
  <c r="AJ465" i="1"/>
  <c r="AK465" i="1"/>
  <c r="AH465" i="1"/>
  <c r="AG402" i="1"/>
  <c r="BS402" i="1" s="1"/>
  <c r="AH402" i="1"/>
  <c r="AJ402" i="1"/>
  <c r="AK402" i="1"/>
  <c r="AI402" i="1"/>
  <c r="AJ285" i="1"/>
  <c r="AK285" i="1"/>
  <c r="AH285" i="1"/>
  <c r="AI285" i="1"/>
  <c r="AG285" i="1"/>
  <c r="AI42" i="1"/>
  <c r="AJ42" i="1"/>
  <c r="AK42" i="1"/>
  <c r="AG42" i="1"/>
  <c r="AH42" i="1"/>
  <c r="AG783" i="1"/>
  <c r="AH783" i="1"/>
  <c r="AI783" i="1"/>
  <c r="AJ783" i="1"/>
  <c r="AK783" i="1"/>
  <c r="BT701" i="1"/>
  <c r="BU701" i="1"/>
  <c r="BJ701" i="1"/>
  <c r="BV701" i="1"/>
  <c r="BK701" i="1"/>
  <c r="BW701" i="1"/>
  <c r="BO701" i="1"/>
  <c r="BM701" i="1"/>
  <c r="BY701" i="1"/>
  <c r="BL701" i="1"/>
  <c r="BP701" i="1"/>
  <c r="BX701" i="1"/>
  <c r="BQ701" i="1"/>
  <c r="BN701" i="1"/>
  <c r="BR701" i="1"/>
  <c r="BZ701" i="1"/>
  <c r="CB701" i="1" s="1"/>
  <c r="BS701" i="1"/>
  <c r="AG59" i="1"/>
  <c r="AI59" i="1"/>
  <c r="AH59" i="1"/>
  <c r="AJ59" i="1"/>
  <c r="AK59" i="1"/>
  <c r="BO699" i="1"/>
  <c r="BX699" i="1"/>
  <c r="BP699" i="1"/>
  <c r="BZ699" i="1"/>
  <c r="CB699" i="1" s="1"/>
  <c r="BS699" i="1"/>
  <c r="BK699" i="1"/>
  <c r="BT699" i="1"/>
  <c r="BL699" i="1"/>
  <c r="BU699" i="1"/>
  <c r="BN699" i="1"/>
  <c r="BJ699" i="1"/>
  <c r="BV699" i="1"/>
  <c r="BM699" i="1"/>
  <c r="BY699" i="1"/>
  <c r="BQ699" i="1"/>
  <c r="BR699" i="1"/>
  <c r="BW699" i="1"/>
  <c r="BZ159" i="1"/>
  <c r="CB159" i="1" s="1"/>
  <c r="BX159" i="1"/>
  <c r="BM159" i="1"/>
  <c r="BY159" i="1"/>
  <c r="BN159" i="1"/>
  <c r="BP159" i="1"/>
  <c r="BQ159" i="1"/>
  <c r="BR159" i="1"/>
  <c r="BS159" i="1"/>
  <c r="BT159" i="1"/>
  <c r="BV159" i="1"/>
  <c r="BO159" i="1"/>
  <c r="BW159" i="1"/>
  <c r="BU159" i="1"/>
  <c r="BJ159" i="1"/>
  <c r="BL159" i="1"/>
  <c r="BK159" i="1"/>
  <c r="AJ100" i="1"/>
  <c r="AI100" i="1"/>
  <c r="AK100" i="1"/>
  <c r="AH100" i="1"/>
  <c r="AG100" i="1"/>
  <c r="AG634" i="1"/>
  <c r="AH634" i="1"/>
  <c r="AI634" i="1"/>
  <c r="AJ634" i="1"/>
  <c r="AK634" i="1"/>
  <c r="AG409" i="1"/>
  <c r="BY409" i="1" s="1"/>
  <c r="AH409" i="1"/>
  <c r="AI409" i="1"/>
  <c r="AJ409" i="1"/>
  <c r="AK409" i="1"/>
  <c r="AJ567" i="1"/>
  <c r="AK567" i="1"/>
  <c r="AG567" i="1"/>
  <c r="AH567" i="1"/>
  <c r="AI567" i="1"/>
  <c r="AI574" i="1"/>
  <c r="AJ574" i="1"/>
  <c r="AK574" i="1"/>
  <c r="AG574" i="1"/>
  <c r="AH574" i="1"/>
  <c r="AK149" i="1"/>
  <c r="AG149" i="1"/>
  <c r="AH149" i="1"/>
  <c r="AI149" i="1"/>
  <c r="AJ149" i="1"/>
  <c r="AJ741" i="1"/>
  <c r="AK741" i="1"/>
  <c r="AG741" i="1"/>
  <c r="BR741" i="1" s="1"/>
  <c r="AH741" i="1"/>
  <c r="AI741" i="1"/>
  <c r="AJ430" i="1"/>
  <c r="AK430" i="1"/>
  <c r="AG430" i="1"/>
  <c r="BU430" i="1" s="1"/>
  <c r="AH430" i="1"/>
  <c r="AI430" i="1"/>
  <c r="AJ408" i="1"/>
  <c r="AK408" i="1"/>
  <c r="AG408" i="1"/>
  <c r="AH408" i="1"/>
  <c r="AI408" i="1"/>
  <c r="BV639" i="1"/>
  <c r="BW639" i="1"/>
  <c r="BZ639" i="1"/>
  <c r="CB639" i="1" s="1"/>
  <c r="BJ639" i="1"/>
  <c r="BQ639" i="1"/>
  <c r="BM639" i="1"/>
  <c r="BN639" i="1"/>
  <c r="BO639" i="1"/>
  <c r="BP639" i="1"/>
  <c r="BT639" i="1"/>
  <c r="BU639" i="1"/>
  <c r="BR639" i="1"/>
  <c r="BS639" i="1"/>
  <c r="BX639" i="1"/>
  <c r="BY639" i="1"/>
  <c r="BK639" i="1"/>
  <c r="BL639" i="1"/>
  <c r="BK830" i="1"/>
  <c r="BT830" i="1"/>
  <c r="BW830" i="1"/>
  <c r="BL830" i="1"/>
  <c r="BX830" i="1"/>
  <c r="BM830" i="1"/>
  <c r="BY830" i="1"/>
  <c r="BN830" i="1"/>
  <c r="BZ830" i="1"/>
  <c r="CB830" i="1" s="1"/>
  <c r="BU830" i="1"/>
  <c r="BO830" i="1"/>
  <c r="BS830" i="1"/>
  <c r="BP830" i="1"/>
  <c r="BJ830" i="1"/>
  <c r="BQ830" i="1"/>
  <c r="BV830" i="1"/>
  <c r="BR830" i="1"/>
  <c r="BU738" i="1"/>
  <c r="BO738" i="1"/>
  <c r="BV738" i="1"/>
  <c r="BQ738" i="1"/>
  <c r="BJ738" i="1"/>
  <c r="BR738" i="1"/>
  <c r="BK738" i="1"/>
  <c r="BS738" i="1"/>
  <c r="BW738" i="1"/>
  <c r="BT738" i="1"/>
  <c r="BL738" i="1"/>
  <c r="BX738" i="1"/>
  <c r="BM738" i="1"/>
  <c r="BY738" i="1"/>
  <c r="BN738" i="1"/>
  <c r="BZ738" i="1"/>
  <c r="CB738" i="1" s="1"/>
  <c r="BP738" i="1"/>
  <c r="AK713" i="1"/>
  <c r="AJ713" i="1"/>
  <c r="AG713" i="1"/>
  <c r="AH713" i="1"/>
  <c r="AI713" i="1"/>
  <c r="AH628" i="1"/>
  <c r="AG628" i="1"/>
  <c r="AI628" i="1"/>
  <c r="AJ628" i="1"/>
  <c r="AK628" i="1"/>
  <c r="AK680" i="1"/>
  <c r="AG680" i="1"/>
  <c r="BL680" i="1" s="1"/>
  <c r="AH680" i="1"/>
  <c r="AI680" i="1"/>
  <c r="AJ680" i="1"/>
  <c r="AH338" i="1"/>
  <c r="AI338" i="1"/>
  <c r="AK338" i="1"/>
  <c r="AJ338" i="1"/>
  <c r="AG338" i="1"/>
  <c r="BL736" i="1"/>
  <c r="BQ736" i="1"/>
  <c r="BS736" i="1"/>
  <c r="BM736" i="1"/>
  <c r="BT736" i="1"/>
  <c r="BV736" i="1"/>
  <c r="BU736" i="1"/>
  <c r="BJ736" i="1"/>
  <c r="BK736" i="1"/>
  <c r="AK72" i="1"/>
  <c r="AI72" i="1"/>
  <c r="AG72" i="1"/>
  <c r="AH72" i="1"/>
  <c r="AJ72" i="1"/>
  <c r="BL336" i="1"/>
  <c r="BS336" i="1"/>
  <c r="BT336" i="1"/>
  <c r="BV336" i="1"/>
  <c r="BJ336" i="1"/>
  <c r="BW336" i="1"/>
  <c r="BU336" i="1"/>
  <c r="BK336" i="1"/>
  <c r="BN336" i="1"/>
  <c r="BX336" i="1"/>
  <c r="BO336" i="1"/>
  <c r="BY336" i="1"/>
  <c r="BP336" i="1"/>
  <c r="BM336" i="1"/>
  <c r="BQ336" i="1"/>
  <c r="BZ336" i="1"/>
  <c r="CB336" i="1" s="1"/>
  <c r="BR336" i="1"/>
  <c r="AK597" i="1"/>
  <c r="AH597" i="1"/>
  <c r="AG597" i="1"/>
  <c r="AI597" i="1"/>
  <c r="AJ597" i="1"/>
  <c r="BT195" i="1"/>
  <c r="BW195" i="1"/>
  <c r="BU195" i="1"/>
  <c r="BV195" i="1"/>
  <c r="BO195" i="1"/>
  <c r="BY195" i="1"/>
  <c r="BP195" i="1"/>
  <c r="BL195" i="1"/>
  <c r="BM195" i="1"/>
  <c r="BX195" i="1"/>
  <c r="BQ195" i="1"/>
  <c r="BN195" i="1"/>
  <c r="BJ195" i="1"/>
  <c r="BZ195" i="1"/>
  <c r="CB195" i="1" s="1"/>
  <c r="BK195" i="1"/>
  <c r="BR195" i="1"/>
  <c r="BS195" i="1"/>
  <c r="AG287" i="1"/>
  <c r="BO287" i="1" s="1"/>
  <c r="AH287" i="1"/>
  <c r="AI287" i="1"/>
  <c r="AJ287" i="1"/>
  <c r="AK287" i="1"/>
  <c r="AJ493" i="1"/>
  <c r="AH493" i="1"/>
  <c r="AI493" i="1"/>
  <c r="AK493" i="1"/>
  <c r="AG493" i="1"/>
  <c r="AJ660" i="1"/>
  <c r="AG660" i="1"/>
  <c r="BQ660" i="1" s="1"/>
  <c r="AI660" i="1"/>
  <c r="AH660" i="1"/>
  <c r="AK660" i="1"/>
  <c r="BZ256" i="1"/>
  <c r="CB256" i="1" s="1"/>
  <c r="BT256" i="1"/>
  <c r="BO256" i="1"/>
  <c r="BU256" i="1"/>
  <c r="BP256" i="1"/>
  <c r="BJ256" i="1"/>
  <c r="BQ256" i="1"/>
  <c r="BV256" i="1"/>
  <c r="BS256" i="1"/>
  <c r="BK256" i="1"/>
  <c r="BR256" i="1"/>
  <c r="BW256" i="1"/>
  <c r="BL256" i="1"/>
  <c r="BX256" i="1"/>
  <c r="BM256" i="1"/>
  <c r="BY256" i="1"/>
  <c r="BN256" i="1"/>
  <c r="AH753" i="1"/>
  <c r="AI753" i="1"/>
  <c r="AJ753" i="1"/>
  <c r="AK753" i="1"/>
  <c r="AG753" i="1"/>
  <c r="BK377" i="1"/>
  <c r="BL377" i="1"/>
  <c r="BJ377" i="1"/>
  <c r="BW368" i="1"/>
  <c r="BU368" i="1"/>
  <c r="BL368" i="1"/>
  <c r="BV368" i="1"/>
  <c r="BX368" i="1"/>
  <c r="BJ368" i="1"/>
  <c r="BM368" i="1"/>
  <c r="BS368" i="1"/>
  <c r="BY368" i="1"/>
  <c r="BN368" i="1"/>
  <c r="BZ368" i="1"/>
  <c r="CB368" i="1" s="1"/>
  <c r="BO368" i="1"/>
  <c r="BP368" i="1"/>
  <c r="BQ368" i="1"/>
  <c r="BK368" i="1"/>
  <c r="BR368" i="1"/>
  <c r="BT368" i="1"/>
  <c r="BN383" i="1"/>
  <c r="BZ383" i="1"/>
  <c r="CB383" i="1" s="1"/>
  <c r="BO383" i="1"/>
  <c r="BP383" i="1"/>
  <c r="BQ383" i="1"/>
  <c r="BR383" i="1"/>
  <c r="BK383" i="1"/>
  <c r="BT383" i="1"/>
  <c r="BW383" i="1"/>
  <c r="BU383" i="1"/>
  <c r="BL383" i="1"/>
  <c r="BV383" i="1"/>
  <c r="BX383" i="1"/>
  <c r="BJ383" i="1"/>
  <c r="BM383" i="1"/>
  <c r="BS383" i="1"/>
  <c r="BY383" i="1"/>
  <c r="BR803" i="1"/>
  <c r="BM803" i="1"/>
  <c r="BS803" i="1"/>
  <c r="BZ803" i="1"/>
  <c r="CB803" i="1" s="1"/>
  <c r="BT803" i="1"/>
  <c r="BP803" i="1"/>
  <c r="BV803" i="1"/>
  <c r="BJ803" i="1"/>
  <c r="BW803" i="1"/>
  <c r="BN803" i="1"/>
  <c r="BK803" i="1"/>
  <c r="BO803" i="1"/>
  <c r="BL803" i="1"/>
  <c r="BQ803" i="1"/>
  <c r="BU803" i="1"/>
  <c r="BX803" i="1"/>
  <c r="BY803" i="1"/>
  <c r="AH404" i="1"/>
  <c r="AI404" i="1"/>
  <c r="AJ404" i="1"/>
  <c r="AK404" i="1"/>
  <c r="AG404" i="1"/>
  <c r="BS404" i="1" s="1"/>
  <c r="BJ782" i="1"/>
  <c r="BU782" i="1"/>
  <c r="BW782" i="1"/>
  <c r="BN782" i="1"/>
  <c r="BK782" i="1"/>
  <c r="BO782" i="1"/>
  <c r="BX782" i="1"/>
  <c r="BL782" i="1"/>
  <c r="BM782" i="1"/>
  <c r="BP782" i="1"/>
  <c r="BZ782" i="1"/>
  <c r="CB782" i="1" s="1"/>
  <c r="BQ782" i="1"/>
  <c r="BR782" i="1"/>
  <c r="BS782" i="1"/>
  <c r="BT782" i="1"/>
  <c r="BV782" i="1"/>
  <c r="BY782" i="1"/>
  <c r="AH699" i="1"/>
  <c r="AJ699" i="1"/>
  <c r="AK699" i="1"/>
  <c r="AI699" i="1"/>
  <c r="AG699" i="1"/>
  <c r="AI229" i="1"/>
  <c r="AJ229" i="1"/>
  <c r="AK229" i="1"/>
  <c r="AG229" i="1"/>
  <c r="BX229" i="1" s="1"/>
  <c r="AH229" i="1"/>
  <c r="BV678" i="1"/>
  <c r="BK678" i="1"/>
  <c r="BW678" i="1"/>
  <c r="BL678" i="1"/>
  <c r="BO678" i="1"/>
  <c r="BX678" i="1"/>
  <c r="BP678" i="1"/>
  <c r="BM678" i="1"/>
  <c r="BQ678" i="1"/>
  <c r="BY678" i="1"/>
  <c r="BR678" i="1"/>
  <c r="BN678" i="1"/>
  <c r="BS678" i="1"/>
  <c r="BZ678" i="1"/>
  <c r="CB678" i="1" s="1"/>
  <c r="BT678" i="1"/>
  <c r="BU678" i="1"/>
  <c r="BJ678" i="1"/>
  <c r="BJ742" i="1"/>
  <c r="BV742" i="1"/>
  <c r="BK742" i="1"/>
  <c r="BW742" i="1"/>
  <c r="BL742" i="1"/>
  <c r="BQ742" i="1"/>
  <c r="BY742" i="1"/>
  <c r="BR742" i="1"/>
  <c r="BN742" i="1"/>
  <c r="BZ742" i="1"/>
  <c r="CB742" i="1" s="1"/>
  <c r="BO742" i="1"/>
  <c r="BP742" i="1"/>
  <c r="BS742" i="1"/>
  <c r="BT742" i="1"/>
  <c r="BU742" i="1"/>
  <c r="BX742" i="1"/>
  <c r="BM742" i="1"/>
  <c r="AG486" i="1"/>
  <c r="BR486" i="1" s="1"/>
  <c r="AI486" i="1"/>
  <c r="AJ486" i="1"/>
  <c r="AK486" i="1"/>
  <c r="AH486" i="1"/>
  <c r="AG642" i="1"/>
  <c r="AJ642" i="1"/>
  <c r="AH642" i="1"/>
  <c r="AK642" i="1"/>
  <c r="AI642" i="1"/>
  <c r="BK825" i="1"/>
  <c r="BL825" i="1"/>
  <c r="BM825" i="1"/>
  <c r="BN825" i="1"/>
  <c r="BO825" i="1"/>
  <c r="BJ825" i="1"/>
  <c r="AQ78" i="1"/>
  <c r="CF78" i="1" s="1"/>
  <c r="AM674" i="1"/>
  <c r="BK674" i="1" s="1"/>
  <c r="AM626" i="1"/>
  <c r="BN626" i="1" s="1"/>
  <c r="AP78" i="1"/>
  <c r="CE78" i="1" s="1"/>
  <c r="AF674" i="1"/>
  <c r="AG674" i="1" s="1"/>
  <c r="AQ626" i="1"/>
  <c r="CF626" i="1" s="1"/>
  <c r="AG796" i="1"/>
  <c r="AO78" i="1"/>
  <c r="CD78" i="1" s="1"/>
  <c r="AQ674" i="1"/>
  <c r="CF674" i="1" s="1"/>
  <c r="AF626" i="1"/>
  <c r="AJ626" i="1" s="1"/>
  <c r="AK796" i="1"/>
  <c r="AO45" i="1"/>
  <c r="CD45" i="1" s="1"/>
  <c r="AN78" i="1"/>
  <c r="CC78" i="1" s="1"/>
  <c r="AJ796" i="1"/>
  <c r="AM78" i="1"/>
  <c r="BU78" i="1" s="1"/>
  <c r="AI796" i="1"/>
  <c r="AH796" i="1"/>
  <c r="AO403" i="1"/>
  <c r="CD403" i="1" s="1"/>
  <c r="AP674" i="1"/>
  <c r="CE674" i="1" s="1"/>
  <c r="AP626" i="1"/>
  <c r="CE626" i="1" s="1"/>
  <c r="AQ847" i="1"/>
  <c r="CF847" i="1" s="1"/>
  <c r="AP45" i="1"/>
  <c r="CE45" i="1" s="1"/>
  <c r="AK847" i="1"/>
  <c r="AF189" i="1"/>
  <c r="AG189" i="1" s="1"/>
  <c r="AI847" i="1"/>
  <c r="AQ189" i="1"/>
  <c r="CF189" i="1" s="1"/>
  <c r="AQ45" i="1"/>
  <c r="CF45" i="1" s="1"/>
  <c r="AP189" i="1"/>
  <c r="CE189" i="1" s="1"/>
  <c r="AM45" i="1"/>
  <c r="BO45" i="1" s="1"/>
  <c r="AO189" i="1"/>
  <c r="CD189" i="1" s="1"/>
  <c r="AP847" i="1"/>
  <c r="CE847" i="1" s="1"/>
  <c r="AJ847" i="1"/>
  <c r="AF45" i="1"/>
  <c r="AJ45" i="1" s="1"/>
  <c r="AN189" i="1"/>
  <c r="CC189" i="1" s="1"/>
  <c r="AO847" i="1"/>
  <c r="CD847" i="1" s="1"/>
  <c r="AM871" i="1"/>
  <c r="BM871" i="1" s="1"/>
  <c r="AM191" i="1"/>
  <c r="BL191" i="1" s="1"/>
  <c r="AM847" i="1"/>
  <c r="BL847" i="1" s="1"/>
  <c r="AN847" i="1"/>
  <c r="CC847" i="1" s="1"/>
  <c r="AF191" i="1"/>
  <c r="AJ191" i="1" s="1"/>
  <c r="AM862" i="1"/>
  <c r="BS862" i="1" s="1"/>
  <c r="AQ191" i="1"/>
  <c r="CF191" i="1" s="1"/>
  <c r="AQ862" i="1"/>
  <c r="CF862" i="1" s="1"/>
  <c r="AP862" i="1"/>
  <c r="CE862" i="1" s="1"/>
  <c r="AO862" i="1"/>
  <c r="CD862" i="1" s="1"/>
  <c r="AM859" i="1"/>
  <c r="BO859" i="1" s="1"/>
  <c r="AN862" i="1"/>
  <c r="CC862" i="1" s="1"/>
  <c r="AP191" i="1"/>
  <c r="CE191" i="1" s="1"/>
  <c r="AO191" i="1"/>
  <c r="CD191" i="1" s="1"/>
  <c r="AO948" i="1"/>
  <c r="CD948" i="1" s="1"/>
  <c r="AQ948" i="1"/>
  <c r="CF948" i="1" s="1"/>
  <c r="AF948" i="1"/>
  <c r="AP948" i="1"/>
  <c r="CE948" i="1" s="1"/>
  <c r="AM948" i="1"/>
  <c r="AN948" i="1"/>
  <c r="CC948" i="1" s="1"/>
  <c r="AL948" i="1"/>
  <c r="AJ344" i="1"/>
  <c r="AI40" i="1"/>
  <c r="AG292" i="1"/>
  <c r="AJ301" i="1"/>
  <c r="AI297" i="1"/>
  <c r="AJ511" i="1"/>
  <c r="AJ707" i="1"/>
  <c r="AJ367" i="1"/>
  <c r="AJ198" i="1"/>
  <c r="AK913" i="1"/>
  <c r="AG278" i="1"/>
  <c r="AI553" i="1"/>
  <c r="AJ414" i="1"/>
  <c r="AG539" i="1"/>
  <c r="AG161" i="1"/>
  <c r="AJ868" i="1"/>
  <c r="AG847" i="1"/>
  <c r="AH950" i="1"/>
  <c r="AI876" i="1"/>
  <c r="AH670" i="1"/>
  <c r="AI527" i="1"/>
  <c r="AH365" i="1"/>
  <c r="AJ552" i="1"/>
  <c r="AI819" i="1"/>
  <c r="AF912" i="1"/>
  <c r="AH912" i="1" s="1"/>
  <c r="AP912" i="1"/>
  <c r="CE912" i="1" s="1"/>
  <c r="BS891" i="1"/>
  <c r="BQ891" i="1"/>
  <c r="AM912" i="1"/>
  <c r="BW912" i="1" s="1"/>
  <c r="AM850" i="1"/>
  <c r="BN850" i="1" s="1"/>
  <c r="BP891" i="1"/>
  <c r="BX891" i="1"/>
  <c r="AN850" i="1"/>
  <c r="CC850" i="1" s="1"/>
  <c r="AQ912" i="1"/>
  <c r="CF912" i="1" s="1"/>
  <c r="AO844" i="1"/>
  <c r="CD844" i="1" s="1"/>
  <c r="AL921" i="1"/>
  <c r="AL900" i="1"/>
  <c r="AL306" i="1"/>
  <c r="AL527" i="1"/>
  <c r="AL732" i="1"/>
  <c r="AP844" i="1"/>
  <c r="CE844" i="1" s="1"/>
  <c r="AL723" i="1"/>
  <c r="AL553" i="1"/>
  <c r="AL365" i="1"/>
  <c r="AF844" i="1"/>
  <c r="AJ844" i="1" s="1"/>
  <c r="AQ844" i="1"/>
  <c r="CF844" i="1" s="1"/>
  <c r="AL882" i="1"/>
  <c r="AL874" i="1"/>
  <c r="AL819" i="1"/>
  <c r="AN844" i="1"/>
  <c r="CC844" i="1" s="1"/>
  <c r="AN879" i="1"/>
  <c r="CC879" i="1" s="1"/>
  <c r="AL367" i="1"/>
  <c r="AL511" i="1"/>
  <c r="AL200" i="1"/>
  <c r="AP766" i="1"/>
  <c r="CE766" i="1" s="1"/>
  <c r="AL670" i="1"/>
  <c r="AL796" i="1"/>
  <c r="AL40" i="1"/>
  <c r="AP942" i="1"/>
  <c r="CE942" i="1" s="1"/>
  <c r="BZ879" i="1"/>
  <c r="CB879" i="1" s="1"/>
  <c r="AL205" i="1"/>
  <c r="AL780" i="1"/>
  <c r="AL651" i="1"/>
  <c r="AL161" i="1"/>
  <c r="AL675" i="1"/>
  <c r="BS879" i="1"/>
  <c r="AL198" i="1"/>
  <c r="AL552" i="1"/>
  <c r="AL344" i="1"/>
  <c r="AL808" i="1"/>
  <c r="AL297" i="1"/>
  <c r="AL278" i="1"/>
  <c r="AL707" i="1"/>
  <c r="AN397" i="1"/>
  <c r="CC397" i="1" s="1"/>
  <c r="AO671" i="1"/>
  <c r="CD671" i="1" s="1"/>
  <c r="AF671" i="1"/>
  <c r="AN671" i="1"/>
  <c r="CC671" i="1" s="1"/>
  <c r="AM671" i="1"/>
  <c r="BN671" i="1" s="1"/>
  <c r="AP602" i="1"/>
  <c r="CE602" i="1" s="1"/>
  <c r="AO888" i="1"/>
  <c r="CD888" i="1" s="1"/>
  <c r="AO810" i="1"/>
  <c r="CD810" i="1" s="1"/>
  <c r="BJ810" i="1"/>
  <c r="AN535" i="1"/>
  <c r="CC535" i="1" s="1"/>
  <c r="AM686" i="1"/>
  <c r="BV686" i="1" s="1"/>
  <c r="AP840" i="1"/>
  <c r="CE840" i="1" s="1"/>
  <c r="AF397" i="1"/>
  <c r="AJ397" i="1" s="1"/>
  <c r="BS414" i="1"/>
  <c r="AF686" i="1"/>
  <c r="AO840" i="1"/>
  <c r="CD840" i="1" s="1"/>
  <c r="AQ397" i="1"/>
  <c r="CF397" i="1" s="1"/>
  <c r="BZ414" i="1"/>
  <c r="CB414" i="1" s="1"/>
  <c r="AQ686" i="1"/>
  <c r="CF686" i="1" s="1"/>
  <c r="AN840" i="1"/>
  <c r="CC840" i="1" s="1"/>
  <c r="AM397" i="1"/>
  <c r="BT397" i="1" s="1"/>
  <c r="AP686" i="1"/>
  <c r="CE686" i="1" s="1"/>
  <c r="AM840" i="1"/>
  <c r="BM840" i="1" s="1"/>
  <c r="AF141" i="1"/>
  <c r="AG141" i="1" s="1"/>
  <c r="AO141" i="1"/>
  <c r="AQ141" i="1"/>
  <c r="AP397" i="1"/>
  <c r="CE397" i="1" s="1"/>
  <c r="AP141" i="1"/>
  <c r="AF476" i="1"/>
  <c r="BQ810" i="1"/>
  <c r="BS535" i="1"/>
  <c r="BK535" i="1"/>
  <c r="AP535" i="1"/>
  <c r="CE535" i="1" s="1"/>
  <c r="AM818" i="1"/>
  <c r="BN818" i="1" s="1"/>
  <c r="AN476" i="1"/>
  <c r="CC476" i="1" s="1"/>
  <c r="BO810" i="1"/>
  <c r="BR535" i="1"/>
  <c r="AM888" i="1"/>
  <c r="BW888" i="1" s="1"/>
  <c r="AQ818" i="1"/>
  <c r="CF818" i="1" s="1"/>
  <c r="AP249" i="1"/>
  <c r="CE249" i="1" s="1"/>
  <c r="BY810" i="1"/>
  <c r="BM810" i="1"/>
  <c r="BP535" i="1"/>
  <c r="AQ535" i="1"/>
  <c r="CF535" i="1" s="1"/>
  <c r="AO876" i="1"/>
  <c r="CD876" i="1" s="1"/>
  <c r="AP163" i="1"/>
  <c r="CE163" i="1" s="1"/>
  <c r="AO249" i="1"/>
  <c r="CD249" i="1" s="1"/>
  <c r="AF562" i="1"/>
  <c r="AJ562" i="1" s="1"/>
  <c r="BX810" i="1"/>
  <c r="BZ810" i="1"/>
  <c r="CB810" i="1" s="1"/>
  <c r="BO535" i="1"/>
  <c r="AP810" i="1"/>
  <c r="CE810" i="1" s="1"/>
  <c r="AO163" i="1"/>
  <c r="CD163" i="1" s="1"/>
  <c r="AK707" i="1"/>
  <c r="BK810" i="1"/>
  <c r="BL810" i="1"/>
  <c r="BZ535" i="1"/>
  <c r="CB535" i="1" s="1"/>
  <c r="AF535" i="1"/>
  <c r="AK535" i="1" s="1"/>
  <c r="AP850" i="1"/>
  <c r="CE850" i="1" s="1"/>
  <c r="AM63" i="1"/>
  <c r="BO63" i="1" s="1"/>
  <c r="AM163" i="1"/>
  <c r="BM163" i="1" s="1"/>
  <c r="AH707" i="1"/>
  <c r="AO602" i="1"/>
  <c r="CD602" i="1" s="1"/>
  <c r="BW810" i="1"/>
  <c r="BP810" i="1"/>
  <c r="BY535" i="1"/>
  <c r="AF850" i="1"/>
  <c r="AG850" i="1" s="1"/>
  <c r="AN888" i="1"/>
  <c r="CC888" i="1" s="1"/>
  <c r="AQ810" i="1"/>
  <c r="CF810" i="1" s="1"/>
  <c r="BV810" i="1"/>
  <c r="BM535" i="1"/>
  <c r="AO535" i="1"/>
  <c r="CD535" i="1" s="1"/>
  <c r="AP888" i="1"/>
  <c r="CE888" i="1" s="1"/>
  <c r="AF810" i="1"/>
  <c r="AJ810" i="1" s="1"/>
  <c r="AP63" i="1"/>
  <c r="CE63" i="1" s="1"/>
  <c r="BJ535" i="1"/>
  <c r="AQ476" i="1"/>
  <c r="CF476" i="1" s="1"/>
  <c r="AP136" i="1"/>
  <c r="CE136" i="1" s="1"/>
  <c r="AM602" i="1"/>
  <c r="BO602" i="1" s="1"/>
  <c r="BU810" i="1"/>
  <c r="BV535" i="1"/>
  <c r="BX535" i="1"/>
  <c r="AQ850" i="1"/>
  <c r="CF850" i="1" s="1"/>
  <c r="AF888" i="1"/>
  <c r="AI888" i="1" s="1"/>
  <c r="AQ63" i="1"/>
  <c r="CF63" i="1" s="1"/>
  <c r="AN602" i="1"/>
  <c r="CC602" i="1" s="1"/>
  <c r="AP476" i="1"/>
  <c r="CE476" i="1" s="1"/>
  <c r="AF602" i="1"/>
  <c r="AG602" i="1" s="1"/>
  <c r="BS810" i="1"/>
  <c r="BU535" i="1"/>
  <c r="BL535" i="1"/>
  <c r="AN810" i="1"/>
  <c r="CC810" i="1" s="1"/>
  <c r="BT535" i="1"/>
  <c r="AP818" i="1"/>
  <c r="CE818" i="1" s="1"/>
  <c r="AQ851" i="1"/>
  <c r="CF851" i="1" s="1"/>
  <c r="AM821" i="1"/>
  <c r="BK821" i="1" s="1"/>
  <c r="AO940" i="1"/>
  <c r="CD940" i="1" s="1"/>
  <c r="BO940" i="1"/>
  <c r="AO851" i="1"/>
  <c r="CD851" i="1" s="1"/>
  <c r="AN851" i="1"/>
  <c r="CC851" i="1" s="1"/>
  <c r="AF851" i="1"/>
  <c r="AI851" i="1" s="1"/>
  <c r="AP851" i="1"/>
  <c r="CE851" i="1" s="1"/>
  <c r="AN785" i="1"/>
  <c r="CC785" i="1" s="1"/>
  <c r="AF947" i="1"/>
  <c r="AP859" i="1"/>
  <c r="CE859" i="1" s="1"/>
  <c r="AO859" i="1"/>
  <c r="CD859" i="1" s="1"/>
  <c r="AF859" i="1"/>
  <c r="AH859" i="1" s="1"/>
  <c r="AQ859" i="1"/>
  <c r="CF859" i="1" s="1"/>
  <c r="AQ562" i="1"/>
  <c r="CF562" i="1" s="1"/>
  <c r="AO136" i="1"/>
  <c r="CD136" i="1" s="1"/>
  <c r="AP562" i="1"/>
  <c r="CE562" i="1" s="1"/>
  <c r="AN136" i="1"/>
  <c r="CC136" i="1" s="1"/>
  <c r="AO562" i="1"/>
  <c r="CD562" i="1" s="1"/>
  <c r="AM136" i="1"/>
  <c r="BJ136" i="1" s="1"/>
  <c r="BM178" i="1"/>
  <c r="AN562" i="1"/>
  <c r="CC562" i="1" s="1"/>
  <c r="AF267" i="1"/>
  <c r="AJ267" i="1" s="1"/>
  <c r="AF136" i="1"/>
  <c r="AK136" i="1" s="1"/>
  <c r="BR707" i="1"/>
  <c r="AN403" i="1"/>
  <c r="CC403" i="1" s="1"/>
  <c r="BR891" i="1"/>
  <c r="AO230" i="1"/>
  <c r="CD230" i="1" s="1"/>
  <c r="AP608" i="1"/>
  <c r="CE608" i="1" s="1"/>
  <c r="BZ891" i="1"/>
  <c r="CB891" i="1" s="1"/>
  <c r="AM403" i="1"/>
  <c r="BV403" i="1" s="1"/>
  <c r="AN230" i="1"/>
  <c r="CC230" i="1" s="1"/>
  <c r="BY891" i="1"/>
  <c r="AM230" i="1"/>
  <c r="BL230" i="1" s="1"/>
  <c r="AQ608" i="1"/>
  <c r="CF608" i="1" s="1"/>
  <c r="BM891" i="1"/>
  <c r="AF230" i="1"/>
  <c r="AG230" i="1" s="1"/>
  <c r="AO871" i="1"/>
  <c r="CD871" i="1" s="1"/>
  <c r="AQ230" i="1"/>
  <c r="CF230" i="1" s="1"/>
  <c r="BL891" i="1"/>
  <c r="AQ29" i="1"/>
  <c r="AF63" i="1"/>
  <c r="AK63" i="1" s="1"/>
  <c r="AF316" i="1"/>
  <c r="AK316" i="1" s="1"/>
  <c r="AF403" i="1"/>
  <c r="AG403" i="1" s="1"/>
  <c r="AF871" i="1"/>
  <c r="AJ871" i="1" s="1"/>
  <c r="BV891" i="1"/>
  <c r="AF29" i="1"/>
  <c r="CE29" i="1" s="1"/>
  <c r="AQ403" i="1"/>
  <c r="CF403" i="1" s="1"/>
  <c r="AQ871" i="1"/>
  <c r="CF871" i="1" s="1"/>
  <c r="BU891" i="1"/>
  <c r="AM29" i="1"/>
  <c r="AP871" i="1"/>
  <c r="CE871" i="1" s="1"/>
  <c r="BJ891" i="1"/>
  <c r="AN29" i="1"/>
  <c r="AP66" i="1"/>
  <c r="CE66" i="1" s="1"/>
  <c r="AN66" i="1"/>
  <c r="CC66" i="1" s="1"/>
  <c r="AO66" i="1"/>
  <c r="CD66" i="1" s="1"/>
  <c r="AF66" i="1"/>
  <c r="AH66" i="1" s="1"/>
  <c r="AN885" i="1"/>
  <c r="CC885" i="1" s="1"/>
  <c r="AO88" i="1"/>
  <c r="CD88" i="1" s="1"/>
  <c r="AM66" i="1"/>
  <c r="BO66" i="1" s="1"/>
  <c r="AM316" i="1"/>
  <c r="BJ316" i="1" s="1"/>
  <c r="AQ316" i="1"/>
  <c r="CF316" i="1" s="1"/>
  <c r="AO316" i="1"/>
  <c r="CD316" i="1" s="1"/>
  <c r="AN249" i="1"/>
  <c r="CC249" i="1" s="1"/>
  <c r="AP876" i="1"/>
  <c r="CE876" i="1" s="1"/>
  <c r="AF752" i="1"/>
  <c r="AJ752" i="1" s="1"/>
  <c r="AM249" i="1"/>
  <c r="BR249" i="1" s="1"/>
  <c r="AQ876" i="1"/>
  <c r="CF876" i="1" s="1"/>
  <c r="AM752" i="1"/>
  <c r="BV752" i="1" s="1"/>
  <c r="AF638" i="1"/>
  <c r="AG638" i="1" s="1"/>
  <c r="AM922" i="1"/>
  <c r="BK922" i="1" s="1"/>
  <c r="AJ876" i="1"/>
  <c r="AQ638" i="1"/>
  <c r="CF638" i="1" s="1"/>
  <c r="AO922" i="1"/>
  <c r="CD922" i="1" s="1"/>
  <c r="AM134" i="1"/>
  <c r="BM134" i="1" s="1"/>
  <c r="AP752" i="1"/>
  <c r="CE752" i="1" s="1"/>
  <c r="AP638" i="1"/>
  <c r="CE638" i="1" s="1"/>
  <c r="AF922" i="1"/>
  <c r="AP134" i="1"/>
  <c r="CE134" i="1" s="1"/>
  <c r="AP922" i="1"/>
  <c r="CE922" i="1" s="1"/>
  <c r="AK876" i="1"/>
  <c r="AO638" i="1"/>
  <c r="CD638" i="1" s="1"/>
  <c r="AQ134" i="1"/>
  <c r="CF134" i="1" s="1"/>
  <c r="AO134" i="1"/>
  <c r="CD134" i="1" s="1"/>
  <c r="AQ752" i="1"/>
  <c r="CF752" i="1" s="1"/>
  <c r="AN638" i="1"/>
  <c r="CC638" i="1" s="1"/>
  <c r="AN134" i="1"/>
  <c r="CC134" i="1" s="1"/>
  <c r="AQ922" i="1"/>
  <c r="CF922" i="1" s="1"/>
  <c r="AN876" i="1"/>
  <c r="CC876" i="1" s="1"/>
  <c r="AG876" i="1"/>
  <c r="AF249" i="1"/>
  <c r="AK249" i="1" s="1"/>
  <c r="AH876" i="1"/>
  <c r="AN752" i="1"/>
  <c r="CC752" i="1" s="1"/>
  <c r="AO115" i="1"/>
  <c r="CD115" i="1" s="1"/>
  <c r="AG414" i="1"/>
  <c r="AQ326" i="1"/>
  <c r="CF326" i="1" s="1"/>
  <c r="AN115" i="1"/>
  <c r="CC115" i="1" s="1"/>
  <c r="AK414" i="1"/>
  <c r="AO326" i="1"/>
  <c r="CD326" i="1" s="1"/>
  <c r="AM115" i="1"/>
  <c r="BP115" i="1" s="1"/>
  <c r="AP523" i="1"/>
  <c r="CE523" i="1" s="1"/>
  <c r="AH414" i="1"/>
  <c r="BY523" i="1"/>
  <c r="AF326" i="1"/>
  <c r="AJ326" i="1" s="1"/>
  <c r="AI414" i="1"/>
  <c r="AP115" i="1"/>
  <c r="CE115" i="1" s="1"/>
  <c r="AP326" i="1"/>
  <c r="CE326" i="1" s="1"/>
  <c r="AM852" i="1"/>
  <c r="BM852" i="1" s="1"/>
  <c r="AN326" i="1"/>
  <c r="CC326" i="1" s="1"/>
  <c r="AQ852" i="1"/>
  <c r="CF852" i="1" s="1"/>
  <c r="BJ198" i="1"/>
  <c r="AP852" i="1"/>
  <c r="CE852" i="1" s="1"/>
  <c r="AF852" i="1"/>
  <c r="BZ940" i="1"/>
  <c r="CB940" i="1" s="1"/>
  <c r="AQ947" i="1"/>
  <c r="CF947" i="1" s="1"/>
  <c r="AF523" i="1"/>
  <c r="AI523" i="1" s="1"/>
  <c r="BN940" i="1"/>
  <c r="BX523" i="1"/>
  <c r="BY414" i="1"/>
  <c r="BV414" i="1"/>
  <c r="BK414" i="1"/>
  <c r="AO821" i="1"/>
  <c r="CD821" i="1" s="1"/>
  <c r="AN219" i="1"/>
  <c r="BM414" i="1"/>
  <c r="AK301" i="1"/>
  <c r="AP947" i="1"/>
  <c r="CE947" i="1" s="1"/>
  <c r="BY940" i="1"/>
  <c r="BL523" i="1"/>
  <c r="AO785" i="1"/>
  <c r="CD785" i="1" s="1"/>
  <c r="AP940" i="1"/>
  <c r="CE940" i="1" s="1"/>
  <c r="AI301" i="1"/>
  <c r="AO947" i="1"/>
  <c r="CD947" i="1" s="1"/>
  <c r="BM940" i="1"/>
  <c r="BW523" i="1"/>
  <c r="BU523" i="1"/>
  <c r="AO523" i="1"/>
  <c r="CD523" i="1" s="1"/>
  <c r="AM301" i="1"/>
  <c r="BV301" i="1" s="1"/>
  <c r="AO301" i="1"/>
  <c r="CD301" i="1" s="1"/>
  <c r="AH301" i="1"/>
  <c r="AN947" i="1"/>
  <c r="CC947" i="1" s="1"/>
  <c r="BX940" i="1"/>
  <c r="BV523" i="1"/>
  <c r="BT523" i="1"/>
  <c r="BU414" i="1"/>
  <c r="AP785" i="1"/>
  <c r="CE785" i="1" s="1"/>
  <c r="AP39" i="1"/>
  <c r="CE39" i="1" s="1"/>
  <c r="AG301" i="1"/>
  <c r="BU940" i="1"/>
  <c r="BL940" i="1"/>
  <c r="BQ523" i="1"/>
  <c r="BS523" i="1"/>
  <c r="BP414" i="1"/>
  <c r="BJ414" i="1"/>
  <c r="AF821" i="1"/>
  <c r="BT940" i="1"/>
  <c r="BW940" i="1"/>
  <c r="BO523" i="1"/>
  <c r="BR523" i="1"/>
  <c r="AN301" i="1"/>
  <c r="CC301" i="1" s="1"/>
  <c r="BM523" i="1"/>
  <c r="BS940" i="1"/>
  <c r="BK940" i="1"/>
  <c r="BN523" i="1"/>
  <c r="BP523" i="1"/>
  <c r="BT414" i="1"/>
  <c r="AN821" i="1"/>
  <c r="CC821" i="1" s="1"/>
  <c r="AP219" i="1"/>
  <c r="AF785" i="1"/>
  <c r="AQ39" i="1"/>
  <c r="CF39" i="1" s="1"/>
  <c r="AN523" i="1"/>
  <c r="CC523" i="1" s="1"/>
  <c r="BR940" i="1"/>
  <c r="BV940" i="1"/>
  <c r="BK523" i="1"/>
  <c r="BO414" i="1"/>
  <c r="BX414" i="1"/>
  <c r="AQ219" i="1"/>
  <c r="BQ940" i="1"/>
  <c r="BJ940" i="1"/>
  <c r="BJ523" i="1"/>
  <c r="BR414" i="1"/>
  <c r="BL414" i="1"/>
  <c r="AP301" i="1"/>
  <c r="CE301" i="1" s="1"/>
  <c r="AQ523" i="1"/>
  <c r="CF523" i="1" s="1"/>
  <c r="BN414" i="1"/>
  <c r="BW414" i="1"/>
  <c r="AQ821" i="1"/>
  <c r="CF821" i="1" s="1"/>
  <c r="AM785" i="1"/>
  <c r="BW785" i="1" s="1"/>
  <c r="AF39" i="1"/>
  <c r="AO766" i="1"/>
  <c r="CD766" i="1" s="1"/>
  <c r="AO942" i="1"/>
  <c r="CD942" i="1" s="1"/>
  <c r="BN879" i="1"/>
  <c r="BR879" i="1"/>
  <c r="AN942" i="1"/>
  <c r="CC942" i="1" s="1"/>
  <c r="BY879" i="1"/>
  <c r="BQ879" i="1"/>
  <c r="AO879" i="1"/>
  <c r="CD879" i="1" s="1"/>
  <c r="AF879" i="1"/>
  <c r="AM942" i="1"/>
  <c r="BR942" i="1" s="1"/>
  <c r="BM879" i="1"/>
  <c r="AF589" i="1"/>
  <c r="BX879" i="1"/>
  <c r="AQ177" i="1"/>
  <c r="CF177" i="1" s="1"/>
  <c r="BL879" i="1"/>
  <c r="AO177" i="1"/>
  <c r="CD177" i="1" s="1"/>
  <c r="AQ589" i="1"/>
  <c r="CF589" i="1" s="1"/>
  <c r="AP589" i="1"/>
  <c r="CE589" i="1" s="1"/>
  <c r="BW879" i="1"/>
  <c r="AP879" i="1"/>
  <c r="CE879" i="1" s="1"/>
  <c r="AM177" i="1"/>
  <c r="BY177" i="1" s="1"/>
  <c r="AM766" i="1"/>
  <c r="BQ766" i="1" s="1"/>
  <c r="AO589" i="1"/>
  <c r="CD589" i="1" s="1"/>
  <c r="BK879" i="1"/>
  <c r="AN589" i="1"/>
  <c r="CC589" i="1" s="1"/>
  <c r="BV879" i="1"/>
  <c r="AN177" i="1"/>
  <c r="CC177" i="1" s="1"/>
  <c r="BJ879" i="1"/>
  <c r="AF942" i="1"/>
  <c r="AK942" i="1" s="1"/>
  <c r="BO879" i="1"/>
  <c r="BU879" i="1"/>
  <c r="AQ879" i="1"/>
  <c r="CF879" i="1" s="1"/>
  <c r="AN766" i="1"/>
  <c r="CC766" i="1" s="1"/>
  <c r="AF766" i="1"/>
  <c r="AG766" i="1" s="1"/>
  <c r="BP879" i="1"/>
  <c r="AQ301" i="1"/>
  <c r="CF301" i="1" s="1"/>
  <c r="AQ283" i="1"/>
  <c r="CF283" i="1" s="1"/>
  <c r="BJ178" i="1"/>
  <c r="AP267" i="1"/>
  <c r="CE267" i="1" s="1"/>
  <c r="BP707" i="1"/>
  <c r="AO283" i="1"/>
  <c r="CD283" i="1" s="1"/>
  <c r="AQ178" i="1"/>
  <c r="CF178" i="1" s="1"/>
  <c r="BP178" i="1"/>
  <c r="BU178" i="1"/>
  <c r="AO267" i="1"/>
  <c r="CD267" i="1" s="1"/>
  <c r="BO707" i="1"/>
  <c r="AN283" i="1"/>
  <c r="CC283" i="1" s="1"/>
  <c r="BS178" i="1"/>
  <c r="BZ707" i="1"/>
  <c r="CB707" i="1" s="1"/>
  <c r="AM283" i="1"/>
  <c r="BQ283" i="1" s="1"/>
  <c r="BZ178" i="1"/>
  <c r="CB178" i="1" s="1"/>
  <c r="BK178" i="1"/>
  <c r="BW707" i="1"/>
  <c r="BN707" i="1"/>
  <c r="AF283" i="1"/>
  <c r="BQ178" i="1"/>
  <c r="BX178" i="1"/>
  <c r="BQ707" i="1"/>
  <c r="AO497" i="1"/>
  <c r="CD497" i="1" s="1"/>
  <c r="AP644" i="1"/>
  <c r="BV707" i="1"/>
  <c r="BY707" i="1"/>
  <c r="BY178" i="1"/>
  <c r="AO178" i="1"/>
  <c r="CD178" i="1" s="1"/>
  <c r="AF497" i="1"/>
  <c r="AJ497" i="1" s="1"/>
  <c r="AO644" i="1"/>
  <c r="AO550" i="1"/>
  <c r="CD550" i="1" s="1"/>
  <c r="BK707" i="1"/>
  <c r="BM707" i="1"/>
  <c r="AQ267" i="1"/>
  <c r="CF267" i="1" s="1"/>
  <c r="AQ497" i="1"/>
  <c r="CF497" i="1" s="1"/>
  <c r="AF644" i="1"/>
  <c r="BJ707" i="1"/>
  <c r="BX707" i="1"/>
  <c r="BR178" i="1"/>
  <c r="AP497" i="1"/>
  <c r="CE497" i="1" s="1"/>
  <c r="AQ644" i="1"/>
  <c r="BU707" i="1"/>
  <c r="BL707" i="1"/>
  <c r="BN178" i="1"/>
  <c r="BO178" i="1"/>
  <c r="AP178" i="1"/>
  <c r="CE178" i="1" s="1"/>
  <c r="AN497" i="1"/>
  <c r="CC497" i="1" s="1"/>
  <c r="AN644" i="1"/>
  <c r="CC644" i="1" s="1"/>
  <c r="AN267" i="1"/>
  <c r="CC267" i="1" s="1"/>
  <c r="BT707" i="1"/>
  <c r="BV178" i="1"/>
  <c r="BW178" i="1"/>
  <c r="AF178" i="1"/>
  <c r="AH178" i="1" s="1"/>
  <c r="BT178" i="1"/>
  <c r="AO29" i="1"/>
  <c r="AF177" i="1"/>
  <c r="AN818" i="1"/>
  <c r="CC818" i="1" s="1"/>
  <c r="AN178" i="1"/>
  <c r="CC178" i="1" s="1"/>
  <c r="AO63" i="1"/>
  <c r="CD63" i="1" s="1"/>
  <c r="AF818" i="1"/>
  <c r="AN316" i="1"/>
  <c r="CC316" i="1" s="1"/>
  <c r="AQ853" i="1"/>
  <c r="CF853" i="1" s="1"/>
  <c r="AN215" i="1"/>
  <c r="CC215" i="1" s="1"/>
  <c r="AO853" i="1"/>
  <c r="CD853" i="1" s="1"/>
  <c r="AN853" i="1"/>
  <c r="CC853" i="1" s="1"/>
  <c r="AO215" i="1"/>
  <c r="CD215" i="1" s="1"/>
  <c r="AM853" i="1"/>
  <c r="BV853" i="1" s="1"/>
  <c r="AP853" i="1"/>
  <c r="CE853" i="1" s="1"/>
  <c r="AQ215" i="1"/>
  <c r="CF215" i="1" s="1"/>
  <c r="AF369" i="1"/>
  <c r="AH369" i="1" s="1"/>
  <c r="AF215" i="1"/>
  <c r="AH215" i="1" s="1"/>
  <c r="AP369" i="1"/>
  <c r="AO369" i="1"/>
  <c r="AN369" i="1"/>
  <c r="AM369" i="1"/>
  <c r="AM215" i="1"/>
  <c r="BY215" i="1" s="1"/>
  <c r="AN31" i="1"/>
  <c r="CC31" i="1" s="1"/>
  <c r="AQ550" i="1"/>
  <c r="CF550" i="1" s="1"/>
  <c r="AM31" i="1"/>
  <c r="BZ31" i="1" s="1"/>
  <c r="CB31" i="1" s="1"/>
  <c r="AP550" i="1"/>
  <c r="CE550" i="1" s="1"/>
  <c r="AF940" i="1"/>
  <c r="AN550" i="1"/>
  <c r="CC550" i="1" s="1"/>
  <c r="AM550" i="1"/>
  <c r="BW550" i="1" s="1"/>
  <c r="AN944" i="1"/>
  <c r="CC944" i="1" s="1"/>
  <c r="AM39" i="1"/>
  <c r="BV39" i="1" s="1"/>
  <c r="AF31" i="1"/>
  <c r="AQ944" i="1"/>
  <c r="CF944" i="1" s="1"/>
  <c r="AM944" i="1"/>
  <c r="BP944" i="1" s="1"/>
  <c r="AQ31" i="1"/>
  <c r="CF31" i="1" s="1"/>
  <c r="AO944" i="1"/>
  <c r="CD944" i="1" s="1"/>
  <c r="AQ940" i="1"/>
  <c r="CF940" i="1" s="1"/>
  <c r="AP31" i="1"/>
  <c r="CE31" i="1" s="1"/>
  <c r="AF944" i="1"/>
  <c r="AO39" i="1"/>
  <c r="CD39" i="1" s="1"/>
  <c r="AN940" i="1"/>
  <c r="CC940" i="1" s="1"/>
  <c r="AM885" i="1"/>
  <c r="BR885" i="1" s="1"/>
  <c r="AN88" i="1"/>
  <c r="CC88" i="1" s="1"/>
  <c r="AM303" i="1"/>
  <c r="BT303" i="1" s="1"/>
  <c r="AM88" i="1"/>
  <c r="BZ88" i="1" s="1"/>
  <c r="CB88" i="1" s="1"/>
  <c r="AF303" i="1"/>
  <c r="AQ303" i="1"/>
  <c r="AP303" i="1"/>
  <c r="AO303" i="1"/>
  <c r="AF885" i="1"/>
  <c r="AQ885" i="1"/>
  <c r="CF885" i="1" s="1"/>
  <c r="AF88" i="1"/>
  <c r="AP885" i="1"/>
  <c r="CE885" i="1" s="1"/>
  <c r="AQ88" i="1"/>
  <c r="CF88" i="1" s="1"/>
  <c r="BO891" i="1"/>
  <c r="AN891" i="1"/>
  <c r="CC891" i="1" s="1"/>
  <c r="AO891" i="1"/>
  <c r="CD891" i="1" s="1"/>
  <c r="BN891" i="1"/>
  <c r="AP891" i="1"/>
  <c r="CE891" i="1" s="1"/>
  <c r="AQ891" i="1"/>
  <c r="CF891" i="1" s="1"/>
  <c r="AF891" i="1"/>
  <c r="BT891" i="1"/>
  <c r="BW891" i="1"/>
  <c r="AP456" i="1"/>
  <c r="CE456" i="1" s="1"/>
  <c r="AF219" i="1"/>
  <c r="AN456" i="1"/>
  <c r="CC456" i="1" s="1"/>
  <c r="AO219" i="1"/>
  <c r="AM456" i="1"/>
  <c r="BS456" i="1" s="1"/>
  <c r="AF456" i="1"/>
  <c r="AQ456" i="1"/>
  <c r="CF456" i="1" s="1"/>
  <c r="AF894" i="1"/>
  <c r="AQ894" i="1"/>
  <c r="CF894" i="1" s="1"/>
  <c r="AP894" i="1"/>
  <c r="CE894" i="1" s="1"/>
  <c r="AN894" i="1"/>
  <c r="CC894" i="1" s="1"/>
  <c r="AM894" i="1"/>
  <c r="BS894" i="1" s="1"/>
  <c r="BP292" i="1"/>
  <c r="BO292" i="1"/>
  <c r="BW292" i="1"/>
  <c r="BK292" i="1"/>
  <c r="BJ292" i="1"/>
  <c r="BU292" i="1"/>
  <c r="BT292" i="1"/>
  <c r="BV292" i="1"/>
  <c r="BZ292" i="1"/>
  <c r="CB292" i="1" s="1"/>
  <c r="BS292" i="1"/>
  <c r="BN292" i="1"/>
  <c r="BR292" i="1"/>
  <c r="BY292" i="1"/>
  <c r="BQ292" i="1"/>
  <c r="BM292" i="1"/>
  <c r="BX292" i="1"/>
  <c r="AH292" i="1"/>
  <c r="AK292" i="1"/>
  <c r="AJ292" i="1"/>
  <c r="AI292" i="1"/>
  <c r="AM494" i="1"/>
  <c r="BP494" i="1" s="1"/>
  <c r="AF494" i="1"/>
  <c r="AN494" i="1"/>
  <c r="CC494" i="1" s="1"/>
  <c r="AQ494" i="1"/>
  <c r="CF494" i="1" s="1"/>
  <c r="AP494" i="1"/>
  <c r="CE494" i="1" s="1"/>
  <c r="BQ723" i="1"/>
  <c r="AQ924" i="1"/>
  <c r="CF924" i="1" s="1"/>
  <c r="BK868" i="1"/>
  <c r="BU868" i="1"/>
  <c r="BN868" i="1"/>
  <c r="BY868" i="1"/>
  <c r="BL868" i="1"/>
  <c r="BV868" i="1"/>
  <c r="BM868" i="1"/>
  <c r="BJ868" i="1"/>
  <c r="BT868" i="1"/>
  <c r="BS868" i="1"/>
  <c r="BR868" i="1"/>
  <c r="BQ868" i="1"/>
  <c r="BP868" i="1"/>
  <c r="BX868" i="1"/>
  <c r="BO868" i="1"/>
  <c r="BW868" i="1"/>
  <c r="BP723" i="1"/>
  <c r="BO723" i="1"/>
  <c r="BL723" i="1"/>
  <c r="BK723" i="1"/>
  <c r="BZ723" i="1"/>
  <c r="CB723" i="1" s="1"/>
  <c r="BN723" i="1"/>
  <c r="BY723" i="1"/>
  <c r="BM723" i="1"/>
  <c r="BX723" i="1"/>
  <c r="BV723" i="1"/>
  <c r="BW723" i="1"/>
  <c r="BJ723" i="1"/>
  <c r="BT723" i="1"/>
  <c r="BU723" i="1"/>
  <c r="BR723" i="1"/>
  <c r="AF620" i="1"/>
  <c r="AP620" i="1"/>
  <c r="CE620" i="1" s="1"/>
  <c r="AO620" i="1"/>
  <c r="CD620" i="1" s="1"/>
  <c r="AN620" i="1"/>
  <c r="CC620" i="1" s="1"/>
  <c r="AM620" i="1"/>
  <c r="BT620" i="1" s="1"/>
  <c r="AP284" i="1"/>
  <c r="CE284" i="1" s="1"/>
  <c r="AQ169" i="1"/>
  <c r="CF169" i="1" s="1"/>
  <c r="AO284" i="1"/>
  <c r="CD284" i="1" s="1"/>
  <c r="AO169" i="1"/>
  <c r="CD169" i="1" s="1"/>
  <c r="AN169" i="1"/>
  <c r="CC169" i="1" s="1"/>
  <c r="AI868" i="1"/>
  <c r="AM169" i="1"/>
  <c r="BT169" i="1" s="1"/>
  <c r="AH868" i="1"/>
  <c r="AG868" i="1"/>
  <c r="AK868" i="1"/>
  <c r="AH40" i="1"/>
  <c r="AG40" i="1"/>
  <c r="AK40" i="1"/>
  <c r="AF169" i="1"/>
  <c r="BS819" i="1"/>
  <c r="AG819" i="1"/>
  <c r="BL882" i="1"/>
  <c r="BQ819" i="1"/>
  <c r="BR882" i="1"/>
  <c r="BK819" i="1"/>
  <c r="BO882" i="1"/>
  <c r="AH539" i="1"/>
  <c r="BV278" i="1"/>
  <c r="BO819" i="1"/>
  <c r="BR819" i="1"/>
  <c r="BX819" i="1"/>
  <c r="AH819" i="1"/>
  <c r="BN819" i="1"/>
  <c r="BU819" i="1"/>
  <c r="BW819" i="1"/>
  <c r="BJ819" i="1"/>
  <c r="AJ819" i="1"/>
  <c r="BP819" i="1"/>
  <c r="BM819" i="1"/>
  <c r="BZ819" i="1"/>
  <c r="CB819" i="1" s="1"/>
  <c r="AK819" i="1"/>
  <c r="AG365" i="1"/>
  <c r="BV819" i="1"/>
  <c r="BL819" i="1"/>
  <c r="BY819" i="1"/>
  <c r="AF924" i="1"/>
  <c r="AK924" i="1" s="1"/>
  <c r="AP924" i="1"/>
  <c r="CE924" i="1" s="1"/>
  <c r="AO924" i="1"/>
  <c r="CD924" i="1" s="1"/>
  <c r="AM924" i="1"/>
  <c r="BY924" i="1" s="1"/>
  <c r="AJ913" i="1"/>
  <c r="AI913" i="1"/>
  <c r="AH552" i="1"/>
  <c r="AF855" i="1"/>
  <c r="AP124" i="1"/>
  <c r="CE124" i="1" s="1"/>
  <c r="AO124" i="1"/>
  <c r="CD124" i="1" s="1"/>
  <c r="AM124" i="1"/>
  <c r="BQ124" i="1" s="1"/>
  <c r="AF124" i="1"/>
  <c r="AQ124" i="1"/>
  <c r="CF124" i="1" s="1"/>
  <c r="BO552" i="1"/>
  <c r="BU552" i="1"/>
  <c r="BZ913" i="1"/>
  <c r="CB913" i="1" s="1"/>
  <c r="BT552" i="1"/>
  <c r="BK913" i="1"/>
  <c r="BV913" i="1"/>
  <c r="AP505" i="1"/>
  <c r="CE505" i="1" s="1"/>
  <c r="AO915" i="1"/>
  <c r="CD915" i="1" s="1"/>
  <c r="BJ913" i="1"/>
  <c r="AM505" i="1"/>
  <c r="BQ505" i="1" s="1"/>
  <c r="AM915" i="1"/>
  <c r="BU915" i="1" s="1"/>
  <c r="BS913" i="1"/>
  <c r="AF505" i="1"/>
  <c r="AF915" i="1"/>
  <c r="AQ505" i="1"/>
  <c r="CF505" i="1" s="1"/>
  <c r="AQ915" i="1"/>
  <c r="CF915" i="1" s="1"/>
  <c r="BJ552" i="1"/>
  <c r="AO505" i="1"/>
  <c r="CD505" i="1" s="1"/>
  <c r="AP915" i="1"/>
  <c r="CE915" i="1" s="1"/>
  <c r="BQ552" i="1"/>
  <c r="BP552" i="1"/>
  <c r="BY553" i="1"/>
  <c r="BW553" i="1"/>
  <c r="AP85" i="1"/>
  <c r="CE85" i="1" s="1"/>
  <c r="AG527" i="1"/>
  <c r="BV553" i="1"/>
  <c r="AO85" i="1"/>
  <c r="CD85" i="1" s="1"/>
  <c r="AK527" i="1"/>
  <c r="AG950" i="1"/>
  <c r="BU553" i="1"/>
  <c r="AN85" i="1"/>
  <c r="CC85" i="1" s="1"/>
  <c r="AH527" i="1"/>
  <c r="BR553" i="1"/>
  <c r="BQ198" i="1"/>
  <c r="AJ527" i="1"/>
  <c r="AF85" i="1"/>
  <c r="BW365" i="1"/>
  <c r="BP553" i="1"/>
  <c r="BQ553" i="1"/>
  <c r="BS553" i="1"/>
  <c r="AQ85" i="1"/>
  <c r="CF85" i="1" s="1"/>
  <c r="BO553" i="1"/>
  <c r="BX553" i="1"/>
  <c r="BN553" i="1"/>
  <c r="BL553" i="1"/>
  <c r="BM553" i="1"/>
  <c r="BJ553" i="1"/>
  <c r="BT198" i="1"/>
  <c r="BZ553" i="1"/>
  <c r="CB553" i="1" s="1"/>
  <c r="BT553" i="1"/>
  <c r="AN284" i="1"/>
  <c r="CC284" i="1" s="1"/>
  <c r="AM284" i="1"/>
  <c r="BU284" i="1" s="1"/>
  <c r="BQ950" i="1"/>
  <c r="AF284" i="1"/>
  <c r="AJ40" i="1"/>
  <c r="AP621" i="1"/>
  <c r="CE621" i="1" s="1"/>
  <c r="BP913" i="1"/>
  <c r="BU913" i="1"/>
  <c r="BZ552" i="1"/>
  <c r="CB552" i="1" s="1"/>
  <c r="AM621" i="1"/>
  <c r="BO913" i="1"/>
  <c r="BT913" i="1"/>
  <c r="BN552" i="1"/>
  <c r="AO621" i="1"/>
  <c r="CD621" i="1" s="1"/>
  <c r="BN161" i="1"/>
  <c r="BY552" i="1"/>
  <c r="AN621" i="1"/>
  <c r="CC621" i="1" s="1"/>
  <c r="BY161" i="1"/>
  <c r="BN913" i="1"/>
  <c r="BR913" i="1"/>
  <c r="BM552" i="1"/>
  <c r="AQ621" i="1"/>
  <c r="CF621" i="1" s="1"/>
  <c r="BR161" i="1"/>
  <c r="BY913" i="1"/>
  <c r="BQ913" i="1"/>
  <c r="BX552" i="1"/>
  <c r="BQ161" i="1"/>
  <c r="BM913" i="1"/>
  <c r="BK675" i="1"/>
  <c r="BL552" i="1"/>
  <c r="AP298" i="1"/>
  <c r="CE298" i="1" s="1"/>
  <c r="BX913" i="1"/>
  <c r="BV675" i="1"/>
  <c r="BW552" i="1"/>
  <c r="AO298" i="1"/>
  <c r="CD298" i="1" s="1"/>
  <c r="BL913" i="1"/>
  <c r="BS552" i="1"/>
  <c r="BK552" i="1"/>
  <c r="BR552" i="1"/>
  <c r="AI552" i="1"/>
  <c r="AG552" i="1"/>
  <c r="AK552" i="1"/>
  <c r="BT527" i="1"/>
  <c r="BS527" i="1"/>
  <c r="AQ867" i="1"/>
  <c r="CF867" i="1" s="1"/>
  <c r="AF307" i="1"/>
  <c r="AQ307" i="1"/>
  <c r="CF307" i="1" s="1"/>
  <c r="AO307" i="1"/>
  <c r="CD307" i="1" s="1"/>
  <c r="AM307" i="1"/>
  <c r="BR307" i="1" s="1"/>
  <c r="BN367" i="1"/>
  <c r="AP307" i="1"/>
  <c r="CE307" i="1" s="1"/>
  <c r="BU882" i="1"/>
  <c r="BY882" i="1"/>
  <c r="AJ161" i="1"/>
  <c r="BK882" i="1"/>
  <c r="AI161" i="1"/>
  <c r="BS882" i="1"/>
  <c r="AH161" i="1"/>
  <c r="BX882" i="1"/>
  <c r="BN882" i="1"/>
  <c r="BJ882" i="1"/>
  <c r="AK278" i="1"/>
  <c r="AK161" i="1"/>
  <c r="AJ278" i="1"/>
  <c r="BW882" i="1"/>
  <c r="AI278" i="1"/>
  <c r="BT882" i="1"/>
  <c r="BP882" i="1"/>
  <c r="AH278" i="1"/>
  <c r="BM882" i="1"/>
  <c r="AO388" i="1"/>
  <c r="CD388" i="1" s="1"/>
  <c r="AN388" i="1"/>
  <c r="CC388" i="1" s="1"/>
  <c r="AN298" i="1"/>
  <c r="CC298" i="1" s="1"/>
  <c r="BM161" i="1"/>
  <c r="BP161" i="1"/>
  <c r="BJ675" i="1"/>
  <c r="AM388" i="1"/>
  <c r="BZ388" i="1" s="1"/>
  <c r="CB388" i="1" s="1"/>
  <c r="AM298" i="1"/>
  <c r="BK298" i="1" s="1"/>
  <c r="BX161" i="1"/>
  <c r="BU675" i="1"/>
  <c r="AO496" i="1"/>
  <c r="CD496" i="1" s="1"/>
  <c r="BL161" i="1"/>
  <c r="BS675" i="1"/>
  <c r="AK670" i="1"/>
  <c r="AM496" i="1"/>
  <c r="BM496" i="1" s="1"/>
  <c r="BW161" i="1"/>
  <c r="BR675" i="1"/>
  <c r="AP388" i="1"/>
  <c r="CE388" i="1" s="1"/>
  <c r="AJ670" i="1"/>
  <c r="AF496" i="1"/>
  <c r="BK161" i="1"/>
  <c r="BY675" i="1"/>
  <c r="BQ675" i="1"/>
  <c r="AI670" i="1"/>
  <c r="AQ496" i="1"/>
  <c r="CF496" i="1" s="1"/>
  <c r="AP867" i="1"/>
  <c r="CE867" i="1" s="1"/>
  <c r="BV161" i="1"/>
  <c r="BX675" i="1"/>
  <c r="BP675" i="1"/>
  <c r="AQ388" i="1"/>
  <c r="CF388" i="1" s="1"/>
  <c r="AG670" i="1"/>
  <c r="AP496" i="1"/>
  <c r="CE496" i="1" s="1"/>
  <c r="AO867" i="1"/>
  <c r="CD867" i="1" s="1"/>
  <c r="BJ161" i="1"/>
  <c r="BT675" i="1"/>
  <c r="BO675" i="1"/>
  <c r="AM867" i="1"/>
  <c r="BR867" i="1" s="1"/>
  <c r="BU161" i="1"/>
  <c r="BM675" i="1"/>
  <c r="BZ675" i="1"/>
  <c r="CB675" i="1" s="1"/>
  <c r="AF298" i="1"/>
  <c r="AN867" i="1"/>
  <c r="CC867" i="1" s="1"/>
  <c r="BO161" i="1"/>
  <c r="BT161" i="1"/>
  <c r="BL675" i="1"/>
  <c r="BN675" i="1"/>
  <c r="AF388" i="1"/>
  <c r="BZ161" i="1"/>
  <c r="CB161" i="1" s="1"/>
  <c r="BU278" i="1"/>
  <c r="BM367" i="1"/>
  <c r="BS278" i="1"/>
  <c r="AQ855" i="1"/>
  <c r="CF855" i="1" s="1"/>
  <c r="AK511" i="1"/>
  <c r="BX367" i="1"/>
  <c r="BZ278" i="1"/>
  <c r="CB278" i="1" s="1"/>
  <c r="BR278" i="1"/>
  <c r="AP848" i="1"/>
  <c r="CE848" i="1" s="1"/>
  <c r="AI511" i="1"/>
  <c r="BU367" i="1"/>
  <c r="BL367" i="1"/>
  <c r="BN278" i="1"/>
  <c r="BQ278" i="1"/>
  <c r="AN848" i="1"/>
  <c r="CC848" i="1" s="1"/>
  <c r="AH511" i="1"/>
  <c r="BT367" i="1"/>
  <c r="BW367" i="1"/>
  <c r="BM278" i="1"/>
  <c r="BP278" i="1"/>
  <c r="AO848" i="1"/>
  <c r="CD848" i="1" s="1"/>
  <c r="AG511" i="1"/>
  <c r="BS367" i="1"/>
  <c r="BK367" i="1"/>
  <c r="BY278" i="1"/>
  <c r="BO278" i="1"/>
  <c r="BY367" i="1"/>
  <c r="AM848" i="1"/>
  <c r="BJ848" i="1" s="1"/>
  <c r="BR367" i="1"/>
  <c r="BV367" i="1"/>
  <c r="BL278" i="1"/>
  <c r="BT278" i="1"/>
  <c r="AF848" i="1"/>
  <c r="AP855" i="1"/>
  <c r="CE855" i="1" s="1"/>
  <c r="BQ367" i="1"/>
  <c r="BJ367" i="1"/>
  <c r="BX278" i="1"/>
  <c r="AH913" i="1"/>
  <c r="AO855" i="1"/>
  <c r="CD855" i="1" s="1"/>
  <c r="BP367" i="1"/>
  <c r="BK278" i="1"/>
  <c r="AG913" i="1"/>
  <c r="AM855" i="1"/>
  <c r="BV855" i="1" s="1"/>
  <c r="BO367" i="1"/>
  <c r="BW278" i="1"/>
  <c r="AK365" i="1"/>
  <c r="BK365" i="1"/>
  <c r="BO198" i="1"/>
  <c r="BV365" i="1"/>
  <c r="BX198" i="1"/>
  <c r="BP198" i="1"/>
  <c r="AK539" i="1"/>
  <c r="BJ365" i="1"/>
  <c r="BU198" i="1"/>
  <c r="BR198" i="1"/>
  <c r="AJ539" i="1"/>
  <c r="BP365" i="1"/>
  <c r="BU365" i="1"/>
  <c r="BM198" i="1"/>
  <c r="AI539" i="1"/>
  <c r="BO365" i="1"/>
  <c r="BT365" i="1"/>
  <c r="BV198" i="1"/>
  <c r="BS198" i="1"/>
  <c r="BZ365" i="1"/>
  <c r="CB365" i="1" s="1"/>
  <c r="BS365" i="1"/>
  <c r="BY198" i="1"/>
  <c r="BN365" i="1"/>
  <c r="BR365" i="1"/>
  <c r="AK950" i="1"/>
  <c r="BY365" i="1"/>
  <c r="BQ365" i="1"/>
  <c r="BN198" i="1"/>
  <c r="AJ365" i="1"/>
  <c r="AJ950" i="1"/>
  <c r="BM365" i="1"/>
  <c r="BK198" i="1"/>
  <c r="AI365" i="1"/>
  <c r="AI950" i="1"/>
  <c r="BX365" i="1"/>
  <c r="BZ198" i="1"/>
  <c r="CB198" i="1" s="1"/>
  <c r="BR527" i="1"/>
  <c r="AQ864" i="1"/>
  <c r="CF864" i="1" s="1"/>
  <c r="BQ527" i="1"/>
  <c r="AP864" i="1"/>
  <c r="CE864" i="1" s="1"/>
  <c r="BP527" i="1"/>
  <c r="AM864" i="1"/>
  <c r="BK864" i="1" s="1"/>
  <c r="BL527" i="1"/>
  <c r="AF864" i="1"/>
  <c r="BK527" i="1"/>
  <c r="AO864" i="1"/>
  <c r="CD864" i="1" s="1"/>
  <c r="BJ527" i="1"/>
  <c r="BO527" i="1"/>
  <c r="AI367" i="1"/>
  <c r="BX527" i="1"/>
  <c r="BZ527" i="1"/>
  <c r="CB527" i="1" s="1"/>
  <c r="BW527" i="1"/>
  <c r="BN527" i="1"/>
  <c r="BV527" i="1"/>
  <c r="BY527" i="1"/>
  <c r="BU527" i="1"/>
  <c r="BR780" i="1"/>
  <c r="BP950" i="1"/>
  <c r="BK950" i="1"/>
  <c r="BO950" i="1"/>
  <c r="BX950" i="1"/>
  <c r="BZ950" i="1"/>
  <c r="CB950" i="1" s="1"/>
  <c r="BW950" i="1"/>
  <c r="BN950" i="1"/>
  <c r="BL950" i="1"/>
  <c r="BY950" i="1"/>
  <c r="BV950" i="1"/>
  <c r="BM950" i="1"/>
  <c r="BJ950" i="1"/>
  <c r="BU950" i="1"/>
  <c r="BT950" i="1"/>
  <c r="BS950" i="1"/>
  <c r="BQ511" i="1"/>
  <c r="BW511" i="1"/>
  <c r="BJ511" i="1"/>
  <c r="BK511" i="1"/>
  <c r="AH297" i="1"/>
  <c r="AG297" i="1"/>
  <c r="BT511" i="1"/>
  <c r="AK297" i="1"/>
  <c r="BU511" i="1"/>
  <c r="BS511" i="1"/>
  <c r="BP511" i="1"/>
  <c r="BW198" i="1"/>
  <c r="BR511" i="1"/>
  <c r="BO511" i="1"/>
  <c r="BX511" i="1"/>
  <c r="BZ511" i="1"/>
  <c r="CB511" i="1" s="1"/>
  <c r="AJ297" i="1"/>
  <c r="BL511" i="1"/>
  <c r="BN511" i="1"/>
  <c r="BY511" i="1"/>
  <c r="BV511" i="1"/>
  <c r="AK553" i="1"/>
  <c r="AJ553" i="1"/>
  <c r="AH553" i="1"/>
  <c r="AG553" i="1"/>
  <c r="AI344" i="1"/>
  <c r="BT780" i="1"/>
  <c r="AH344" i="1"/>
  <c r="BS780" i="1"/>
  <c r="BQ780" i="1"/>
  <c r="BP780" i="1"/>
  <c r="BO780" i="1"/>
  <c r="BZ780" i="1"/>
  <c r="CB780" i="1" s="1"/>
  <c r="BW780" i="1"/>
  <c r="BN780" i="1"/>
  <c r="BV780" i="1"/>
  <c r="BY780" i="1"/>
  <c r="AG344" i="1"/>
  <c r="BK780" i="1"/>
  <c r="BM780" i="1"/>
  <c r="AK344" i="1"/>
  <c r="BJ780" i="1"/>
  <c r="BX780" i="1"/>
  <c r="BU780" i="1"/>
  <c r="BV882" i="1"/>
  <c r="BQ882" i="1"/>
  <c r="AH367" i="1"/>
  <c r="AG367" i="1"/>
  <c r="AK367" i="1"/>
  <c r="AN205" i="1"/>
  <c r="CC205" i="1" s="1"/>
  <c r="AO205" i="1"/>
  <c r="CD205" i="1" s="1"/>
  <c r="AP205" i="1"/>
  <c r="CE205" i="1" s="1"/>
  <c r="AQ205" i="1"/>
  <c r="CF205" i="1" s="1"/>
  <c r="AF205" i="1"/>
  <c r="AM205" i="1"/>
  <c r="AI198" i="1"/>
  <c r="AG198" i="1"/>
  <c r="AH198" i="1"/>
  <c r="AK198" i="1"/>
  <c r="AP615" i="1"/>
  <c r="CE615" i="1" s="1"/>
  <c r="AN54" i="1"/>
  <c r="CC54" i="1" s="1"/>
  <c r="AO54" i="1"/>
  <c r="CD54" i="1" s="1"/>
  <c r="AM54" i="1"/>
  <c r="AP54" i="1"/>
  <c r="CE54" i="1" s="1"/>
  <c r="AQ54" i="1"/>
  <c r="CF54" i="1" s="1"/>
  <c r="AF54" i="1"/>
  <c r="AO615" i="1"/>
  <c r="CD615" i="1" s="1"/>
  <c r="AM615" i="1"/>
  <c r="BL615" i="1" s="1"/>
  <c r="AF615" i="1"/>
  <c r="AQ615" i="1"/>
  <c r="CF615" i="1" s="1"/>
  <c r="AM569" i="1"/>
  <c r="BN569" i="1" s="1"/>
  <c r="AQ569" i="1"/>
  <c r="CF569" i="1" s="1"/>
  <c r="AP569" i="1"/>
  <c r="CE569" i="1" s="1"/>
  <c r="AO569" i="1"/>
  <c r="CD569" i="1" s="1"/>
  <c r="AN569" i="1"/>
  <c r="CC569" i="1" s="1"/>
  <c r="AN921" i="1"/>
  <c r="CC921" i="1" s="1"/>
  <c r="AO921" i="1"/>
  <c r="CD921" i="1" s="1"/>
  <c r="AQ921" i="1"/>
  <c r="CF921" i="1" s="1"/>
  <c r="BY51" i="1"/>
  <c r="BN51" i="1"/>
  <c r="BZ51" i="1"/>
  <c r="CB51" i="1" s="1"/>
  <c r="BO51" i="1"/>
  <c r="BP51" i="1"/>
  <c r="BQ51" i="1"/>
  <c r="BR51" i="1"/>
  <c r="BK51" i="1"/>
  <c r="BS51" i="1"/>
  <c r="BW51" i="1"/>
  <c r="BT51" i="1"/>
  <c r="BV51" i="1"/>
  <c r="BL51" i="1"/>
  <c r="BU51" i="1"/>
  <c r="BM51" i="1"/>
  <c r="BX51" i="1"/>
  <c r="BJ51" i="1"/>
  <c r="AF921" i="1"/>
  <c r="BY874" i="1"/>
  <c r="BN874" i="1"/>
  <c r="BZ874" i="1"/>
  <c r="CB874" i="1" s="1"/>
  <c r="BO874" i="1"/>
  <c r="BP874" i="1"/>
  <c r="BJ874" i="1"/>
  <c r="BQ874" i="1"/>
  <c r="BV874" i="1"/>
  <c r="BR874" i="1"/>
  <c r="BK874" i="1"/>
  <c r="BS874" i="1"/>
  <c r="BW874" i="1"/>
  <c r="BT874" i="1"/>
  <c r="BL874" i="1"/>
  <c r="BU874" i="1"/>
  <c r="BM874" i="1"/>
  <c r="BX874" i="1"/>
  <c r="AG900" i="1"/>
  <c r="AH900" i="1"/>
  <c r="AJ900" i="1"/>
  <c r="AK900" i="1"/>
  <c r="AI900" i="1"/>
  <c r="AH874" i="1"/>
  <c r="AK874" i="1"/>
  <c r="AG874" i="1"/>
  <c r="AI874" i="1"/>
  <c r="AJ874" i="1"/>
  <c r="BN808" i="1"/>
  <c r="BZ808" i="1"/>
  <c r="CB808" i="1" s="1"/>
  <c r="BQ808" i="1"/>
  <c r="BK808" i="1"/>
  <c r="BR808" i="1"/>
  <c r="BO808" i="1"/>
  <c r="BS808" i="1"/>
  <c r="BP808" i="1"/>
  <c r="BU808" i="1"/>
  <c r="BT808" i="1"/>
  <c r="BJ808" i="1"/>
  <c r="BW808" i="1"/>
  <c r="BV808" i="1"/>
  <c r="BL808" i="1"/>
  <c r="BY808" i="1"/>
  <c r="BX808" i="1"/>
  <c r="BM808" i="1"/>
  <c r="AJ882" i="1"/>
  <c r="AK882" i="1"/>
  <c r="AG882" i="1"/>
  <c r="AH882" i="1"/>
  <c r="AI882" i="1"/>
  <c r="BO900" i="1"/>
  <c r="BX900" i="1"/>
  <c r="BP900" i="1"/>
  <c r="BQ900" i="1"/>
  <c r="BR900" i="1"/>
  <c r="BT900" i="1"/>
  <c r="BU900" i="1"/>
  <c r="BJ900" i="1"/>
  <c r="BW900" i="1"/>
  <c r="BV900" i="1"/>
  <c r="BM900" i="1"/>
  <c r="BK900" i="1"/>
  <c r="BZ900" i="1"/>
  <c r="CB900" i="1" s="1"/>
  <c r="BY900" i="1"/>
  <c r="BL900" i="1"/>
  <c r="BN900" i="1"/>
  <c r="BS900" i="1"/>
  <c r="AG651" i="1"/>
  <c r="AH651" i="1"/>
  <c r="AI651" i="1"/>
  <c r="AJ651" i="1"/>
  <c r="AK651" i="1"/>
  <c r="BM297" i="1"/>
  <c r="BY297" i="1"/>
  <c r="BX297" i="1"/>
  <c r="BN297" i="1"/>
  <c r="BZ297" i="1"/>
  <c r="CB297" i="1" s="1"/>
  <c r="BO297" i="1"/>
  <c r="BU297" i="1"/>
  <c r="BP297" i="1"/>
  <c r="BJ297" i="1"/>
  <c r="BQ297" i="1"/>
  <c r="BV297" i="1"/>
  <c r="BR297" i="1"/>
  <c r="BK297" i="1"/>
  <c r="BS297" i="1"/>
  <c r="BW297" i="1"/>
  <c r="BT297" i="1"/>
  <c r="BL297" i="1"/>
  <c r="AK808" i="1"/>
  <c r="AG808" i="1"/>
  <c r="AH808" i="1"/>
  <c r="AI808" i="1"/>
  <c r="AJ808" i="1"/>
  <c r="AM921" i="1"/>
  <c r="BY921" i="1" s="1"/>
  <c r="AI732" i="1"/>
  <c r="AK732" i="1"/>
  <c r="AG732" i="1"/>
  <c r="AJ732" i="1"/>
  <c r="AH732" i="1"/>
  <c r="BX651" i="1"/>
  <c r="BJ651" i="1"/>
  <c r="BK651" i="1"/>
  <c r="BY651" i="1"/>
  <c r="BW651" i="1"/>
  <c r="BL651" i="1"/>
  <c r="BO651" i="1"/>
  <c r="BZ651" i="1"/>
  <c r="CB651" i="1" s="1"/>
  <c r="BP651" i="1"/>
  <c r="BM651" i="1"/>
  <c r="BQ651" i="1"/>
  <c r="BN651" i="1"/>
  <c r="BR651" i="1"/>
  <c r="BS651" i="1"/>
  <c r="BV651" i="1"/>
  <c r="BT651" i="1"/>
  <c r="BU651" i="1"/>
  <c r="AJ200" i="1"/>
  <c r="AK200" i="1"/>
  <c r="AI200" i="1"/>
  <c r="AG200" i="1"/>
  <c r="BM200" i="1" s="1"/>
  <c r="AH200" i="1"/>
  <c r="AH51" i="1"/>
  <c r="AG51" i="1"/>
  <c r="AI51" i="1"/>
  <c r="AJ51" i="1"/>
  <c r="AK51" i="1"/>
  <c r="BV306" i="1"/>
  <c r="BR306" i="1"/>
  <c r="BK306" i="1"/>
  <c r="BW306" i="1"/>
  <c r="BL306" i="1"/>
  <c r="BX306" i="1"/>
  <c r="BM306" i="1"/>
  <c r="BY306" i="1"/>
  <c r="BN306" i="1"/>
  <c r="BS306" i="1"/>
  <c r="BZ306" i="1"/>
  <c r="CB306" i="1" s="1"/>
  <c r="BJ306" i="1"/>
  <c r="BT306" i="1"/>
  <c r="BO306" i="1"/>
  <c r="BQ306" i="1"/>
  <c r="BU306" i="1"/>
  <c r="BP306" i="1"/>
  <c r="AG675" i="1"/>
  <c r="AK675" i="1"/>
  <c r="AH675" i="1"/>
  <c r="AI675" i="1"/>
  <c r="AJ675" i="1"/>
  <c r="BW732" i="1"/>
  <c r="BL732" i="1"/>
  <c r="BX732" i="1"/>
  <c r="BM732" i="1"/>
  <c r="BQ732" i="1"/>
  <c r="BY732" i="1"/>
  <c r="BR732" i="1"/>
  <c r="BN732" i="1"/>
  <c r="BS732" i="1"/>
  <c r="BZ732" i="1"/>
  <c r="CB732" i="1" s="1"/>
  <c r="BT732" i="1"/>
  <c r="BO732" i="1"/>
  <c r="BU732" i="1"/>
  <c r="BP732" i="1"/>
  <c r="BJ732" i="1"/>
  <c r="BK732" i="1"/>
  <c r="BV732" i="1"/>
  <c r="AJ306" i="1"/>
  <c r="AK306" i="1"/>
  <c r="AI306" i="1"/>
  <c r="AG306" i="1"/>
  <c r="AH306" i="1"/>
  <c r="AP921" i="1"/>
  <c r="CE921" i="1" s="1"/>
  <c r="BJ539" i="1"/>
  <c r="BT539" i="1"/>
  <c r="BL539" i="1"/>
  <c r="BW539" i="1"/>
  <c r="AM359" i="1"/>
  <c r="AN359" i="1"/>
  <c r="CC359" i="1" s="1"/>
  <c r="AO359" i="1"/>
  <c r="CD359" i="1" s="1"/>
  <c r="AP359" i="1"/>
  <c r="CE359" i="1" s="1"/>
  <c r="AQ359" i="1"/>
  <c r="CF359" i="1" s="1"/>
  <c r="AF359" i="1"/>
  <c r="BS539" i="1"/>
  <c r="BK539" i="1"/>
  <c r="BR539" i="1"/>
  <c r="BQ539" i="1"/>
  <c r="AO127" i="1"/>
  <c r="CD127" i="1" s="1"/>
  <c r="AP127" i="1"/>
  <c r="CE127" i="1" s="1"/>
  <c r="AQ127" i="1"/>
  <c r="CF127" i="1" s="1"/>
  <c r="AF127" i="1"/>
  <c r="AM127" i="1"/>
  <c r="AN127" i="1"/>
  <c r="CC127" i="1" s="1"/>
  <c r="BP539" i="1"/>
  <c r="BO539" i="1"/>
  <c r="BZ539" i="1"/>
  <c r="CB539" i="1" s="1"/>
  <c r="AN870" i="1"/>
  <c r="CC870" i="1" s="1"/>
  <c r="AP870" i="1"/>
  <c r="CE870" i="1" s="1"/>
  <c r="AM870" i="1"/>
  <c r="AQ870" i="1"/>
  <c r="CF870" i="1" s="1"/>
  <c r="AF870" i="1"/>
  <c r="AO870" i="1"/>
  <c r="CD870" i="1" s="1"/>
  <c r="BN539" i="1"/>
  <c r="AN901" i="1"/>
  <c r="CC901" i="1" s="1"/>
  <c r="AF901" i="1"/>
  <c r="AM901" i="1"/>
  <c r="AO901" i="1"/>
  <c r="CD901" i="1" s="1"/>
  <c r="AP901" i="1"/>
  <c r="CE901" i="1" s="1"/>
  <c r="AQ901" i="1"/>
  <c r="CF901" i="1" s="1"/>
  <c r="AO906" i="1"/>
  <c r="CD906" i="1" s="1"/>
  <c r="AM906" i="1"/>
  <c r="AP906" i="1"/>
  <c r="CE906" i="1" s="1"/>
  <c r="AF906" i="1"/>
  <c r="AN906" i="1"/>
  <c r="CC906" i="1" s="1"/>
  <c r="AQ906" i="1"/>
  <c r="CF906" i="1" s="1"/>
  <c r="AF244" i="1"/>
  <c r="AQ244" i="1"/>
  <c r="AM244" i="1"/>
  <c r="AO244" i="1"/>
  <c r="AN244" i="1"/>
  <c r="AP244" i="1"/>
  <c r="BY539" i="1"/>
  <c r="BV539" i="1"/>
  <c r="BM539" i="1"/>
  <c r="AM324" i="1"/>
  <c r="AO324" i="1"/>
  <c r="CD324" i="1" s="1"/>
  <c r="AP324" i="1"/>
  <c r="CE324" i="1" s="1"/>
  <c r="AQ324" i="1"/>
  <c r="CF324" i="1" s="1"/>
  <c r="AF324" i="1"/>
  <c r="AN324" i="1"/>
  <c r="CC324" i="1" s="1"/>
  <c r="BU539" i="1"/>
  <c r="AF858" i="1"/>
  <c r="AN858" i="1"/>
  <c r="CC858" i="1" s="1"/>
  <c r="AO858" i="1"/>
  <c r="CD858" i="1" s="1"/>
  <c r="AQ858" i="1"/>
  <c r="CF858" i="1" s="1"/>
  <c r="AP858" i="1"/>
  <c r="CE858" i="1" s="1"/>
  <c r="AM858" i="1"/>
  <c r="AO255" i="1"/>
  <c r="CD255" i="1" s="1"/>
  <c r="AP255" i="1"/>
  <c r="CE255" i="1" s="1"/>
  <c r="AF255" i="1"/>
  <c r="AQ255" i="1"/>
  <c r="CF255" i="1" s="1"/>
  <c r="AM255" i="1"/>
  <c r="AN255" i="1"/>
  <c r="CC255" i="1" s="1"/>
  <c r="AO846" i="1"/>
  <c r="CD846" i="1" s="1"/>
  <c r="AQ846" i="1"/>
  <c r="CF846" i="1" s="1"/>
  <c r="AF846" i="1"/>
  <c r="AM846" i="1"/>
  <c r="AN846" i="1"/>
  <c r="CC846" i="1" s="1"/>
  <c r="AP846" i="1"/>
  <c r="CE846" i="1" s="1"/>
  <c r="AM877" i="1"/>
  <c r="AN877" i="1"/>
  <c r="CC877" i="1" s="1"/>
  <c r="AO877" i="1"/>
  <c r="CD877" i="1" s="1"/>
  <c r="AP877" i="1"/>
  <c r="CE877" i="1" s="1"/>
  <c r="AQ877" i="1"/>
  <c r="CF877" i="1" s="1"/>
  <c r="AF877" i="1"/>
  <c r="BT757" i="1"/>
  <c r="BU757" i="1"/>
  <c r="BJ757" i="1"/>
  <c r="BV757" i="1"/>
  <c r="BL757" i="1"/>
  <c r="BX757" i="1"/>
  <c r="BM757" i="1"/>
  <c r="BY757" i="1"/>
  <c r="BO757" i="1"/>
  <c r="BP757" i="1"/>
  <c r="BQ757" i="1"/>
  <c r="BN757" i="1"/>
  <c r="BR757" i="1"/>
  <c r="BS757" i="1"/>
  <c r="BW757" i="1"/>
  <c r="BZ757" i="1"/>
  <c r="CB757" i="1" s="1"/>
  <c r="BK757" i="1"/>
  <c r="BP638" i="1"/>
  <c r="BQ638" i="1"/>
  <c r="BR638" i="1"/>
  <c r="BS638" i="1"/>
  <c r="BT638" i="1"/>
  <c r="BU638" i="1"/>
  <c r="BJ638" i="1"/>
  <c r="BV638" i="1"/>
  <c r="BK638" i="1"/>
  <c r="BW638" i="1"/>
  <c r="BL638" i="1"/>
  <c r="BX638" i="1"/>
  <c r="BM638" i="1"/>
  <c r="BY638" i="1"/>
  <c r="BN638" i="1"/>
  <c r="BO638" i="1"/>
  <c r="BZ638" i="1"/>
  <c r="CB638" i="1" s="1"/>
  <c r="AO938" i="1"/>
  <c r="CD938" i="1" s="1"/>
  <c r="AP938" i="1"/>
  <c r="CE938" i="1" s="1"/>
  <c r="AQ938" i="1"/>
  <c r="CF938" i="1" s="1"/>
  <c r="AF938" i="1"/>
  <c r="AM938" i="1"/>
  <c r="AN938" i="1"/>
  <c r="CC938" i="1" s="1"/>
  <c r="AM640" i="1"/>
  <c r="AO640" i="1"/>
  <c r="CD640" i="1" s="1"/>
  <c r="AP640" i="1"/>
  <c r="CE640" i="1" s="1"/>
  <c r="AN640" i="1"/>
  <c r="CC640" i="1" s="1"/>
  <c r="AQ640" i="1"/>
  <c r="CF640" i="1" s="1"/>
  <c r="AF640" i="1"/>
  <c r="BO497" i="1"/>
  <c r="BQ497" i="1"/>
  <c r="BU497" i="1"/>
  <c r="BV497" i="1"/>
  <c r="BW497" i="1"/>
  <c r="BJ497" i="1"/>
  <c r="BX497" i="1"/>
  <c r="BK497" i="1"/>
  <c r="BY497" i="1"/>
  <c r="BL497" i="1"/>
  <c r="BZ497" i="1"/>
  <c r="CB497" i="1" s="1"/>
  <c r="BM497" i="1"/>
  <c r="BN497" i="1"/>
  <c r="BP497" i="1"/>
  <c r="BR497" i="1"/>
  <c r="BS497" i="1"/>
  <c r="BT497" i="1"/>
  <c r="BN419" i="1"/>
  <c r="BJ419" i="1"/>
  <c r="BW419" i="1"/>
  <c r="BK419" i="1"/>
  <c r="BX419" i="1"/>
  <c r="BL419" i="1"/>
  <c r="BY419" i="1"/>
  <c r="BM419" i="1"/>
  <c r="BZ419" i="1"/>
  <c r="CB419" i="1" s="1"/>
  <c r="BO419" i="1"/>
  <c r="BP419" i="1"/>
  <c r="BQ419" i="1"/>
  <c r="BR419" i="1"/>
  <c r="BS419" i="1"/>
  <c r="BT419" i="1"/>
  <c r="BV419" i="1"/>
  <c r="BU419" i="1"/>
  <c r="BQ589" i="1"/>
  <c r="BR589" i="1"/>
  <c r="BS589" i="1"/>
  <c r="BT589" i="1"/>
  <c r="BU589" i="1"/>
  <c r="BJ589" i="1"/>
  <c r="BV589" i="1"/>
  <c r="BK589" i="1"/>
  <c r="BW589" i="1"/>
  <c r="BL589" i="1"/>
  <c r="BX589" i="1"/>
  <c r="BM589" i="1"/>
  <c r="BY589" i="1"/>
  <c r="BN589" i="1"/>
  <c r="BZ589" i="1"/>
  <c r="CB589" i="1" s="1"/>
  <c r="BO589" i="1"/>
  <c r="BP589" i="1"/>
  <c r="BJ644" i="1"/>
  <c r="BK644" i="1"/>
  <c r="BL644" i="1"/>
  <c r="BM644" i="1"/>
  <c r="BN644" i="1"/>
  <c r="BO644" i="1"/>
  <c r="AQ250" i="1"/>
  <c r="AN250" i="1"/>
  <c r="AF250" i="1"/>
  <c r="AM250" i="1"/>
  <c r="AO250" i="1"/>
  <c r="AP250" i="1"/>
  <c r="AO668" i="1"/>
  <c r="CD668" i="1" s="1"/>
  <c r="AM668" i="1"/>
  <c r="AQ668" i="1"/>
  <c r="CF668" i="1" s="1"/>
  <c r="AF668" i="1"/>
  <c r="AP668" i="1"/>
  <c r="CE668" i="1" s="1"/>
  <c r="AN668" i="1"/>
  <c r="CC668" i="1" s="1"/>
  <c r="AM122" i="1"/>
  <c r="AN122" i="1"/>
  <c r="CC122" i="1" s="1"/>
  <c r="AO122" i="1"/>
  <c r="CD122" i="1" s="1"/>
  <c r="AP122" i="1"/>
  <c r="CE122" i="1" s="1"/>
  <c r="AQ122" i="1"/>
  <c r="CF122" i="1" s="1"/>
  <c r="AF122" i="1"/>
  <c r="BJ636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R841" i="1"/>
  <c r="BS841" i="1"/>
  <c r="BQ887" i="1"/>
  <c r="BR887" i="1"/>
  <c r="BS887" i="1"/>
  <c r="BT887" i="1"/>
  <c r="BU887" i="1"/>
  <c r="BJ887" i="1"/>
  <c r="BV887" i="1"/>
  <c r="BK887" i="1"/>
  <c r="BW887" i="1"/>
  <c r="BL887" i="1"/>
  <c r="BX887" i="1"/>
  <c r="BM887" i="1"/>
  <c r="BY887" i="1"/>
  <c r="BN887" i="1"/>
  <c r="BZ887" i="1"/>
  <c r="CB887" i="1" s="1"/>
  <c r="BP887" i="1"/>
  <c r="BO887" i="1"/>
  <c r="BJ787" i="1"/>
  <c r="BV787" i="1"/>
  <c r="BN787" i="1"/>
  <c r="BZ787" i="1"/>
  <c r="CB787" i="1" s="1"/>
  <c r="BP787" i="1"/>
  <c r="BQ787" i="1"/>
  <c r="BR787" i="1"/>
  <c r="BS787" i="1"/>
  <c r="BT787" i="1"/>
  <c r="BU787" i="1"/>
  <c r="BW787" i="1"/>
  <c r="BX787" i="1"/>
  <c r="BK787" i="1"/>
  <c r="BY787" i="1"/>
  <c r="BL787" i="1"/>
  <c r="BM787" i="1"/>
  <c r="BO787" i="1"/>
  <c r="BT947" i="1"/>
  <c r="BU947" i="1"/>
  <c r="BJ947" i="1"/>
  <c r="BV947" i="1"/>
  <c r="BK947" i="1"/>
  <c r="BW947" i="1"/>
  <c r="BL947" i="1"/>
  <c r="BX947" i="1"/>
  <c r="BM947" i="1"/>
  <c r="BY947" i="1"/>
  <c r="BN947" i="1"/>
  <c r="BZ947" i="1"/>
  <c r="CB947" i="1" s="1"/>
  <c r="BO947" i="1"/>
  <c r="BP947" i="1"/>
  <c r="BQ947" i="1"/>
  <c r="BR947" i="1"/>
  <c r="BS947" i="1"/>
  <c r="AO889" i="1"/>
  <c r="CD889" i="1" s="1"/>
  <c r="AN889" i="1"/>
  <c r="CC889" i="1" s="1"/>
  <c r="AP889" i="1"/>
  <c r="CE889" i="1" s="1"/>
  <c r="AQ889" i="1"/>
  <c r="CF889" i="1" s="1"/>
  <c r="AF889" i="1"/>
  <c r="AM889" i="1"/>
  <c r="BM918" i="1"/>
  <c r="BY918" i="1"/>
  <c r="BN918" i="1"/>
  <c r="BZ918" i="1"/>
  <c r="CB918" i="1" s="1"/>
  <c r="BO918" i="1"/>
  <c r="BP918" i="1"/>
  <c r="BQ918" i="1"/>
  <c r="BR918" i="1"/>
  <c r="BS918" i="1"/>
  <c r="BT918" i="1"/>
  <c r="BU918" i="1"/>
  <c r="BJ918" i="1"/>
  <c r="BV918" i="1"/>
  <c r="BK918" i="1"/>
  <c r="BW918" i="1"/>
  <c r="BL918" i="1"/>
  <c r="BX918" i="1"/>
  <c r="AM201" i="1"/>
  <c r="AN201" i="1"/>
  <c r="CC201" i="1" s="1"/>
  <c r="AO201" i="1"/>
  <c r="CD201" i="1" s="1"/>
  <c r="AP201" i="1"/>
  <c r="CE201" i="1" s="1"/>
  <c r="AQ201" i="1"/>
  <c r="CF201" i="1" s="1"/>
  <c r="AF201" i="1"/>
  <c r="AM831" i="1"/>
  <c r="AF831" i="1"/>
  <c r="AN831" i="1"/>
  <c r="CC831" i="1" s="1"/>
  <c r="AO831" i="1"/>
  <c r="CD831" i="1" s="1"/>
  <c r="AP831" i="1"/>
  <c r="CE831" i="1" s="1"/>
  <c r="AQ831" i="1"/>
  <c r="CF831" i="1" s="1"/>
  <c r="BR326" i="1"/>
  <c r="BS326" i="1"/>
  <c r="BT326" i="1"/>
  <c r="BU326" i="1"/>
  <c r="BJ326" i="1"/>
  <c r="BV326" i="1"/>
  <c r="BK326" i="1"/>
  <c r="BW326" i="1"/>
  <c r="BL326" i="1"/>
  <c r="BX326" i="1"/>
  <c r="BM326" i="1"/>
  <c r="BY326" i="1"/>
  <c r="BN326" i="1"/>
  <c r="BZ326" i="1"/>
  <c r="CB326" i="1" s="1"/>
  <c r="BO326" i="1"/>
  <c r="BP326" i="1"/>
  <c r="BQ326" i="1"/>
  <c r="AO319" i="1"/>
  <c r="CD319" i="1" s="1"/>
  <c r="AM319" i="1"/>
  <c r="AN319" i="1"/>
  <c r="CC319" i="1" s="1"/>
  <c r="AQ319" i="1"/>
  <c r="CF319" i="1" s="1"/>
  <c r="AF319" i="1"/>
  <c r="AP319" i="1"/>
  <c r="CE319" i="1" s="1"/>
  <c r="AF774" i="1"/>
  <c r="AM774" i="1"/>
  <c r="AN774" i="1"/>
  <c r="CC774" i="1" s="1"/>
  <c r="AO774" i="1"/>
  <c r="CD774" i="1" s="1"/>
  <c r="AQ774" i="1"/>
  <c r="CF774" i="1" s="1"/>
  <c r="AP774" i="1"/>
  <c r="CE774" i="1" s="1"/>
  <c r="AP333" i="1"/>
  <c r="CE333" i="1" s="1"/>
  <c r="AQ333" i="1"/>
  <c r="CF333" i="1" s="1"/>
  <c r="AM333" i="1"/>
  <c r="AN333" i="1"/>
  <c r="CC333" i="1" s="1"/>
  <c r="AO333" i="1"/>
  <c r="CD333" i="1" s="1"/>
  <c r="AF333" i="1"/>
  <c r="BT696" i="1"/>
  <c r="BU696" i="1"/>
  <c r="BJ696" i="1"/>
  <c r="BV696" i="1"/>
  <c r="BK696" i="1"/>
  <c r="BW696" i="1"/>
  <c r="BL696" i="1"/>
  <c r="BX696" i="1"/>
  <c r="BM696" i="1"/>
  <c r="BY696" i="1"/>
  <c r="BN696" i="1"/>
  <c r="BZ696" i="1"/>
  <c r="CB696" i="1" s="1"/>
  <c r="BO696" i="1"/>
  <c r="BP696" i="1"/>
  <c r="BQ696" i="1"/>
  <c r="BR696" i="1"/>
  <c r="BS696" i="1"/>
  <c r="BM726" i="1"/>
  <c r="BY726" i="1"/>
  <c r="BQ726" i="1"/>
  <c r="BN726" i="1"/>
  <c r="BO726" i="1"/>
  <c r="BP726" i="1"/>
  <c r="BR726" i="1"/>
  <c r="BS726" i="1"/>
  <c r="BT726" i="1"/>
  <c r="BU726" i="1"/>
  <c r="BV726" i="1"/>
  <c r="BW726" i="1"/>
  <c r="BJ726" i="1"/>
  <c r="BX726" i="1"/>
  <c r="BK726" i="1"/>
  <c r="BL726" i="1"/>
  <c r="BZ726" i="1"/>
  <c r="CB726" i="1" s="1"/>
  <c r="BM844" i="1"/>
  <c r="BY844" i="1"/>
  <c r="BN844" i="1"/>
  <c r="BZ844" i="1"/>
  <c r="CB844" i="1" s="1"/>
  <c r="BO844" i="1"/>
  <c r="BP844" i="1"/>
  <c r="BQ844" i="1"/>
  <c r="BR844" i="1"/>
  <c r="BS844" i="1"/>
  <c r="BT844" i="1"/>
  <c r="BU844" i="1"/>
  <c r="BJ844" i="1"/>
  <c r="BV844" i="1"/>
  <c r="BK844" i="1"/>
  <c r="BL844" i="1"/>
  <c r="BW844" i="1"/>
  <c r="BX844" i="1"/>
  <c r="BK851" i="1"/>
  <c r="BW851" i="1"/>
  <c r="BL851" i="1"/>
  <c r="BX851" i="1"/>
  <c r="BM851" i="1"/>
  <c r="BY851" i="1"/>
  <c r="BN851" i="1"/>
  <c r="BZ851" i="1"/>
  <c r="CB851" i="1" s="1"/>
  <c r="BO851" i="1"/>
  <c r="BP851" i="1"/>
  <c r="BQ851" i="1"/>
  <c r="BR851" i="1"/>
  <c r="BS851" i="1"/>
  <c r="BT851" i="1"/>
  <c r="BJ851" i="1"/>
  <c r="BU851" i="1"/>
  <c r="BV851" i="1"/>
  <c r="AN587" i="1"/>
  <c r="CC587" i="1" s="1"/>
  <c r="AO587" i="1"/>
  <c r="CD587" i="1" s="1"/>
  <c r="AP587" i="1"/>
  <c r="CE587" i="1" s="1"/>
  <c r="AQ587" i="1"/>
  <c r="CF587" i="1" s="1"/>
  <c r="AF587" i="1"/>
  <c r="AM587" i="1"/>
  <c r="AF943" i="1"/>
  <c r="AM943" i="1"/>
  <c r="AN943" i="1"/>
  <c r="CC943" i="1" s="1"/>
  <c r="AQ943" i="1"/>
  <c r="CF943" i="1" s="1"/>
  <c r="AP943" i="1"/>
  <c r="CE943" i="1" s="1"/>
  <c r="AO943" i="1"/>
  <c r="CD943" i="1" s="1"/>
  <c r="BN731" i="1"/>
  <c r="BZ731" i="1"/>
  <c r="CB731" i="1" s="1"/>
  <c r="BR731" i="1"/>
  <c r="BT731" i="1"/>
  <c r="BU731" i="1"/>
  <c r="BV731" i="1"/>
  <c r="BW731" i="1"/>
  <c r="BJ731" i="1"/>
  <c r="BX731" i="1"/>
  <c r="BK731" i="1"/>
  <c r="BY731" i="1"/>
  <c r="BL731" i="1"/>
  <c r="BM731" i="1"/>
  <c r="BO731" i="1"/>
  <c r="BP731" i="1"/>
  <c r="BQ731" i="1"/>
  <c r="BS731" i="1"/>
  <c r="BR452" i="1"/>
  <c r="BS452" i="1"/>
  <c r="BT452" i="1"/>
  <c r="BJ452" i="1"/>
  <c r="BV452" i="1"/>
  <c r="BK452" i="1"/>
  <c r="BW452" i="1"/>
  <c r="BL452" i="1"/>
  <c r="BX452" i="1"/>
  <c r="BM452" i="1"/>
  <c r="BN452" i="1"/>
  <c r="BU452" i="1"/>
  <c r="BY452" i="1"/>
  <c r="BZ452" i="1"/>
  <c r="CB452" i="1" s="1"/>
  <c r="BO452" i="1"/>
  <c r="BP452" i="1"/>
  <c r="BQ452" i="1"/>
  <c r="AP312" i="1"/>
  <c r="AQ312" i="1"/>
  <c r="AF312" i="1"/>
  <c r="AM312" i="1"/>
  <c r="AN312" i="1"/>
  <c r="AO312" i="1"/>
  <c r="AQ313" i="1"/>
  <c r="CF313" i="1" s="1"/>
  <c r="AF313" i="1"/>
  <c r="AM313" i="1"/>
  <c r="AN313" i="1"/>
  <c r="CC313" i="1" s="1"/>
  <c r="AO313" i="1"/>
  <c r="CD313" i="1" s="1"/>
  <c r="AP313" i="1"/>
  <c r="CE313" i="1" s="1"/>
  <c r="AO719" i="1"/>
  <c r="CD719" i="1" s="1"/>
  <c r="AP719" i="1"/>
  <c r="CE719" i="1" s="1"/>
  <c r="AN719" i="1"/>
  <c r="CC719" i="1" s="1"/>
  <c r="AQ719" i="1"/>
  <c r="CF719" i="1" s="1"/>
  <c r="AF719" i="1"/>
  <c r="AM719" i="1"/>
  <c r="AG731" i="1"/>
  <c r="AH731" i="1"/>
  <c r="AI731" i="1"/>
  <c r="AJ731" i="1"/>
  <c r="AK731" i="1"/>
  <c r="BT897" i="1"/>
  <c r="BU897" i="1"/>
  <c r="BJ897" i="1"/>
  <c r="BV897" i="1"/>
  <c r="BK897" i="1"/>
  <c r="BW897" i="1"/>
  <c r="BL897" i="1"/>
  <c r="BX897" i="1"/>
  <c r="BM897" i="1"/>
  <c r="BY897" i="1"/>
  <c r="BO897" i="1"/>
  <c r="BP897" i="1"/>
  <c r="BQ897" i="1"/>
  <c r="BN897" i="1"/>
  <c r="BR897" i="1"/>
  <c r="BS897" i="1"/>
  <c r="BZ897" i="1"/>
  <c r="CB897" i="1" s="1"/>
  <c r="BS384" i="1"/>
  <c r="BK384" i="1"/>
  <c r="BW384" i="1"/>
  <c r="BQ384" i="1"/>
  <c r="BR384" i="1"/>
  <c r="BT384" i="1"/>
  <c r="BU384" i="1"/>
  <c r="BV384" i="1"/>
  <c r="BX384" i="1"/>
  <c r="BJ384" i="1"/>
  <c r="BY384" i="1"/>
  <c r="BL384" i="1"/>
  <c r="BZ384" i="1"/>
  <c r="CB384" i="1" s="1"/>
  <c r="BM384" i="1"/>
  <c r="BN384" i="1"/>
  <c r="BO384" i="1"/>
  <c r="BP384" i="1"/>
  <c r="BK189" i="1"/>
  <c r="BW189" i="1"/>
  <c r="BU189" i="1"/>
  <c r="BV189" i="1"/>
  <c r="BJ189" i="1"/>
  <c r="BX189" i="1"/>
  <c r="BL189" i="1"/>
  <c r="BY189" i="1"/>
  <c r="BM189" i="1"/>
  <c r="BZ189" i="1"/>
  <c r="CB189" i="1" s="1"/>
  <c r="BN189" i="1"/>
  <c r="BO189" i="1"/>
  <c r="BP189" i="1"/>
  <c r="BQ189" i="1"/>
  <c r="BR189" i="1"/>
  <c r="BS189" i="1"/>
  <c r="BT189" i="1"/>
  <c r="BR85" i="1"/>
  <c r="BS85" i="1"/>
  <c r="BT85" i="1"/>
  <c r="BU85" i="1"/>
  <c r="BJ85" i="1"/>
  <c r="BV85" i="1"/>
  <c r="BK85" i="1"/>
  <c r="BW85" i="1"/>
  <c r="BL85" i="1"/>
  <c r="BX85" i="1"/>
  <c r="BM85" i="1"/>
  <c r="BY85" i="1"/>
  <c r="BN85" i="1"/>
  <c r="BZ85" i="1"/>
  <c r="CB85" i="1" s="1"/>
  <c r="BO85" i="1"/>
  <c r="BP85" i="1"/>
  <c r="BQ85" i="1"/>
  <c r="BK562" i="1"/>
  <c r="BW562" i="1"/>
  <c r="BL562" i="1"/>
  <c r="BX562" i="1"/>
  <c r="BM562" i="1"/>
  <c r="BY562" i="1"/>
  <c r="BN562" i="1"/>
  <c r="BZ562" i="1"/>
  <c r="CB562" i="1" s="1"/>
  <c r="BO562" i="1"/>
  <c r="BP562" i="1"/>
  <c r="BQ562" i="1"/>
  <c r="BR562" i="1"/>
  <c r="BS562" i="1"/>
  <c r="BT562" i="1"/>
  <c r="BJ562" i="1"/>
  <c r="BU562" i="1"/>
  <c r="BV562" i="1"/>
  <c r="AM349" i="1"/>
  <c r="AF349" i="1"/>
  <c r="AN349" i="1"/>
  <c r="CC349" i="1" s="1"/>
  <c r="AO349" i="1"/>
  <c r="CD349" i="1" s="1"/>
  <c r="AP349" i="1"/>
  <c r="CE349" i="1" s="1"/>
  <c r="AQ349" i="1"/>
  <c r="CF349" i="1" s="1"/>
  <c r="AF928" i="1"/>
  <c r="AO928" i="1"/>
  <c r="CD928" i="1" s="1"/>
  <c r="AN928" i="1"/>
  <c r="CC928" i="1" s="1"/>
  <c r="AM928" i="1"/>
  <c r="AQ928" i="1"/>
  <c r="CF928" i="1" s="1"/>
  <c r="AP928" i="1"/>
  <c r="CE928" i="1" s="1"/>
  <c r="AF112" i="1"/>
  <c r="AM112" i="1"/>
  <c r="AO112" i="1"/>
  <c r="CD112" i="1" s="1"/>
  <c r="AP112" i="1"/>
  <c r="CE112" i="1" s="1"/>
  <c r="AQ112" i="1"/>
  <c r="CF112" i="1" s="1"/>
  <c r="AN112" i="1"/>
  <c r="CC112" i="1" s="1"/>
  <c r="AQ241" i="1"/>
  <c r="CF241" i="1" s="1"/>
  <c r="AM241" i="1"/>
  <c r="AN241" i="1"/>
  <c r="CC241" i="1" s="1"/>
  <c r="AO241" i="1"/>
  <c r="CD241" i="1" s="1"/>
  <c r="AP241" i="1"/>
  <c r="CE241" i="1" s="1"/>
  <c r="AF241" i="1"/>
  <c r="AM838" i="1"/>
  <c r="AN838" i="1"/>
  <c r="CC838" i="1" s="1"/>
  <c r="AO838" i="1"/>
  <c r="CD838" i="1" s="1"/>
  <c r="AP838" i="1"/>
  <c r="CE838" i="1" s="1"/>
  <c r="AF838" i="1"/>
  <c r="AQ838" i="1"/>
  <c r="CF838" i="1" s="1"/>
  <c r="AF156" i="1"/>
  <c r="AM156" i="1"/>
  <c r="AN156" i="1"/>
  <c r="CC156" i="1" s="1"/>
  <c r="AO156" i="1"/>
  <c r="CD156" i="1" s="1"/>
  <c r="AP156" i="1"/>
  <c r="CE156" i="1" s="1"/>
  <c r="AQ156" i="1"/>
  <c r="CF156" i="1" s="1"/>
  <c r="AM576" i="1"/>
  <c r="AN576" i="1"/>
  <c r="CC576" i="1" s="1"/>
  <c r="AO576" i="1"/>
  <c r="CD576" i="1" s="1"/>
  <c r="AP576" i="1"/>
  <c r="CE576" i="1" s="1"/>
  <c r="AQ576" i="1"/>
  <c r="CF576" i="1" s="1"/>
  <c r="AF576" i="1"/>
  <c r="BR571" i="1"/>
  <c r="BS571" i="1"/>
  <c r="BT571" i="1"/>
  <c r="BU571" i="1"/>
  <c r="BJ571" i="1"/>
  <c r="BV571" i="1"/>
  <c r="BK571" i="1"/>
  <c r="BW571" i="1"/>
  <c r="BL571" i="1"/>
  <c r="BX571" i="1"/>
  <c r="BM571" i="1"/>
  <c r="BY571" i="1"/>
  <c r="BN571" i="1"/>
  <c r="BZ571" i="1"/>
  <c r="CB571" i="1" s="1"/>
  <c r="BO571" i="1"/>
  <c r="BP571" i="1"/>
  <c r="BQ571" i="1"/>
  <c r="BJ614" i="1"/>
  <c r="BK614" i="1"/>
  <c r="BT406" i="1"/>
  <c r="BU406" i="1"/>
  <c r="BJ406" i="1"/>
  <c r="BV406" i="1"/>
  <c r="BK406" i="1"/>
  <c r="BW406" i="1"/>
  <c r="BL406" i="1"/>
  <c r="BX406" i="1"/>
  <c r="BM406" i="1"/>
  <c r="BY406" i="1"/>
  <c r="BN406" i="1"/>
  <c r="BZ406" i="1"/>
  <c r="CB406" i="1" s="1"/>
  <c r="BO406" i="1"/>
  <c r="BP406" i="1"/>
  <c r="BQ406" i="1"/>
  <c r="BR406" i="1"/>
  <c r="BS406" i="1"/>
  <c r="BM492" i="1"/>
  <c r="BY492" i="1"/>
  <c r="BN492" i="1"/>
  <c r="BZ492" i="1"/>
  <c r="CB492" i="1" s="1"/>
  <c r="BO492" i="1"/>
  <c r="BP492" i="1"/>
  <c r="BQ492" i="1"/>
  <c r="BR492" i="1"/>
  <c r="BS492" i="1"/>
  <c r="BT492" i="1"/>
  <c r="BU492" i="1"/>
  <c r="BJ492" i="1"/>
  <c r="BV492" i="1"/>
  <c r="BK492" i="1"/>
  <c r="BL492" i="1"/>
  <c r="BW492" i="1"/>
  <c r="BX492" i="1"/>
  <c r="AP271" i="1"/>
  <c r="CE271" i="1" s="1"/>
  <c r="AF271" i="1"/>
  <c r="AQ271" i="1"/>
  <c r="CF271" i="1" s="1"/>
  <c r="AN271" i="1"/>
  <c r="CC271" i="1" s="1"/>
  <c r="AO271" i="1"/>
  <c r="CD271" i="1" s="1"/>
  <c r="AM271" i="1"/>
  <c r="BS880" i="1"/>
  <c r="BT880" i="1"/>
  <c r="BU880" i="1"/>
  <c r="BJ880" i="1"/>
  <c r="BV880" i="1"/>
  <c r="BK880" i="1"/>
  <c r="BW880" i="1"/>
  <c r="BL880" i="1"/>
  <c r="BX880" i="1"/>
  <c r="BM880" i="1"/>
  <c r="BY880" i="1"/>
  <c r="BN880" i="1"/>
  <c r="BZ880" i="1"/>
  <c r="CB880" i="1" s="1"/>
  <c r="BO880" i="1"/>
  <c r="BP880" i="1"/>
  <c r="BQ880" i="1"/>
  <c r="BR880" i="1"/>
  <c r="AO843" i="1"/>
  <c r="CD843" i="1" s="1"/>
  <c r="AQ843" i="1"/>
  <c r="CF843" i="1" s="1"/>
  <c r="AF843" i="1"/>
  <c r="AM843" i="1"/>
  <c r="AN843" i="1"/>
  <c r="CC843" i="1" s="1"/>
  <c r="AP843" i="1"/>
  <c r="CE843" i="1" s="1"/>
  <c r="AN930" i="1"/>
  <c r="CC930" i="1" s="1"/>
  <c r="AQ930" i="1"/>
  <c r="CF930" i="1" s="1"/>
  <c r="AM930" i="1"/>
  <c r="AO930" i="1"/>
  <c r="CD930" i="1" s="1"/>
  <c r="AP930" i="1"/>
  <c r="CE930" i="1" s="1"/>
  <c r="AF930" i="1"/>
  <c r="AM508" i="1"/>
  <c r="AO508" i="1"/>
  <c r="CD508" i="1" s="1"/>
  <c r="AP508" i="1"/>
  <c r="CE508" i="1" s="1"/>
  <c r="AQ508" i="1"/>
  <c r="CF508" i="1" s="1"/>
  <c r="AF508" i="1"/>
  <c r="AN508" i="1"/>
  <c r="CC508" i="1" s="1"/>
  <c r="AM387" i="1"/>
  <c r="AO387" i="1"/>
  <c r="CD387" i="1" s="1"/>
  <c r="AP387" i="1"/>
  <c r="CE387" i="1" s="1"/>
  <c r="AQ387" i="1"/>
  <c r="CF387" i="1" s="1"/>
  <c r="AN387" i="1"/>
  <c r="CC387" i="1" s="1"/>
  <c r="AF387" i="1"/>
  <c r="AH862" i="1"/>
  <c r="AJ862" i="1"/>
  <c r="AK862" i="1"/>
  <c r="AI862" i="1"/>
  <c r="AG862" i="1"/>
  <c r="AJ134" i="1"/>
  <c r="AG134" i="1"/>
  <c r="AH134" i="1"/>
  <c r="AK134" i="1"/>
  <c r="AI134" i="1"/>
  <c r="BK899" i="1"/>
  <c r="BW899" i="1"/>
  <c r="BL899" i="1"/>
  <c r="BX899" i="1"/>
  <c r="BM899" i="1"/>
  <c r="BY899" i="1"/>
  <c r="BN899" i="1"/>
  <c r="BZ899" i="1"/>
  <c r="CB899" i="1" s="1"/>
  <c r="BO899" i="1"/>
  <c r="BP899" i="1"/>
  <c r="BR899" i="1"/>
  <c r="BS899" i="1"/>
  <c r="BT899" i="1"/>
  <c r="BJ899" i="1"/>
  <c r="BQ899" i="1"/>
  <c r="BU899" i="1"/>
  <c r="BV899" i="1"/>
  <c r="BM892" i="1"/>
  <c r="BY892" i="1"/>
  <c r="BN892" i="1"/>
  <c r="BZ892" i="1"/>
  <c r="CB892" i="1" s="1"/>
  <c r="BO892" i="1"/>
  <c r="BP892" i="1"/>
  <c r="BQ892" i="1"/>
  <c r="BR892" i="1"/>
  <c r="BT892" i="1"/>
  <c r="BU892" i="1"/>
  <c r="BJ892" i="1"/>
  <c r="BV892" i="1"/>
  <c r="BW892" i="1"/>
  <c r="BX892" i="1"/>
  <c r="BK892" i="1"/>
  <c r="BL892" i="1"/>
  <c r="BS892" i="1"/>
  <c r="AO281" i="1"/>
  <c r="CD281" i="1" s="1"/>
  <c r="AF281" i="1"/>
  <c r="AM281" i="1"/>
  <c r="AN281" i="1"/>
  <c r="CC281" i="1" s="1"/>
  <c r="AP281" i="1"/>
  <c r="CE281" i="1" s="1"/>
  <c r="AQ281" i="1"/>
  <c r="CF281" i="1" s="1"/>
  <c r="BK267" i="1"/>
  <c r="BW267" i="1"/>
  <c r="BL267" i="1"/>
  <c r="BX267" i="1"/>
  <c r="BM267" i="1"/>
  <c r="BY267" i="1"/>
  <c r="BN267" i="1"/>
  <c r="BZ267" i="1"/>
  <c r="CB267" i="1" s="1"/>
  <c r="BO267" i="1"/>
  <c r="BP267" i="1"/>
  <c r="BQ267" i="1"/>
  <c r="BR267" i="1"/>
  <c r="BS267" i="1"/>
  <c r="BT267" i="1"/>
  <c r="BJ267" i="1"/>
  <c r="BU267" i="1"/>
  <c r="BV267" i="1"/>
  <c r="AM927" i="1"/>
  <c r="AO927" i="1"/>
  <c r="CD927" i="1" s="1"/>
  <c r="AP927" i="1"/>
  <c r="CE927" i="1" s="1"/>
  <c r="AN927" i="1"/>
  <c r="CC927" i="1" s="1"/>
  <c r="AQ927" i="1"/>
  <c r="CF927" i="1" s="1"/>
  <c r="AF927" i="1"/>
  <c r="AN186" i="1"/>
  <c r="CC186" i="1" s="1"/>
  <c r="AM186" i="1"/>
  <c r="AF186" i="1"/>
  <c r="AO186" i="1"/>
  <c r="CD186" i="1" s="1"/>
  <c r="AP186" i="1"/>
  <c r="CE186" i="1" s="1"/>
  <c r="AQ186" i="1"/>
  <c r="CF186" i="1" s="1"/>
  <c r="AP563" i="1"/>
  <c r="CE563" i="1" s="1"/>
  <c r="AM563" i="1"/>
  <c r="AN563" i="1"/>
  <c r="CC563" i="1" s="1"/>
  <c r="AO563" i="1"/>
  <c r="CD563" i="1" s="1"/>
  <c r="AQ563" i="1"/>
  <c r="CF563" i="1" s="1"/>
  <c r="AF563" i="1"/>
  <c r="AO162" i="1"/>
  <c r="CD162" i="1" s="1"/>
  <c r="AP162" i="1"/>
  <c r="CE162" i="1" s="1"/>
  <c r="AQ162" i="1"/>
  <c r="CF162" i="1" s="1"/>
  <c r="AF162" i="1"/>
  <c r="AM162" i="1"/>
  <c r="AN162" i="1"/>
  <c r="CC162" i="1" s="1"/>
  <c r="AM647" i="1"/>
  <c r="AN647" i="1"/>
  <c r="CC647" i="1" s="1"/>
  <c r="AO647" i="1"/>
  <c r="CD647" i="1" s="1"/>
  <c r="AP647" i="1"/>
  <c r="CE647" i="1" s="1"/>
  <c r="AQ647" i="1"/>
  <c r="CF647" i="1" s="1"/>
  <c r="AF647" i="1"/>
  <c r="AM916" i="1"/>
  <c r="AP916" i="1"/>
  <c r="CE916" i="1" s="1"/>
  <c r="AQ916" i="1"/>
  <c r="CF916" i="1" s="1"/>
  <c r="AF916" i="1"/>
  <c r="AN916" i="1"/>
  <c r="CC916" i="1" s="1"/>
  <c r="AO916" i="1"/>
  <c r="CD916" i="1" s="1"/>
  <c r="AQ91" i="1"/>
  <c r="CF91" i="1" s="1"/>
  <c r="AN91" i="1"/>
  <c r="CC91" i="1" s="1"/>
  <c r="AF91" i="1"/>
  <c r="AM91" i="1"/>
  <c r="AO91" i="1"/>
  <c r="CD91" i="1" s="1"/>
  <c r="AP91" i="1"/>
  <c r="CE91" i="1" s="1"/>
  <c r="AF137" i="1"/>
  <c r="AP137" i="1"/>
  <c r="CE137" i="1" s="1"/>
  <c r="AQ137" i="1"/>
  <c r="CF137" i="1" s="1"/>
  <c r="AM137" i="1"/>
  <c r="AN137" i="1"/>
  <c r="CC137" i="1" s="1"/>
  <c r="AO137" i="1"/>
  <c r="CD137" i="1" s="1"/>
  <c r="AO932" i="1"/>
  <c r="CD932" i="1" s="1"/>
  <c r="AF932" i="1"/>
  <c r="AN932" i="1"/>
  <c r="CC932" i="1" s="1"/>
  <c r="AP932" i="1"/>
  <c r="CE932" i="1" s="1"/>
  <c r="AQ932" i="1"/>
  <c r="CF932" i="1" s="1"/>
  <c r="AM932" i="1"/>
  <c r="AQ936" i="1"/>
  <c r="CF936" i="1" s="1"/>
  <c r="AP936" i="1"/>
  <c r="CE936" i="1" s="1"/>
  <c r="AF936" i="1"/>
  <c r="AM936" i="1"/>
  <c r="AN936" i="1"/>
  <c r="CC936" i="1" s="1"/>
  <c r="AO936" i="1"/>
  <c r="CD936" i="1" s="1"/>
  <c r="AO50" i="1"/>
  <c r="CD50" i="1" s="1"/>
  <c r="AP50" i="1"/>
  <c r="CE50" i="1" s="1"/>
  <c r="AQ50" i="1"/>
  <c r="CF50" i="1" s="1"/>
  <c r="AF50" i="1"/>
  <c r="AM50" i="1"/>
  <c r="AN50" i="1"/>
  <c r="CC50" i="1" s="1"/>
  <c r="AM643" i="1"/>
  <c r="AN643" i="1"/>
  <c r="CC643" i="1" s="1"/>
  <c r="AO643" i="1"/>
  <c r="CD643" i="1" s="1"/>
  <c r="AP643" i="1"/>
  <c r="CE643" i="1" s="1"/>
  <c r="AQ643" i="1"/>
  <c r="CF643" i="1" s="1"/>
  <c r="AF643" i="1"/>
  <c r="AO861" i="1"/>
  <c r="CD861" i="1" s="1"/>
  <c r="AM861" i="1"/>
  <c r="AN861" i="1"/>
  <c r="CC861" i="1" s="1"/>
  <c r="AP861" i="1"/>
  <c r="CE861" i="1" s="1"/>
  <c r="AQ861" i="1"/>
  <c r="CF861" i="1" s="1"/>
  <c r="AF861" i="1"/>
  <c r="AN104" i="1"/>
  <c r="CC104" i="1" s="1"/>
  <c r="AP104" i="1"/>
  <c r="CE104" i="1" s="1"/>
  <c r="AM104" i="1"/>
  <c r="AO104" i="1"/>
  <c r="CD104" i="1" s="1"/>
  <c r="AQ104" i="1"/>
  <c r="CF104" i="1" s="1"/>
  <c r="AF104" i="1"/>
  <c r="AM526" i="1"/>
  <c r="AN526" i="1"/>
  <c r="AO526" i="1"/>
  <c r="AP526" i="1"/>
  <c r="AQ526" i="1"/>
  <c r="AF526" i="1"/>
  <c r="AF445" i="1"/>
  <c r="AO445" i="1"/>
  <c r="CD445" i="1" s="1"/>
  <c r="AM445" i="1"/>
  <c r="AN445" i="1"/>
  <c r="CC445" i="1" s="1"/>
  <c r="AP445" i="1"/>
  <c r="CE445" i="1" s="1"/>
  <c r="AQ445" i="1"/>
  <c r="CF445" i="1" s="1"/>
  <c r="AN30" i="1"/>
  <c r="CC30" i="1" s="1"/>
  <c r="AF30" i="1"/>
  <c r="AM30" i="1"/>
  <c r="AO30" i="1"/>
  <c r="CD30" i="1" s="1"/>
  <c r="AP30" i="1"/>
  <c r="CE30" i="1" s="1"/>
  <c r="AQ30" i="1"/>
  <c r="CF30" i="1" s="1"/>
  <c r="AP265" i="1"/>
  <c r="CE265" i="1" s="1"/>
  <c r="AQ265" i="1"/>
  <c r="CF265" i="1" s="1"/>
  <c r="AF265" i="1"/>
  <c r="AM265" i="1"/>
  <c r="AN265" i="1"/>
  <c r="CC265" i="1" s="1"/>
  <c r="AO265" i="1"/>
  <c r="CD265" i="1" s="1"/>
  <c r="AP370" i="1"/>
  <c r="CE370" i="1" s="1"/>
  <c r="AQ370" i="1"/>
  <c r="CF370" i="1" s="1"/>
  <c r="AF370" i="1"/>
  <c r="AM370" i="1"/>
  <c r="AN370" i="1"/>
  <c r="CC370" i="1" s="1"/>
  <c r="AO370" i="1"/>
  <c r="CD370" i="1" s="1"/>
  <c r="AM379" i="1"/>
  <c r="AO379" i="1"/>
  <c r="CD379" i="1" s="1"/>
  <c r="AP379" i="1"/>
  <c r="CE379" i="1" s="1"/>
  <c r="AN379" i="1"/>
  <c r="CC379" i="1" s="1"/>
  <c r="AQ379" i="1"/>
  <c r="CF379" i="1" s="1"/>
  <c r="AF379" i="1"/>
  <c r="AM533" i="1"/>
  <c r="AN533" i="1"/>
  <c r="CC533" i="1" s="1"/>
  <c r="AO533" i="1"/>
  <c r="CD533" i="1" s="1"/>
  <c r="AP533" i="1"/>
  <c r="CE533" i="1" s="1"/>
  <c r="AQ533" i="1"/>
  <c r="CF533" i="1" s="1"/>
  <c r="AF533" i="1"/>
  <c r="AM866" i="1"/>
  <c r="AP866" i="1"/>
  <c r="CE866" i="1" s="1"/>
  <c r="AN866" i="1"/>
  <c r="CC866" i="1" s="1"/>
  <c r="AO866" i="1"/>
  <c r="CD866" i="1" s="1"/>
  <c r="AQ866" i="1"/>
  <c r="CF866" i="1" s="1"/>
  <c r="AF866" i="1"/>
  <c r="AN652" i="1"/>
  <c r="CC652" i="1" s="1"/>
  <c r="AO652" i="1"/>
  <c r="CD652" i="1" s="1"/>
  <c r="AF652" i="1"/>
  <c r="AM652" i="1"/>
  <c r="AP652" i="1"/>
  <c r="CE652" i="1" s="1"/>
  <c r="AQ652" i="1"/>
  <c r="CF652" i="1" s="1"/>
  <c r="AP153" i="1"/>
  <c r="CE153" i="1" s="1"/>
  <c r="AM153" i="1"/>
  <c r="AN153" i="1"/>
  <c r="CC153" i="1" s="1"/>
  <c r="AO153" i="1"/>
  <c r="CD153" i="1" s="1"/>
  <c r="AQ153" i="1"/>
  <c r="CF153" i="1" s="1"/>
  <c r="AF153" i="1"/>
  <c r="AM708" i="1"/>
  <c r="AN708" i="1"/>
  <c r="CC708" i="1" s="1"/>
  <c r="AO708" i="1"/>
  <c r="CD708" i="1" s="1"/>
  <c r="AP708" i="1"/>
  <c r="CE708" i="1" s="1"/>
  <c r="AQ708" i="1"/>
  <c r="CF708" i="1" s="1"/>
  <c r="AF708" i="1"/>
  <c r="AG419" i="1"/>
  <c r="AH419" i="1"/>
  <c r="AI419" i="1"/>
  <c r="AJ419" i="1"/>
  <c r="AK419" i="1"/>
  <c r="AM665" i="1"/>
  <c r="AP665" i="1"/>
  <c r="CE665" i="1" s="1"/>
  <c r="AN665" i="1"/>
  <c r="CC665" i="1" s="1"/>
  <c r="AO665" i="1"/>
  <c r="CD665" i="1" s="1"/>
  <c r="AQ665" i="1"/>
  <c r="CF665" i="1" s="1"/>
  <c r="AF665" i="1"/>
  <c r="AP676" i="1"/>
  <c r="CE676" i="1" s="1"/>
  <c r="AF676" i="1"/>
  <c r="AM676" i="1"/>
  <c r="AN676" i="1"/>
  <c r="CC676" i="1" s="1"/>
  <c r="AO676" i="1"/>
  <c r="CD676" i="1" s="1"/>
  <c r="AQ676" i="1"/>
  <c r="CF676" i="1" s="1"/>
  <c r="AN482" i="1"/>
  <c r="CC482" i="1" s="1"/>
  <c r="AO482" i="1"/>
  <c r="CD482" i="1" s="1"/>
  <c r="AP482" i="1"/>
  <c r="CE482" i="1" s="1"/>
  <c r="AQ482" i="1"/>
  <c r="CF482" i="1" s="1"/>
  <c r="AF482" i="1"/>
  <c r="AM482" i="1"/>
  <c r="AN434" i="1"/>
  <c r="CC434" i="1" s="1"/>
  <c r="AO434" i="1"/>
  <c r="CD434" i="1" s="1"/>
  <c r="AP434" i="1"/>
  <c r="CE434" i="1" s="1"/>
  <c r="AQ434" i="1"/>
  <c r="CF434" i="1" s="1"/>
  <c r="AF434" i="1"/>
  <c r="AM434" i="1"/>
  <c r="AF673" i="1"/>
  <c r="AM673" i="1"/>
  <c r="AN673" i="1"/>
  <c r="CC673" i="1" s="1"/>
  <c r="AO673" i="1"/>
  <c r="CD673" i="1" s="1"/>
  <c r="AP673" i="1"/>
  <c r="CE673" i="1" s="1"/>
  <c r="AQ673" i="1"/>
  <c r="CF673" i="1" s="1"/>
  <c r="AN357" i="1"/>
  <c r="CC357" i="1" s="1"/>
  <c r="AF357" i="1"/>
  <c r="AM357" i="1"/>
  <c r="AO357" i="1"/>
  <c r="CD357" i="1" s="1"/>
  <c r="AP357" i="1"/>
  <c r="CE357" i="1" s="1"/>
  <c r="AQ357" i="1"/>
  <c r="CF357" i="1" s="1"/>
  <c r="AN716" i="1"/>
  <c r="CC716" i="1" s="1"/>
  <c r="AO716" i="1"/>
  <c r="CD716" i="1" s="1"/>
  <c r="AP716" i="1"/>
  <c r="CE716" i="1" s="1"/>
  <c r="AF716" i="1"/>
  <c r="AM716" i="1"/>
  <c r="AQ716" i="1"/>
  <c r="CF716" i="1" s="1"/>
  <c r="AM811" i="1"/>
  <c r="AN811" i="1"/>
  <c r="CC811" i="1" s="1"/>
  <c r="AO811" i="1"/>
  <c r="CD811" i="1" s="1"/>
  <c r="AP811" i="1"/>
  <c r="CE811" i="1" s="1"/>
  <c r="AQ811" i="1"/>
  <c r="CF811" i="1" s="1"/>
  <c r="AF811" i="1"/>
  <c r="AM226" i="1"/>
  <c r="AN226" i="1"/>
  <c r="CC226" i="1" s="1"/>
  <c r="AF226" i="1"/>
  <c r="AO226" i="1"/>
  <c r="CD226" i="1" s="1"/>
  <c r="AP226" i="1"/>
  <c r="CE226" i="1" s="1"/>
  <c r="AQ226" i="1"/>
  <c r="CF226" i="1" s="1"/>
  <c r="AM839" i="1"/>
  <c r="AO839" i="1"/>
  <c r="CD839" i="1" s="1"/>
  <c r="AP839" i="1"/>
  <c r="CE839" i="1" s="1"/>
  <c r="AQ839" i="1"/>
  <c r="CF839" i="1" s="1"/>
  <c r="AF839" i="1"/>
  <c r="AN839" i="1"/>
  <c r="CC839" i="1" s="1"/>
  <c r="AM724" i="1"/>
  <c r="AN724" i="1"/>
  <c r="CC724" i="1" s="1"/>
  <c r="AO724" i="1"/>
  <c r="CD724" i="1" s="1"/>
  <c r="AF724" i="1"/>
  <c r="AP724" i="1"/>
  <c r="CE724" i="1" s="1"/>
  <c r="AQ724" i="1"/>
  <c r="CF724" i="1" s="1"/>
  <c r="AK115" i="1"/>
  <c r="AG115" i="1"/>
  <c r="AH115" i="1"/>
  <c r="AI115" i="1"/>
  <c r="AJ115" i="1"/>
  <c r="AN902" i="1"/>
  <c r="CC902" i="1" s="1"/>
  <c r="AO902" i="1"/>
  <c r="CD902" i="1" s="1"/>
  <c r="AP902" i="1"/>
  <c r="CE902" i="1" s="1"/>
  <c r="AQ902" i="1"/>
  <c r="CF902" i="1" s="1"/>
  <c r="AF902" i="1"/>
  <c r="AM902" i="1"/>
  <c r="AM842" i="1"/>
  <c r="AO842" i="1"/>
  <c r="CD842" i="1" s="1"/>
  <c r="AP842" i="1"/>
  <c r="CE842" i="1" s="1"/>
  <c r="AF842" i="1"/>
  <c r="AN842" i="1"/>
  <c r="CC842" i="1" s="1"/>
  <c r="AQ842" i="1"/>
  <c r="CF842" i="1" s="1"/>
  <c r="AM714" i="1"/>
  <c r="AN714" i="1"/>
  <c r="CC714" i="1" s="1"/>
  <c r="AO714" i="1"/>
  <c r="CD714" i="1" s="1"/>
  <c r="AF714" i="1"/>
  <c r="AP714" i="1"/>
  <c r="CE714" i="1" s="1"/>
  <c r="AQ714" i="1"/>
  <c r="CF714" i="1" s="1"/>
  <c r="AM784" i="1"/>
  <c r="AN784" i="1"/>
  <c r="CC784" i="1" s="1"/>
  <c r="AO784" i="1"/>
  <c r="CD784" i="1" s="1"/>
  <c r="AP784" i="1"/>
  <c r="CE784" i="1" s="1"/>
  <c r="AQ784" i="1"/>
  <c r="CF784" i="1" s="1"/>
  <c r="AF784" i="1"/>
  <c r="AM309" i="1"/>
  <c r="AN309" i="1"/>
  <c r="CC309" i="1" s="1"/>
  <c r="AO309" i="1"/>
  <c r="CD309" i="1" s="1"/>
  <c r="AP309" i="1"/>
  <c r="CE309" i="1" s="1"/>
  <c r="AQ309" i="1"/>
  <c r="CF309" i="1" s="1"/>
  <c r="AF309" i="1"/>
  <c r="AG452" i="1"/>
  <c r="AH452" i="1"/>
  <c r="AI452" i="1"/>
  <c r="AJ452" i="1"/>
  <c r="AK452" i="1"/>
  <c r="AO565" i="1"/>
  <c r="CD565" i="1" s="1"/>
  <c r="AF565" i="1"/>
  <c r="AM565" i="1"/>
  <c r="AN565" i="1"/>
  <c r="CC565" i="1" s="1"/>
  <c r="AP565" i="1"/>
  <c r="CE565" i="1" s="1"/>
  <c r="AQ565" i="1"/>
  <c r="CF565" i="1" s="1"/>
  <c r="AN849" i="1"/>
  <c r="CC849" i="1" s="1"/>
  <c r="AO849" i="1"/>
  <c r="CD849" i="1" s="1"/>
  <c r="AF849" i="1"/>
  <c r="AM849" i="1"/>
  <c r="AP849" i="1"/>
  <c r="CE849" i="1" s="1"/>
  <c r="AQ849" i="1"/>
  <c r="CF849" i="1" s="1"/>
  <c r="AM618" i="1"/>
  <c r="AN618" i="1"/>
  <c r="CC618" i="1" s="1"/>
  <c r="AF618" i="1"/>
  <c r="AO618" i="1"/>
  <c r="CD618" i="1" s="1"/>
  <c r="AP618" i="1"/>
  <c r="CE618" i="1" s="1"/>
  <c r="AQ618" i="1"/>
  <c r="CF618" i="1" s="1"/>
  <c r="AP613" i="1"/>
  <c r="CE613" i="1" s="1"/>
  <c r="AM613" i="1"/>
  <c r="AN613" i="1"/>
  <c r="CC613" i="1" s="1"/>
  <c r="AO613" i="1"/>
  <c r="CD613" i="1" s="1"/>
  <c r="AQ613" i="1"/>
  <c r="CF613" i="1" s="1"/>
  <c r="AF613" i="1"/>
  <c r="AN55" i="1"/>
  <c r="CC55" i="1" s="1"/>
  <c r="AF55" i="1"/>
  <c r="AQ55" i="1"/>
  <c r="CF55" i="1" s="1"/>
  <c r="AM55" i="1"/>
  <c r="AO55" i="1"/>
  <c r="CD55" i="1" s="1"/>
  <c r="AP55" i="1"/>
  <c r="CE55" i="1" s="1"/>
  <c r="AN890" i="1"/>
  <c r="CC890" i="1" s="1"/>
  <c r="AO890" i="1"/>
  <c r="CD890" i="1" s="1"/>
  <c r="AP890" i="1"/>
  <c r="CE890" i="1" s="1"/>
  <c r="AQ890" i="1"/>
  <c r="CF890" i="1" s="1"/>
  <c r="AF890" i="1"/>
  <c r="AM890" i="1"/>
  <c r="AM931" i="1"/>
  <c r="AO931" i="1"/>
  <c r="CD931" i="1" s="1"/>
  <c r="AP931" i="1"/>
  <c r="CE931" i="1" s="1"/>
  <c r="AQ931" i="1"/>
  <c r="CF931" i="1" s="1"/>
  <c r="AF931" i="1"/>
  <c r="AN931" i="1"/>
  <c r="CC931" i="1" s="1"/>
  <c r="AP919" i="1"/>
  <c r="CE919" i="1" s="1"/>
  <c r="AM919" i="1"/>
  <c r="AQ919" i="1"/>
  <c r="CF919" i="1" s="1"/>
  <c r="AF919" i="1"/>
  <c r="AN919" i="1"/>
  <c r="CC919" i="1" s="1"/>
  <c r="AO919" i="1"/>
  <c r="CD919" i="1" s="1"/>
  <c r="AO150" i="1"/>
  <c r="CD150" i="1" s="1"/>
  <c r="AP150" i="1"/>
  <c r="CE150" i="1" s="1"/>
  <c r="AQ150" i="1"/>
  <c r="CF150" i="1" s="1"/>
  <c r="AF150" i="1"/>
  <c r="AM150" i="1"/>
  <c r="AN150" i="1"/>
  <c r="CC150" i="1" s="1"/>
  <c r="AP739" i="1"/>
  <c r="CE739" i="1" s="1"/>
  <c r="AQ739" i="1"/>
  <c r="CF739" i="1" s="1"/>
  <c r="AF739" i="1"/>
  <c r="AM739" i="1"/>
  <c r="AN739" i="1"/>
  <c r="CC739" i="1" s="1"/>
  <c r="AO739" i="1"/>
  <c r="CD739" i="1" s="1"/>
  <c r="AO869" i="1"/>
  <c r="CD869" i="1" s="1"/>
  <c r="AP869" i="1"/>
  <c r="CE869" i="1" s="1"/>
  <c r="AF869" i="1"/>
  <c r="AM869" i="1"/>
  <c r="AN869" i="1"/>
  <c r="CC869" i="1" s="1"/>
  <c r="AQ869" i="1"/>
  <c r="CF869" i="1" s="1"/>
  <c r="AN798" i="1"/>
  <c r="CC798" i="1" s="1"/>
  <c r="AO798" i="1"/>
  <c r="CD798" i="1" s="1"/>
  <c r="AF798" i="1"/>
  <c r="AM798" i="1"/>
  <c r="AP798" i="1"/>
  <c r="CE798" i="1" s="1"/>
  <c r="AQ798" i="1"/>
  <c r="CF798" i="1" s="1"/>
  <c r="AF288" i="1"/>
  <c r="AM288" i="1"/>
  <c r="AO288" i="1"/>
  <c r="CD288" i="1" s="1"/>
  <c r="AN288" i="1"/>
  <c r="CC288" i="1" s="1"/>
  <c r="AP288" i="1"/>
  <c r="CE288" i="1" s="1"/>
  <c r="AQ288" i="1"/>
  <c r="CF288" i="1" s="1"/>
  <c r="AM937" i="1"/>
  <c r="AN937" i="1"/>
  <c r="CC937" i="1" s="1"/>
  <c r="AO937" i="1"/>
  <c r="CD937" i="1" s="1"/>
  <c r="AP937" i="1"/>
  <c r="CE937" i="1" s="1"/>
  <c r="AQ937" i="1"/>
  <c r="CF937" i="1" s="1"/>
  <c r="AF937" i="1"/>
  <c r="AO857" i="1"/>
  <c r="CD857" i="1" s="1"/>
  <c r="AP857" i="1"/>
  <c r="CE857" i="1" s="1"/>
  <c r="AQ857" i="1"/>
  <c r="CF857" i="1" s="1"/>
  <c r="AF857" i="1"/>
  <c r="AM857" i="1"/>
  <c r="AN857" i="1"/>
  <c r="CC857" i="1" s="1"/>
  <c r="AO895" i="1"/>
  <c r="CD895" i="1" s="1"/>
  <c r="AP895" i="1"/>
  <c r="CE895" i="1" s="1"/>
  <c r="AQ895" i="1"/>
  <c r="CF895" i="1" s="1"/>
  <c r="AF895" i="1"/>
  <c r="AM895" i="1"/>
  <c r="AN895" i="1"/>
  <c r="CC895" i="1" s="1"/>
  <c r="AG406" i="1"/>
  <c r="AH406" i="1"/>
  <c r="AI406" i="1"/>
  <c r="AJ406" i="1"/>
  <c r="AK406" i="1"/>
  <c r="AM575" i="1"/>
  <c r="AN575" i="1"/>
  <c r="AO575" i="1"/>
  <c r="AP575" i="1"/>
  <c r="AQ575" i="1"/>
  <c r="AF575" i="1"/>
  <c r="AO46" i="1"/>
  <c r="CD46" i="1" s="1"/>
  <c r="AP46" i="1"/>
  <c r="CE46" i="1" s="1"/>
  <c r="AQ46" i="1"/>
  <c r="CF46" i="1" s="1"/>
  <c r="AF46" i="1"/>
  <c r="AM46" i="1"/>
  <c r="AN46" i="1"/>
  <c r="CC46" i="1" s="1"/>
  <c r="AF941" i="1"/>
  <c r="AM941" i="1"/>
  <c r="AN941" i="1"/>
  <c r="CC941" i="1" s="1"/>
  <c r="AO941" i="1"/>
  <c r="CD941" i="1" s="1"/>
  <c r="AP941" i="1"/>
  <c r="CE941" i="1" s="1"/>
  <c r="AQ941" i="1"/>
  <c r="CF941" i="1" s="1"/>
  <c r="AN655" i="1"/>
  <c r="CC655" i="1" s="1"/>
  <c r="AF655" i="1"/>
  <c r="AM655" i="1"/>
  <c r="AO655" i="1"/>
  <c r="CD655" i="1" s="1"/>
  <c r="AP655" i="1"/>
  <c r="CE655" i="1" s="1"/>
  <c r="AQ655" i="1"/>
  <c r="CF655" i="1" s="1"/>
  <c r="AM596" i="1"/>
  <c r="AN596" i="1"/>
  <c r="CC596" i="1" s="1"/>
  <c r="AO596" i="1"/>
  <c r="CD596" i="1" s="1"/>
  <c r="AP596" i="1"/>
  <c r="CE596" i="1" s="1"/>
  <c r="AQ596" i="1"/>
  <c r="CF596" i="1" s="1"/>
  <c r="AF596" i="1"/>
  <c r="AM751" i="1"/>
  <c r="AN751" i="1"/>
  <c r="CC751" i="1" s="1"/>
  <c r="AO751" i="1"/>
  <c r="CD751" i="1" s="1"/>
  <c r="AP751" i="1"/>
  <c r="CE751" i="1" s="1"/>
  <c r="AQ751" i="1"/>
  <c r="CF751" i="1" s="1"/>
  <c r="AF751" i="1"/>
  <c r="AM308" i="1"/>
  <c r="AN308" i="1"/>
  <c r="CC308" i="1" s="1"/>
  <c r="AO308" i="1"/>
  <c r="CD308" i="1" s="1"/>
  <c r="AP308" i="1"/>
  <c r="CE308" i="1" s="1"/>
  <c r="AQ308" i="1"/>
  <c r="CF308" i="1" s="1"/>
  <c r="AF308" i="1"/>
  <c r="AG897" i="1"/>
  <c r="AH897" i="1"/>
  <c r="AI897" i="1"/>
  <c r="AJ897" i="1"/>
  <c r="AK897" i="1"/>
  <c r="AM48" i="1"/>
  <c r="AN48" i="1"/>
  <c r="CC48" i="1" s="1"/>
  <c r="AO48" i="1"/>
  <c r="CD48" i="1" s="1"/>
  <c r="AP48" i="1"/>
  <c r="CE48" i="1" s="1"/>
  <c r="AQ48" i="1"/>
  <c r="CF48" i="1" s="1"/>
  <c r="AF48" i="1"/>
  <c r="AM213" i="1"/>
  <c r="AN213" i="1"/>
  <c r="CC213" i="1" s="1"/>
  <c r="AO213" i="1"/>
  <c r="CD213" i="1" s="1"/>
  <c r="AP213" i="1"/>
  <c r="CE213" i="1" s="1"/>
  <c r="AQ213" i="1"/>
  <c r="CF213" i="1" s="1"/>
  <c r="AF213" i="1"/>
  <c r="AP631" i="1"/>
  <c r="CE631" i="1" s="1"/>
  <c r="AM631" i="1"/>
  <c r="AF631" i="1"/>
  <c r="AN631" i="1"/>
  <c r="CC631" i="1" s="1"/>
  <c r="AO631" i="1"/>
  <c r="CD631" i="1" s="1"/>
  <c r="AQ631" i="1"/>
  <c r="CF631" i="1" s="1"/>
  <c r="AM75" i="1"/>
  <c r="AN75" i="1"/>
  <c r="CC75" i="1" s="1"/>
  <c r="AO75" i="1"/>
  <c r="CD75" i="1" s="1"/>
  <c r="AP75" i="1"/>
  <c r="CE75" i="1" s="1"/>
  <c r="AQ75" i="1"/>
  <c r="CF75" i="1" s="1"/>
  <c r="AF75" i="1"/>
  <c r="AG787" i="1"/>
  <c r="AH787" i="1"/>
  <c r="AI787" i="1"/>
  <c r="AJ787" i="1"/>
  <c r="AK787" i="1"/>
  <c r="AP823" i="1"/>
  <c r="AQ823" i="1"/>
  <c r="AF823" i="1"/>
  <c r="AM823" i="1"/>
  <c r="AN823" i="1"/>
  <c r="AO823" i="1"/>
  <c r="AM378" i="1"/>
  <c r="AN378" i="1"/>
  <c r="CC378" i="1" s="1"/>
  <c r="AO378" i="1"/>
  <c r="CD378" i="1" s="1"/>
  <c r="AP378" i="1"/>
  <c r="CE378" i="1" s="1"/>
  <c r="AQ378" i="1"/>
  <c r="CF378" i="1" s="1"/>
  <c r="AF378" i="1"/>
  <c r="AM791" i="1"/>
  <c r="AN791" i="1"/>
  <c r="CC791" i="1" s="1"/>
  <c r="AO791" i="1"/>
  <c r="CD791" i="1" s="1"/>
  <c r="AP791" i="1"/>
  <c r="CE791" i="1" s="1"/>
  <c r="AQ791" i="1"/>
  <c r="CF791" i="1" s="1"/>
  <c r="AF791" i="1"/>
  <c r="AN25" i="1"/>
  <c r="CC25" i="1" s="1"/>
  <c r="AO25" i="1"/>
  <c r="CD25" i="1" s="1"/>
  <c r="AP25" i="1"/>
  <c r="CE25" i="1" s="1"/>
  <c r="AQ25" i="1"/>
  <c r="CF25" i="1" s="1"/>
  <c r="AF25" i="1"/>
  <c r="AM25" i="1"/>
  <c r="AM151" i="1"/>
  <c r="AN151" i="1"/>
  <c r="CC151" i="1" s="1"/>
  <c r="AO151" i="1"/>
  <c r="CD151" i="1" s="1"/>
  <c r="AP151" i="1"/>
  <c r="CE151" i="1" s="1"/>
  <c r="AQ151" i="1"/>
  <c r="CF151" i="1" s="1"/>
  <c r="AF151" i="1"/>
  <c r="AQ881" i="1"/>
  <c r="CF881" i="1" s="1"/>
  <c r="AF881" i="1"/>
  <c r="AM881" i="1"/>
  <c r="AN881" i="1"/>
  <c r="CC881" i="1" s="1"/>
  <c r="AO881" i="1"/>
  <c r="CD881" i="1" s="1"/>
  <c r="AP881" i="1"/>
  <c r="CE881" i="1" s="1"/>
  <c r="AM622" i="1"/>
  <c r="AO622" i="1"/>
  <c r="CD622" i="1" s="1"/>
  <c r="AP622" i="1"/>
  <c r="CE622" i="1" s="1"/>
  <c r="AF622" i="1"/>
  <c r="AN622" i="1"/>
  <c r="CC622" i="1" s="1"/>
  <c r="AQ622" i="1"/>
  <c r="CF622" i="1" s="1"/>
  <c r="AO435" i="1"/>
  <c r="CD435" i="1" s="1"/>
  <c r="AP435" i="1"/>
  <c r="CE435" i="1" s="1"/>
  <c r="AQ435" i="1"/>
  <c r="CF435" i="1" s="1"/>
  <c r="AF435" i="1"/>
  <c r="AM435" i="1"/>
  <c r="AN435" i="1"/>
  <c r="CC435" i="1" s="1"/>
  <c r="AM946" i="1"/>
  <c r="AN946" i="1"/>
  <c r="CC946" i="1" s="1"/>
  <c r="AO946" i="1"/>
  <c r="CD946" i="1" s="1"/>
  <c r="AP946" i="1"/>
  <c r="CE946" i="1" s="1"/>
  <c r="AQ946" i="1"/>
  <c r="CF946" i="1" s="1"/>
  <c r="AF946" i="1"/>
  <c r="AM98" i="1"/>
  <c r="AN98" i="1"/>
  <c r="CC98" i="1" s="1"/>
  <c r="AO98" i="1"/>
  <c r="CD98" i="1" s="1"/>
  <c r="AP98" i="1"/>
  <c r="CE98" i="1" s="1"/>
  <c r="AQ98" i="1"/>
  <c r="CF98" i="1" s="1"/>
  <c r="AF98" i="1"/>
  <c r="AN583" i="1"/>
  <c r="CC583" i="1" s="1"/>
  <c r="AO583" i="1"/>
  <c r="CD583" i="1" s="1"/>
  <c r="AP583" i="1"/>
  <c r="CE583" i="1" s="1"/>
  <c r="AF583" i="1"/>
  <c r="AM583" i="1"/>
  <c r="AQ583" i="1"/>
  <c r="CF583" i="1" s="1"/>
  <c r="AH840" i="1"/>
  <c r="AI840" i="1"/>
  <c r="AJ840" i="1"/>
  <c r="AK840" i="1"/>
  <c r="AG840" i="1"/>
  <c r="AP813" i="1"/>
  <c r="CE813" i="1" s="1"/>
  <c r="AQ813" i="1"/>
  <c r="CF813" i="1" s="1"/>
  <c r="AF813" i="1"/>
  <c r="AM813" i="1"/>
  <c r="AN813" i="1"/>
  <c r="CC813" i="1" s="1"/>
  <c r="AO813" i="1"/>
  <c r="CD813" i="1" s="1"/>
  <c r="AF886" i="1"/>
  <c r="AM886" i="1"/>
  <c r="AN886" i="1"/>
  <c r="CC886" i="1" s="1"/>
  <c r="AO886" i="1"/>
  <c r="CD886" i="1" s="1"/>
  <c r="AP886" i="1"/>
  <c r="CE886" i="1" s="1"/>
  <c r="AQ886" i="1"/>
  <c r="CF886" i="1" s="1"/>
  <c r="AO920" i="1"/>
  <c r="CD920" i="1" s="1"/>
  <c r="AF920" i="1"/>
  <c r="AM920" i="1"/>
  <c r="AN920" i="1"/>
  <c r="CC920" i="1" s="1"/>
  <c r="AP920" i="1"/>
  <c r="CE920" i="1" s="1"/>
  <c r="AQ920" i="1"/>
  <c r="CF920" i="1" s="1"/>
  <c r="AN914" i="1"/>
  <c r="CC914" i="1" s="1"/>
  <c r="AO914" i="1"/>
  <c r="CD914" i="1" s="1"/>
  <c r="AF914" i="1"/>
  <c r="AQ914" i="1"/>
  <c r="CF914" i="1" s="1"/>
  <c r="AM914" i="1"/>
  <c r="AP914" i="1"/>
  <c r="CE914" i="1" s="1"/>
  <c r="AO923" i="1"/>
  <c r="CD923" i="1" s="1"/>
  <c r="AF923" i="1"/>
  <c r="AM923" i="1"/>
  <c r="AN923" i="1"/>
  <c r="CC923" i="1" s="1"/>
  <c r="AP923" i="1"/>
  <c r="CE923" i="1" s="1"/>
  <c r="AQ923" i="1"/>
  <c r="CF923" i="1" s="1"/>
  <c r="AF142" i="1"/>
  <c r="AM142" i="1"/>
  <c r="AN142" i="1"/>
  <c r="CC142" i="1" s="1"/>
  <c r="AO142" i="1"/>
  <c r="CD142" i="1" s="1"/>
  <c r="AP142" i="1"/>
  <c r="CE142" i="1" s="1"/>
  <c r="AQ142" i="1"/>
  <c r="CF142" i="1" s="1"/>
  <c r="AF135" i="1"/>
  <c r="AM135" i="1"/>
  <c r="AN135" i="1"/>
  <c r="CC135" i="1" s="1"/>
  <c r="AO135" i="1"/>
  <c r="CD135" i="1" s="1"/>
  <c r="AP135" i="1"/>
  <c r="CE135" i="1" s="1"/>
  <c r="AQ135" i="1"/>
  <c r="CF135" i="1" s="1"/>
  <c r="AM802" i="1"/>
  <c r="AN802" i="1"/>
  <c r="AO802" i="1"/>
  <c r="AP802" i="1"/>
  <c r="AQ802" i="1"/>
  <c r="AF802" i="1"/>
  <c r="AP125" i="1"/>
  <c r="AF125" i="1"/>
  <c r="AM125" i="1"/>
  <c r="AN125" i="1"/>
  <c r="AO125" i="1"/>
  <c r="AQ125" i="1"/>
  <c r="AN468" i="1"/>
  <c r="CC468" i="1" s="1"/>
  <c r="AO468" i="1"/>
  <c r="CD468" i="1" s="1"/>
  <c r="AP468" i="1"/>
  <c r="CE468" i="1" s="1"/>
  <c r="AQ468" i="1"/>
  <c r="CF468" i="1" s="1"/>
  <c r="AF468" i="1"/>
  <c r="AM468" i="1"/>
  <c r="AF929" i="1"/>
  <c r="AO929" i="1"/>
  <c r="CD929" i="1" s="1"/>
  <c r="AM929" i="1"/>
  <c r="AN929" i="1"/>
  <c r="CC929" i="1" s="1"/>
  <c r="AP929" i="1"/>
  <c r="CE929" i="1" s="1"/>
  <c r="AQ929" i="1"/>
  <c r="CF929" i="1" s="1"/>
  <c r="AM193" i="1"/>
  <c r="AN193" i="1"/>
  <c r="CC193" i="1" s="1"/>
  <c r="AO193" i="1"/>
  <c r="CD193" i="1" s="1"/>
  <c r="AP193" i="1"/>
  <c r="CE193" i="1" s="1"/>
  <c r="AQ193" i="1"/>
  <c r="CF193" i="1" s="1"/>
  <c r="AF193" i="1"/>
  <c r="AP27" i="1"/>
  <c r="CE27" i="1" s="1"/>
  <c r="AQ27" i="1"/>
  <c r="CF27" i="1" s="1"/>
  <c r="AF27" i="1"/>
  <c r="AM27" i="1"/>
  <c r="AN27" i="1"/>
  <c r="CC27" i="1" s="1"/>
  <c r="AO27" i="1"/>
  <c r="CD27" i="1" s="1"/>
  <c r="AM854" i="1"/>
  <c r="AP854" i="1"/>
  <c r="CE854" i="1" s="1"/>
  <c r="AF854" i="1"/>
  <c r="AN854" i="1"/>
  <c r="CC854" i="1" s="1"/>
  <c r="AO854" i="1"/>
  <c r="CD854" i="1" s="1"/>
  <c r="AQ854" i="1"/>
  <c r="CF854" i="1" s="1"/>
  <c r="AM322" i="1"/>
  <c r="AN322" i="1"/>
  <c r="CC322" i="1" s="1"/>
  <c r="AO322" i="1"/>
  <c r="CD322" i="1" s="1"/>
  <c r="AP322" i="1"/>
  <c r="CE322" i="1" s="1"/>
  <c r="AF322" i="1"/>
  <c r="AQ322" i="1"/>
  <c r="CF322" i="1" s="1"/>
  <c r="AN531" i="1"/>
  <c r="CC531" i="1" s="1"/>
  <c r="AO531" i="1"/>
  <c r="CD531" i="1" s="1"/>
  <c r="AP531" i="1"/>
  <c r="CE531" i="1" s="1"/>
  <c r="AQ531" i="1"/>
  <c r="CF531" i="1" s="1"/>
  <c r="AM531" i="1"/>
  <c r="AF531" i="1"/>
  <c r="AG148" i="1"/>
  <c r="AH148" i="1"/>
  <c r="AI148" i="1"/>
  <c r="AK148" i="1"/>
  <c r="AJ148" i="1"/>
  <c r="AM904" i="1"/>
  <c r="AN904" i="1"/>
  <c r="CC904" i="1" s="1"/>
  <c r="AO904" i="1"/>
  <c r="CD904" i="1" s="1"/>
  <c r="AP904" i="1"/>
  <c r="CE904" i="1" s="1"/>
  <c r="AF904" i="1"/>
  <c r="AQ904" i="1"/>
  <c r="CF904" i="1" s="1"/>
  <c r="AM506" i="1"/>
  <c r="AN506" i="1"/>
  <c r="CC506" i="1" s="1"/>
  <c r="AO506" i="1"/>
  <c r="CD506" i="1" s="1"/>
  <c r="AQ506" i="1"/>
  <c r="CF506" i="1" s="1"/>
  <c r="AF506" i="1"/>
  <c r="AP506" i="1"/>
  <c r="CE506" i="1" s="1"/>
  <c r="AF299" i="1"/>
  <c r="AO299" i="1"/>
  <c r="CD299" i="1" s="1"/>
  <c r="AP299" i="1"/>
  <c r="CE299" i="1" s="1"/>
  <c r="AM299" i="1"/>
  <c r="AN299" i="1"/>
  <c r="CC299" i="1" s="1"/>
  <c r="AQ299" i="1"/>
  <c r="CF299" i="1" s="1"/>
  <c r="AO79" i="1"/>
  <c r="CD79" i="1" s="1"/>
  <c r="AP79" i="1"/>
  <c r="CE79" i="1" s="1"/>
  <c r="AF79" i="1"/>
  <c r="AM79" i="1"/>
  <c r="AN79" i="1"/>
  <c r="CC79" i="1" s="1"/>
  <c r="AQ79" i="1"/>
  <c r="CF79" i="1" s="1"/>
  <c r="AM939" i="1"/>
  <c r="AN939" i="1"/>
  <c r="CC939" i="1" s="1"/>
  <c r="AO939" i="1"/>
  <c r="CD939" i="1" s="1"/>
  <c r="AP939" i="1"/>
  <c r="CE939" i="1" s="1"/>
  <c r="AQ939" i="1"/>
  <c r="CF939" i="1" s="1"/>
  <c r="AF939" i="1"/>
  <c r="AG696" i="1"/>
  <c r="AH696" i="1"/>
  <c r="AI696" i="1"/>
  <c r="AJ696" i="1"/>
  <c r="AK696" i="1"/>
  <c r="AM400" i="1"/>
  <c r="AO400" i="1"/>
  <c r="CD400" i="1" s="1"/>
  <c r="AF400" i="1"/>
  <c r="AN400" i="1"/>
  <c r="CC400" i="1" s="1"/>
  <c r="AP400" i="1"/>
  <c r="CE400" i="1" s="1"/>
  <c r="AQ400" i="1"/>
  <c r="CF400" i="1" s="1"/>
  <c r="AK726" i="1"/>
  <c r="AG726" i="1"/>
  <c r="AH726" i="1"/>
  <c r="AI726" i="1"/>
  <c r="AJ726" i="1"/>
  <c r="AP795" i="1"/>
  <c r="CE795" i="1" s="1"/>
  <c r="AM795" i="1"/>
  <c r="AN795" i="1"/>
  <c r="CC795" i="1" s="1"/>
  <c r="AO795" i="1"/>
  <c r="CD795" i="1" s="1"/>
  <c r="AQ795" i="1"/>
  <c r="CF795" i="1" s="1"/>
  <c r="AF795" i="1"/>
  <c r="AM296" i="1"/>
  <c r="AN296" i="1"/>
  <c r="CC296" i="1" s="1"/>
  <c r="AO296" i="1"/>
  <c r="CD296" i="1" s="1"/>
  <c r="AF296" i="1"/>
  <c r="AP296" i="1"/>
  <c r="CE296" i="1" s="1"/>
  <c r="AQ296" i="1"/>
  <c r="CF296" i="1" s="1"/>
  <c r="AM616" i="1"/>
  <c r="AN616" i="1"/>
  <c r="AO616" i="1"/>
  <c r="AP616" i="1"/>
  <c r="AQ616" i="1"/>
  <c r="AF616" i="1"/>
  <c r="AP354" i="1"/>
  <c r="CE354" i="1" s="1"/>
  <c r="AQ354" i="1"/>
  <c r="CF354" i="1" s="1"/>
  <c r="AF354" i="1"/>
  <c r="AM354" i="1"/>
  <c r="AN354" i="1"/>
  <c r="CC354" i="1" s="1"/>
  <c r="AO354" i="1"/>
  <c r="CD354" i="1" s="1"/>
  <c r="AM564" i="1"/>
  <c r="AN564" i="1"/>
  <c r="CC564" i="1" s="1"/>
  <c r="AO564" i="1"/>
  <c r="CD564" i="1" s="1"/>
  <c r="AP564" i="1"/>
  <c r="CE564" i="1" s="1"/>
  <c r="AF564" i="1"/>
  <c r="AQ564" i="1"/>
  <c r="CF564" i="1" s="1"/>
  <c r="AM530" i="1"/>
  <c r="AN530" i="1"/>
  <c r="CC530" i="1" s="1"/>
  <c r="AO530" i="1"/>
  <c r="CD530" i="1" s="1"/>
  <c r="AP530" i="1"/>
  <c r="CE530" i="1" s="1"/>
  <c r="AQ530" i="1"/>
  <c r="CF530" i="1" s="1"/>
  <c r="AF530" i="1"/>
  <c r="AO394" i="1"/>
  <c r="CD394" i="1" s="1"/>
  <c r="AP394" i="1"/>
  <c r="CE394" i="1" s="1"/>
  <c r="AQ394" i="1"/>
  <c r="CF394" i="1" s="1"/>
  <c r="AF394" i="1"/>
  <c r="AM394" i="1"/>
  <c r="AN394" i="1"/>
  <c r="CC394" i="1" s="1"/>
  <c r="AN845" i="1"/>
  <c r="CC845" i="1" s="1"/>
  <c r="AO845" i="1"/>
  <c r="CD845" i="1" s="1"/>
  <c r="AP845" i="1"/>
  <c r="CE845" i="1" s="1"/>
  <c r="AF845" i="1"/>
  <c r="AM845" i="1"/>
  <c r="AQ845" i="1"/>
  <c r="CF845" i="1" s="1"/>
  <c r="AO507" i="1"/>
  <c r="CD507" i="1" s="1"/>
  <c r="AN507" i="1"/>
  <c r="CC507" i="1" s="1"/>
  <c r="AP507" i="1"/>
  <c r="CE507" i="1" s="1"/>
  <c r="AQ507" i="1"/>
  <c r="CF507" i="1" s="1"/>
  <c r="AF507" i="1"/>
  <c r="AM507" i="1"/>
  <c r="AK757" i="1"/>
  <c r="AG757" i="1"/>
  <c r="AH757" i="1"/>
  <c r="AI757" i="1"/>
  <c r="AJ757" i="1"/>
  <c r="AG78" i="1"/>
  <c r="AH78" i="1"/>
  <c r="AI78" i="1"/>
  <c r="AK78" i="1"/>
  <c r="AJ78" i="1"/>
  <c r="AP588" i="1"/>
  <c r="CE588" i="1" s="1"/>
  <c r="AQ588" i="1"/>
  <c r="CF588" i="1" s="1"/>
  <c r="AF588" i="1"/>
  <c r="AM588" i="1"/>
  <c r="AN588" i="1"/>
  <c r="CC588" i="1" s="1"/>
  <c r="AO588" i="1"/>
  <c r="CD588" i="1" s="1"/>
  <c r="AM812" i="1"/>
  <c r="AN812" i="1"/>
  <c r="CC812" i="1" s="1"/>
  <c r="AQ812" i="1"/>
  <c r="CF812" i="1" s="1"/>
  <c r="AF812" i="1"/>
  <c r="AO812" i="1"/>
  <c r="CD812" i="1" s="1"/>
  <c r="AP812" i="1"/>
  <c r="CE812" i="1" s="1"/>
  <c r="AF453" i="1"/>
  <c r="AM453" i="1"/>
  <c r="AN453" i="1"/>
  <c r="AO453" i="1"/>
  <c r="AP453" i="1"/>
  <c r="AQ453" i="1"/>
  <c r="AO799" i="1"/>
  <c r="CD799" i="1" s="1"/>
  <c r="AP799" i="1"/>
  <c r="CE799" i="1" s="1"/>
  <c r="AQ799" i="1"/>
  <c r="CF799" i="1" s="1"/>
  <c r="AF799" i="1"/>
  <c r="AM799" i="1"/>
  <c r="AN799" i="1"/>
  <c r="CC799" i="1" s="1"/>
  <c r="AN346" i="1"/>
  <c r="CC346" i="1" s="1"/>
  <c r="AP346" i="1"/>
  <c r="CE346" i="1" s="1"/>
  <c r="AQ346" i="1"/>
  <c r="CF346" i="1" s="1"/>
  <c r="AF346" i="1"/>
  <c r="AM346" i="1"/>
  <c r="AO346" i="1"/>
  <c r="CD346" i="1" s="1"/>
  <c r="AQ893" i="1"/>
  <c r="CF893" i="1" s="1"/>
  <c r="AF893" i="1"/>
  <c r="AM893" i="1"/>
  <c r="AN893" i="1"/>
  <c r="CC893" i="1" s="1"/>
  <c r="AO893" i="1"/>
  <c r="CD893" i="1" s="1"/>
  <c r="AP893" i="1"/>
  <c r="CE893" i="1" s="1"/>
  <c r="AQ905" i="1"/>
  <c r="CF905" i="1" s="1"/>
  <c r="AF905" i="1"/>
  <c r="AM905" i="1"/>
  <c r="AN905" i="1"/>
  <c r="CC905" i="1" s="1"/>
  <c r="AO905" i="1"/>
  <c r="CD905" i="1" s="1"/>
  <c r="AP905" i="1"/>
  <c r="CE905" i="1" s="1"/>
  <c r="AF610" i="1"/>
  <c r="AM610" i="1"/>
  <c r="AN610" i="1"/>
  <c r="CC610" i="1" s="1"/>
  <c r="AO610" i="1"/>
  <c r="CD610" i="1" s="1"/>
  <c r="AP610" i="1"/>
  <c r="CE610" i="1" s="1"/>
  <c r="AQ610" i="1"/>
  <c r="CF610" i="1" s="1"/>
  <c r="AM188" i="1"/>
  <c r="AO188" i="1"/>
  <c r="CD188" i="1" s="1"/>
  <c r="AP188" i="1"/>
  <c r="CE188" i="1" s="1"/>
  <c r="AN188" i="1"/>
  <c r="CC188" i="1" s="1"/>
  <c r="AQ188" i="1"/>
  <c r="CF188" i="1" s="1"/>
  <c r="AF188" i="1"/>
  <c r="AN334" i="1"/>
  <c r="CC334" i="1" s="1"/>
  <c r="AO334" i="1"/>
  <c r="CD334" i="1" s="1"/>
  <c r="AP334" i="1"/>
  <c r="CE334" i="1" s="1"/>
  <c r="AQ334" i="1"/>
  <c r="CF334" i="1" s="1"/>
  <c r="AF334" i="1"/>
  <c r="AM334" i="1"/>
  <c r="AM715" i="1"/>
  <c r="AN715" i="1"/>
  <c r="CC715" i="1" s="1"/>
  <c r="AO715" i="1"/>
  <c r="CD715" i="1" s="1"/>
  <c r="AP715" i="1"/>
  <c r="CE715" i="1" s="1"/>
  <c r="AQ715" i="1"/>
  <c r="CF715" i="1" s="1"/>
  <c r="AF715" i="1"/>
  <c r="AF809" i="1"/>
  <c r="AM809" i="1"/>
  <c r="AO809" i="1"/>
  <c r="AP809" i="1"/>
  <c r="AN809" i="1"/>
  <c r="AQ809" i="1"/>
  <c r="AM829" i="1"/>
  <c r="AN829" i="1"/>
  <c r="CC829" i="1" s="1"/>
  <c r="AO829" i="1"/>
  <c r="CD829" i="1" s="1"/>
  <c r="AP829" i="1"/>
  <c r="CE829" i="1" s="1"/>
  <c r="AQ829" i="1"/>
  <c r="CF829" i="1" s="1"/>
  <c r="AF829" i="1"/>
  <c r="AF451" i="1"/>
  <c r="AM451" i="1"/>
  <c r="AN451" i="1"/>
  <c r="AO451" i="1"/>
  <c r="AP451" i="1"/>
  <c r="AQ451" i="1"/>
  <c r="AN896" i="1"/>
  <c r="CC896" i="1" s="1"/>
  <c r="AO896" i="1"/>
  <c r="CD896" i="1" s="1"/>
  <c r="AP896" i="1"/>
  <c r="CE896" i="1" s="1"/>
  <c r="AQ896" i="1"/>
  <c r="CF896" i="1" s="1"/>
  <c r="AF896" i="1"/>
  <c r="AM896" i="1"/>
  <c r="AP763" i="1"/>
  <c r="CE763" i="1" s="1"/>
  <c r="AF763" i="1"/>
  <c r="AM763" i="1"/>
  <c r="AN763" i="1"/>
  <c r="CC763" i="1" s="1"/>
  <c r="AO763" i="1"/>
  <c r="CD763" i="1" s="1"/>
  <c r="AQ763" i="1"/>
  <c r="CF763" i="1" s="1"/>
  <c r="AN376" i="1"/>
  <c r="CC376" i="1" s="1"/>
  <c r="AM376" i="1"/>
  <c r="AO376" i="1"/>
  <c r="CD376" i="1" s="1"/>
  <c r="AP376" i="1"/>
  <c r="CE376" i="1" s="1"/>
  <c r="AQ376" i="1"/>
  <c r="CF376" i="1" s="1"/>
  <c r="AF376" i="1"/>
  <c r="AO118" i="1"/>
  <c r="CD118" i="1" s="1"/>
  <c r="AP118" i="1"/>
  <c r="CE118" i="1" s="1"/>
  <c r="AQ118" i="1"/>
  <c r="CF118" i="1" s="1"/>
  <c r="AF118" i="1"/>
  <c r="AM118" i="1"/>
  <c r="AN118" i="1"/>
  <c r="CC118" i="1" s="1"/>
  <c r="AM538" i="1"/>
  <c r="AN538" i="1"/>
  <c r="CC538" i="1" s="1"/>
  <c r="AO538" i="1"/>
  <c r="CD538" i="1" s="1"/>
  <c r="AP538" i="1"/>
  <c r="CE538" i="1" s="1"/>
  <c r="AQ538" i="1"/>
  <c r="CF538" i="1" s="1"/>
  <c r="AF538" i="1"/>
  <c r="AG621" i="1"/>
  <c r="AH621" i="1"/>
  <c r="AI621" i="1"/>
  <c r="AJ621" i="1"/>
  <c r="AK621" i="1"/>
  <c r="AM428" i="1"/>
  <c r="AF428" i="1"/>
  <c r="AO428" i="1"/>
  <c r="CD428" i="1" s="1"/>
  <c r="AP428" i="1"/>
  <c r="CE428" i="1" s="1"/>
  <c r="AQ428" i="1"/>
  <c r="CF428" i="1" s="1"/>
  <c r="AN428" i="1"/>
  <c r="CC428" i="1" s="1"/>
  <c r="AF898" i="1"/>
  <c r="AM898" i="1"/>
  <c r="AN898" i="1"/>
  <c r="CC898" i="1" s="1"/>
  <c r="AO898" i="1"/>
  <c r="CD898" i="1" s="1"/>
  <c r="AP898" i="1"/>
  <c r="CE898" i="1" s="1"/>
  <c r="AQ898" i="1"/>
  <c r="CF898" i="1" s="1"/>
  <c r="AM949" i="1"/>
  <c r="AN949" i="1"/>
  <c r="CC949" i="1" s="1"/>
  <c r="AO949" i="1"/>
  <c r="CD949" i="1" s="1"/>
  <c r="AP949" i="1"/>
  <c r="CE949" i="1" s="1"/>
  <c r="AQ949" i="1"/>
  <c r="CF949" i="1" s="1"/>
  <c r="AF949" i="1"/>
  <c r="AM648" i="1"/>
  <c r="AN648" i="1"/>
  <c r="CC648" i="1" s="1"/>
  <c r="AO648" i="1"/>
  <c r="CD648" i="1" s="1"/>
  <c r="AP648" i="1"/>
  <c r="CE648" i="1" s="1"/>
  <c r="AQ648" i="1"/>
  <c r="CF648" i="1" s="1"/>
  <c r="AF648" i="1"/>
  <c r="AF833" i="1"/>
  <c r="AM833" i="1"/>
  <c r="AN833" i="1"/>
  <c r="CC833" i="1" s="1"/>
  <c r="AO833" i="1"/>
  <c r="CD833" i="1" s="1"/>
  <c r="AP833" i="1"/>
  <c r="CE833" i="1" s="1"/>
  <c r="AQ833" i="1"/>
  <c r="CF833" i="1" s="1"/>
  <c r="AN856" i="1"/>
  <c r="CC856" i="1" s="1"/>
  <c r="AM856" i="1"/>
  <c r="AO856" i="1"/>
  <c r="CD856" i="1" s="1"/>
  <c r="AP856" i="1"/>
  <c r="CE856" i="1" s="1"/>
  <c r="AQ856" i="1"/>
  <c r="CF856" i="1" s="1"/>
  <c r="AF856" i="1"/>
  <c r="AF649" i="1"/>
  <c r="AM649" i="1"/>
  <c r="AN649" i="1"/>
  <c r="CC649" i="1" s="1"/>
  <c r="AO649" i="1"/>
  <c r="CD649" i="1" s="1"/>
  <c r="AP649" i="1"/>
  <c r="CE649" i="1" s="1"/>
  <c r="AQ649" i="1"/>
  <c r="CF649" i="1" s="1"/>
  <c r="AO883" i="1"/>
  <c r="CD883" i="1" s="1"/>
  <c r="AP883" i="1"/>
  <c r="CE883" i="1" s="1"/>
  <c r="AQ883" i="1"/>
  <c r="CF883" i="1" s="1"/>
  <c r="AF883" i="1"/>
  <c r="AM883" i="1"/>
  <c r="AN883" i="1"/>
  <c r="CC883" i="1" s="1"/>
  <c r="AO907" i="1"/>
  <c r="CD907" i="1" s="1"/>
  <c r="AP907" i="1"/>
  <c r="CE907" i="1" s="1"/>
  <c r="AQ907" i="1"/>
  <c r="CF907" i="1" s="1"/>
  <c r="AF907" i="1"/>
  <c r="AM907" i="1"/>
  <c r="AN907" i="1"/>
  <c r="CC907" i="1" s="1"/>
  <c r="AO926" i="1"/>
  <c r="CD926" i="1" s="1"/>
  <c r="AF926" i="1"/>
  <c r="AM926" i="1"/>
  <c r="AN926" i="1"/>
  <c r="CC926" i="1" s="1"/>
  <c r="AP926" i="1"/>
  <c r="CE926" i="1" s="1"/>
  <c r="AQ926" i="1"/>
  <c r="CF926" i="1" s="1"/>
  <c r="AF145" i="1"/>
  <c r="AM145" i="1"/>
  <c r="AN145" i="1"/>
  <c r="CC145" i="1" s="1"/>
  <c r="AO145" i="1"/>
  <c r="CD145" i="1" s="1"/>
  <c r="AP145" i="1"/>
  <c r="CE145" i="1" s="1"/>
  <c r="AQ145" i="1"/>
  <c r="CF145" i="1" s="1"/>
  <c r="AM806" i="1"/>
  <c r="AN806" i="1"/>
  <c r="CC806" i="1" s="1"/>
  <c r="AO806" i="1"/>
  <c r="CD806" i="1" s="1"/>
  <c r="AP806" i="1"/>
  <c r="CE806" i="1" s="1"/>
  <c r="AQ806" i="1"/>
  <c r="CF806" i="1" s="1"/>
  <c r="AF806" i="1"/>
  <c r="AO873" i="1"/>
  <c r="CD873" i="1" s="1"/>
  <c r="AM873" i="1"/>
  <c r="AN873" i="1"/>
  <c r="CC873" i="1" s="1"/>
  <c r="AP873" i="1"/>
  <c r="CE873" i="1" s="1"/>
  <c r="AQ873" i="1"/>
  <c r="CF873" i="1" s="1"/>
  <c r="AF873" i="1"/>
  <c r="AG550" i="1"/>
  <c r="AH550" i="1"/>
  <c r="AI550" i="1"/>
  <c r="AJ550" i="1"/>
  <c r="AK550" i="1"/>
  <c r="AO807" i="1"/>
  <c r="CD807" i="1" s="1"/>
  <c r="AQ807" i="1"/>
  <c r="CF807" i="1" s="1"/>
  <c r="AF807" i="1"/>
  <c r="AM807" i="1"/>
  <c r="AN807" i="1"/>
  <c r="CC807" i="1" s="1"/>
  <c r="AP807" i="1"/>
  <c r="CE807" i="1" s="1"/>
  <c r="AP865" i="1"/>
  <c r="CE865" i="1" s="1"/>
  <c r="AF865" i="1"/>
  <c r="AM865" i="1"/>
  <c r="AN865" i="1"/>
  <c r="CC865" i="1" s="1"/>
  <c r="AO865" i="1"/>
  <c r="CD865" i="1" s="1"/>
  <c r="AQ865" i="1"/>
  <c r="CF865" i="1" s="1"/>
  <c r="AK899" i="1"/>
  <c r="AG899" i="1"/>
  <c r="AH899" i="1"/>
  <c r="AI899" i="1"/>
  <c r="AJ899" i="1"/>
  <c r="AN827" i="1"/>
  <c r="CC827" i="1" s="1"/>
  <c r="AO827" i="1"/>
  <c r="CD827" i="1" s="1"/>
  <c r="AP827" i="1"/>
  <c r="CE827" i="1" s="1"/>
  <c r="AQ827" i="1"/>
  <c r="CF827" i="1" s="1"/>
  <c r="AF827" i="1"/>
  <c r="AM827" i="1"/>
  <c r="AP237" i="1"/>
  <c r="CE237" i="1" s="1"/>
  <c r="AQ237" i="1"/>
  <c r="CF237" i="1" s="1"/>
  <c r="AM237" i="1"/>
  <c r="AF237" i="1"/>
  <c r="AN237" i="1"/>
  <c r="CC237" i="1" s="1"/>
  <c r="AO237" i="1"/>
  <c r="CD237" i="1" s="1"/>
  <c r="AP103" i="1"/>
  <c r="CE103" i="1" s="1"/>
  <c r="AF103" i="1"/>
  <c r="AM103" i="1"/>
  <c r="AN103" i="1"/>
  <c r="CC103" i="1" s="1"/>
  <c r="AO103" i="1"/>
  <c r="CD103" i="1" s="1"/>
  <c r="AQ103" i="1"/>
  <c r="CF103" i="1" s="1"/>
  <c r="AN908" i="1"/>
  <c r="CC908" i="1" s="1"/>
  <c r="AO908" i="1"/>
  <c r="CD908" i="1" s="1"/>
  <c r="AP908" i="1"/>
  <c r="CE908" i="1" s="1"/>
  <c r="AQ908" i="1"/>
  <c r="CF908" i="1" s="1"/>
  <c r="AF908" i="1"/>
  <c r="AM908" i="1"/>
  <c r="AM925" i="1"/>
  <c r="AP925" i="1"/>
  <c r="CE925" i="1" s="1"/>
  <c r="AF925" i="1"/>
  <c r="AN925" i="1"/>
  <c r="CC925" i="1" s="1"/>
  <c r="AO925" i="1"/>
  <c r="CD925" i="1" s="1"/>
  <c r="AQ925" i="1"/>
  <c r="CF925" i="1" s="1"/>
  <c r="AG384" i="1"/>
  <c r="AK384" i="1"/>
  <c r="AH384" i="1"/>
  <c r="AI384" i="1"/>
  <c r="AJ384" i="1"/>
  <c r="AQ917" i="1"/>
  <c r="CF917" i="1" s="1"/>
  <c r="AF917" i="1"/>
  <c r="AN917" i="1"/>
  <c r="CC917" i="1" s="1"/>
  <c r="AO917" i="1"/>
  <c r="CD917" i="1" s="1"/>
  <c r="AM917" i="1"/>
  <c r="AP917" i="1"/>
  <c r="CE917" i="1" s="1"/>
  <c r="AF358" i="1"/>
  <c r="AM358" i="1"/>
  <c r="AN358" i="1"/>
  <c r="CC358" i="1" s="1"/>
  <c r="AO358" i="1"/>
  <c r="CD358" i="1" s="1"/>
  <c r="AP358" i="1"/>
  <c r="CE358" i="1" s="1"/>
  <c r="AQ358" i="1"/>
  <c r="CF358" i="1" s="1"/>
  <c r="AO544" i="1"/>
  <c r="CD544" i="1" s="1"/>
  <c r="AP544" i="1"/>
  <c r="CE544" i="1" s="1"/>
  <c r="AF544" i="1"/>
  <c r="AM544" i="1"/>
  <c r="AN544" i="1"/>
  <c r="CC544" i="1" s="1"/>
  <c r="AQ544" i="1"/>
  <c r="CF544" i="1" s="1"/>
  <c r="AO179" i="1"/>
  <c r="AQ179" i="1"/>
  <c r="AF179" i="1"/>
  <c r="AM179" i="1"/>
  <c r="AN179" i="1"/>
  <c r="AP179" i="1"/>
  <c r="AP532" i="1"/>
  <c r="CE532" i="1" s="1"/>
  <c r="AF532" i="1"/>
  <c r="AO532" i="1"/>
  <c r="CD532" i="1" s="1"/>
  <c r="AQ532" i="1"/>
  <c r="CF532" i="1" s="1"/>
  <c r="AM532" i="1"/>
  <c r="AN532" i="1"/>
  <c r="CC532" i="1" s="1"/>
  <c r="AG518" i="1"/>
  <c r="BJ518" i="1" s="1"/>
  <c r="AH518" i="1"/>
  <c r="AI518" i="1"/>
  <c r="AJ518" i="1"/>
  <c r="AK518" i="1"/>
  <c r="AN878" i="1"/>
  <c r="CC878" i="1" s="1"/>
  <c r="AO878" i="1"/>
  <c r="CD878" i="1" s="1"/>
  <c r="AP878" i="1"/>
  <c r="CE878" i="1" s="1"/>
  <c r="AQ878" i="1"/>
  <c r="CF878" i="1" s="1"/>
  <c r="AF878" i="1"/>
  <c r="AM878" i="1"/>
  <c r="AG841" i="1"/>
  <c r="AH841" i="1"/>
  <c r="AJ841" i="1"/>
  <c r="AK841" i="1"/>
  <c r="AI841" i="1"/>
  <c r="AM361" i="1"/>
  <c r="AN361" i="1"/>
  <c r="CC361" i="1" s="1"/>
  <c r="AO361" i="1"/>
  <c r="CD361" i="1" s="1"/>
  <c r="AP361" i="1"/>
  <c r="CE361" i="1" s="1"/>
  <c r="AQ361" i="1"/>
  <c r="CF361" i="1" s="1"/>
  <c r="AF361" i="1"/>
  <c r="AP934" i="1"/>
  <c r="CE934" i="1" s="1"/>
  <c r="AM934" i="1"/>
  <c r="AN934" i="1"/>
  <c r="CC934" i="1" s="1"/>
  <c r="AO934" i="1"/>
  <c r="CD934" i="1" s="1"/>
  <c r="AQ934" i="1"/>
  <c r="CF934" i="1" s="1"/>
  <c r="AF934" i="1"/>
  <c r="AM884" i="1"/>
  <c r="AN884" i="1"/>
  <c r="CC884" i="1" s="1"/>
  <c r="AO884" i="1"/>
  <c r="CD884" i="1" s="1"/>
  <c r="AP884" i="1"/>
  <c r="CE884" i="1" s="1"/>
  <c r="AQ884" i="1"/>
  <c r="CF884" i="1" s="1"/>
  <c r="AF884" i="1"/>
  <c r="AF872" i="1"/>
  <c r="AO872" i="1"/>
  <c r="CD872" i="1" s="1"/>
  <c r="AM872" i="1"/>
  <c r="AN872" i="1"/>
  <c r="CC872" i="1" s="1"/>
  <c r="AP872" i="1"/>
  <c r="CE872" i="1" s="1"/>
  <c r="AQ872" i="1"/>
  <c r="CF872" i="1" s="1"/>
  <c r="AK614" i="1"/>
  <c r="AG614" i="1"/>
  <c r="BM614" i="1" s="1"/>
  <c r="AH614" i="1"/>
  <c r="AI614" i="1"/>
  <c r="AJ614" i="1"/>
  <c r="AM725" i="1"/>
  <c r="AN725" i="1"/>
  <c r="CC725" i="1" s="1"/>
  <c r="AO725" i="1"/>
  <c r="CD725" i="1" s="1"/>
  <c r="AP725" i="1"/>
  <c r="CE725" i="1" s="1"/>
  <c r="AQ725" i="1"/>
  <c r="CF725" i="1" s="1"/>
  <c r="AF725" i="1"/>
  <c r="AG853" i="1"/>
  <c r="AH853" i="1"/>
  <c r="AK853" i="1"/>
  <c r="AI853" i="1"/>
  <c r="AJ853" i="1"/>
  <c r="AM206" i="1"/>
  <c r="AN206" i="1"/>
  <c r="CC206" i="1" s="1"/>
  <c r="AO206" i="1"/>
  <c r="CD206" i="1" s="1"/>
  <c r="AP206" i="1"/>
  <c r="CE206" i="1" s="1"/>
  <c r="AQ206" i="1"/>
  <c r="CF206" i="1" s="1"/>
  <c r="AF206" i="1"/>
  <c r="AF289" i="1"/>
  <c r="AM289" i="1"/>
  <c r="AN289" i="1"/>
  <c r="CC289" i="1" s="1"/>
  <c r="AO289" i="1"/>
  <c r="CD289" i="1" s="1"/>
  <c r="AP289" i="1"/>
  <c r="CE289" i="1" s="1"/>
  <c r="AQ289" i="1"/>
  <c r="CF289" i="1" s="1"/>
  <c r="AM126" i="1"/>
  <c r="AN126" i="1"/>
  <c r="AO126" i="1"/>
  <c r="AP126" i="1"/>
  <c r="AQ126" i="1"/>
  <c r="AF126" i="1"/>
  <c r="AF910" i="1"/>
  <c r="AM910" i="1"/>
  <c r="AN910" i="1"/>
  <c r="CC910" i="1" s="1"/>
  <c r="AO910" i="1"/>
  <c r="CD910" i="1" s="1"/>
  <c r="AP910" i="1"/>
  <c r="CE910" i="1" s="1"/>
  <c r="AQ910" i="1"/>
  <c r="CF910" i="1" s="1"/>
  <c r="AP617" i="1"/>
  <c r="AQ617" i="1"/>
  <c r="AF617" i="1"/>
  <c r="AM617" i="1"/>
  <c r="AN617" i="1"/>
  <c r="AO617" i="1"/>
  <c r="AF721" i="1"/>
  <c r="AM721" i="1"/>
  <c r="AN721" i="1"/>
  <c r="AO721" i="1"/>
  <c r="AP721" i="1"/>
  <c r="AQ721" i="1"/>
  <c r="AM611" i="1"/>
  <c r="AN611" i="1"/>
  <c r="CC611" i="1" s="1"/>
  <c r="AO611" i="1"/>
  <c r="CD611" i="1" s="1"/>
  <c r="AP611" i="1"/>
  <c r="CE611" i="1" s="1"/>
  <c r="AQ611" i="1"/>
  <c r="CF611" i="1" s="1"/>
  <c r="AF611" i="1"/>
  <c r="AN439" i="1"/>
  <c r="AP439" i="1"/>
  <c r="AQ439" i="1"/>
  <c r="AF439" i="1"/>
  <c r="AM439" i="1"/>
  <c r="AO439" i="1"/>
  <c r="AN945" i="1"/>
  <c r="CC945" i="1" s="1"/>
  <c r="AO945" i="1"/>
  <c r="CD945" i="1" s="1"/>
  <c r="AP945" i="1"/>
  <c r="CE945" i="1" s="1"/>
  <c r="AQ945" i="1"/>
  <c r="CF945" i="1" s="1"/>
  <c r="AF945" i="1"/>
  <c r="AM945" i="1"/>
  <c r="AK132" i="1"/>
  <c r="AG132" i="1"/>
  <c r="AH132" i="1"/>
  <c r="AI132" i="1"/>
  <c r="AJ132" i="1"/>
  <c r="AM816" i="1"/>
  <c r="AN816" i="1"/>
  <c r="CC816" i="1" s="1"/>
  <c r="AP816" i="1"/>
  <c r="CE816" i="1" s="1"/>
  <c r="AF816" i="1"/>
  <c r="AO816" i="1"/>
  <c r="CD816" i="1" s="1"/>
  <c r="AQ816" i="1"/>
  <c r="CF816" i="1" s="1"/>
  <c r="AQ133" i="1"/>
  <c r="CF133" i="1" s="1"/>
  <c r="AF133" i="1"/>
  <c r="AM133" i="1"/>
  <c r="AN133" i="1"/>
  <c r="CC133" i="1" s="1"/>
  <c r="AO133" i="1"/>
  <c r="CD133" i="1" s="1"/>
  <c r="AP133" i="1"/>
  <c r="CE133" i="1" s="1"/>
  <c r="AH569" i="1"/>
  <c r="AI569" i="1"/>
  <c r="AJ569" i="1"/>
  <c r="AK569" i="1"/>
  <c r="AG569" i="1"/>
  <c r="AF490" i="1"/>
  <c r="AM490" i="1"/>
  <c r="AN490" i="1"/>
  <c r="CC490" i="1" s="1"/>
  <c r="AO490" i="1"/>
  <c r="CD490" i="1" s="1"/>
  <c r="AP490" i="1"/>
  <c r="CE490" i="1" s="1"/>
  <c r="AQ490" i="1"/>
  <c r="CF490" i="1" s="1"/>
  <c r="AG892" i="1"/>
  <c r="AH892" i="1"/>
  <c r="AI892" i="1"/>
  <c r="AJ892" i="1"/>
  <c r="AK892" i="1"/>
  <c r="AI867" i="1"/>
  <c r="AK867" i="1"/>
  <c r="AG867" i="1"/>
  <c r="AH867" i="1"/>
  <c r="AJ867" i="1"/>
  <c r="AO393" i="1"/>
  <c r="CD393" i="1" s="1"/>
  <c r="AP393" i="1"/>
  <c r="CE393" i="1" s="1"/>
  <c r="AQ393" i="1"/>
  <c r="CF393" i="1" s="1"/>
  <c r="AF393" i="1"/>
  <c r="AM393" i="1"/>
  <c r="AN393" i="1"/>
  <c r="CC393" i="1" s="1"/>
  <c r="BX825" i="1" l="1"/>
  <c r="BQ825" i="1"/>
  <c r="BR825" i="1"/>
  <c r="BP825" i="1"/>
  <c r="BV825" i="1"/>
  <c r="BW197" i="1"/>
  <c r="BT825" i="1"/>
  <c r="BU825" i="1"/>
  <c r="BZ825" i="1"/>
  <c r="CB825" i="1" s="1"/>
  <c r="BW825" i="1"/>
  <c r="BS825" i="1"/>
  <c r="BP736" i="1"/>
  <c r="BQ683" i="1"/>
  <c r="BP683" i="1"/>
  <c r="BO683" i="1"/>
  <c r="BZ736" i="1"/>
  <c r="CB736" i="1" s="1"/>
  <c r="BS645" i="1"/>
  <c r="BZ683" i="1"/>
  <c r="CB683" i="1" s="1"/>
  <c r="BY736" i="1"/>
  <c r="BQ645" i="1"/>
  <c r="BT683" i="1"/>
  <c r="BN683" i="1"/>
  <c r="BN736" i="1"/>
  <c r="BR645" i="1"/>
  <c r="BW683" i="1"/>
  <c r="BY683" i="1"/>
  <c r="BW736" i="1"/>
  <c r="BR736" i="1"/>
  <c r="BP645" i="1"/>
  <c r="BS683" i="1"/>
  <c r="BM683" i="1"/>
  <c r="BO736" i="1"/>
  <c r="BM645" i="1"/>
  <c r="BK683" i="1"/>
  <c r="BS814" i="1"/>
  <c r="BX540" i="1"/>
  <c r="BW650" i="1"/>
  <c r="BR814" i="1"/>
  <c r="BQ814" i="1"/>
  <c r="BR788" i="1"/>
  <c r="BZ645" i="1"/>
  <c r="CB645" i="1" s="1"/>
  <c r="BM814" i="1"/>
  <c r="BU814" i="1"/>
  <c r="BO814" i="1"/>
  <c r="BP814" i="1"/>
  <c r="BN814" i="1"/>
  <c r="BT645" i="1"/>
  <c r="BL814" i="1"/>
  <c r="BU645" i="1"/>
  <c r="BZ814" i="1"/>
  <c r="CB814" i="1" s="1"/>
  <c r="BY223" i="1"/>
  <c r="BJ814" i="1"/>
  <c r="BY814" i="1"/>
  <c r="BX814" i="1"/>
  <c r="BW814" i="1"/>
  <c r="BK814" i="1"/>
  <c r="BS568" i="1"/>
  <c r="BR568" i="1"/>
  <c r="BV568" i="1"/>
  <c r="BQ568" i="1"/>
  <c r="BN568" i="1"/>
  <c r="BY568" i="1"/>
  <c r="BP568" i="1"/>
  <c r="BN377" i="1"/>
  <c r="BU568" i="1"/>
  <c r="BX568" i="1"/>
  <c r="BO568" i="1"/>
  <c r="BZ568" i="1"/>
  <c r="CB568" i="1" s="1"/>
  <c r="BT568" i="1"/>
  <c r="CF644" i="1"/>
  <c r="BW273" i="1"/>
  <c r="BZ273" i="1"/>
  <c r="CB273" i="1" s="1"/>
  <c r="BV273" i="1"/>
  <c r="BN273" i="1"/>
  <c r="BR273" i="1"/>
  <c r="BY273" i="1"/>
  <c r="BV442" i="1"/>
  <c r="BQ273" i="1"/>
  <c r="BT442" i="1"/>
  <c r="AH540" i="1"/>
  <c r="BM273" i="1"/>
  <c r="BK273" i="1"/>
  <c r="BX442" i="1"/>
  <c r="AJ540" i="1"/>
  <c r="BS273" i="1"/>
  <c r="BO273" i="1"/>
  <c r="AK540" i="1"/>
  <c r="BL273" i="1"/>
  <c r="CF526" i="1"/>
  <c r="CC125" i="1"/>
  <c r="BJ273" i="1"/>
  <c r="AI540" i="1"/>
  <c r="BU273" i="1"/>
  <c r="BV210" i="1"/>
  <c r="CD526" i="1"/>
  <c r="CD369" i="1"/>
  <c r="CE526" i="1"/>
  <c r="CC369" i="1"/>
  <c r="BY377" i="1"/>
  <c r="BR402" i="1"/>
  <c r="BS377" i="1"/>
  <c r="BZ404" i="1"/>
  <c r="CB404" i="1" s="1"/>
  <c r="CE369" i="1"/>
  <c r="BM377" i="1"/>
  <c r="BX377" i="1"/>
  <c r="BV377" i="1"/>
  <c r="CC616" i="1"/>
  <c r="BR377" i="1"/>
  <c r="BQ377" i="1"/>
  <c r="BU377" i="1"/>
  <c r="BP377" i="1"/>
  <c r="BW377" i="1"/>
  <c r="BO377" i="1"/>
  <c r="BT377" i="1"/>
  <c r="BR805" i="1"/>
  <c r="CC636" i="1"/>
  <c r="BW210" i="1"/>
  <c r="BP788" i="1"/>
  <c r="BJ210" i="1"/>
  <c r="BK62" i="1"/>
  <c r="BW442" i="1"/>
  <c r="BK442" i="1"/>
  <c r="BZ788" i="1"/>
  <c r="CB788" i="1" s="1"/>
  <c r="BT805" i="1"/>
  <c r="BL210" i="1"/>
  <c r="BL540" i="1"/>
  <c r="BM540" i="1"/>
  <c r="BN442" i="1"/>
  <c r="BS805" i="1"/>
  <c r="BS210" i="1"/>
  <c r="BU540" i="1"/>
  <c r="BO540" i="1"/>
  <c r="BM442" i="1"/>
  <c r="BU210" i="1"/>
  <c r="BP540" i="1"/>
  <c r="BR540" i="1"/>
  <c r="BJ223" i="1"/>
  <c r="CF802" i="1"/>
  <c r="CC575" i="1"/>
  <c r="BQ442" i="1"/>
  <c r="BX788" i="1"/>
  <c r="BZ820" i="1"/>
  <c r="CB820" i="1" s="1"/>
  <c r="BO210" i="1"/>
  <c r="BR210" i="1"/>
  <c r="BJ540" i="1"/>
  <c r="BY788" i="1"/>
  <c r="CE802" i="1"/>
  <c r="BZ442" i="1"/>
  <c r="CB442" i="1" s="1"/>
  <c r="BU788" i="1"/>
  <c r="BN210" i="1"/>
  <c r="BT210" i="1"/>
  <c r="BQ540" i="1"/>
  <c r="BS540" i="1"/>
  <c r="BS442" i="1"/>
  <c r="CC526" i="1"/>
  <c r="BP442" i="1"/>
  <c r="BM210" i="1"/>
  <c r="BP210" i="1"/>
  <c r="BY392" i="1"/>
  <c r="BV540" i="1"/>
  <c r="BQ788" i="1"/>
  <c r="BV788" i="1"/>
  <c r="AK608" i="1"/>
  <c r="CC802" i="1"/>
  <c r="BU442" i="1"/>
  <c r="BT788" i="1"/>
  <c r="BZ210" i="1"/>
  <c r="CB210" i="1" s="1"/>
  <c r="BQ210" i="1"/>
  <c r="BY540" i="1"/>
  <c r="BZ540" i="1"/>
  <c r="CB540" i="1" s="1"/>
  <c r="AJ608" i="1"/>
  <c r="BY442" i="1"/>
  <c r="BW788" i="1"/>
  <c r="BY210" i="1"/>
  <c r="BK210" i="1"/>
  <c r="BK540" i="1"/>
  <c r="CD617" i="1"/>
  <c r="CF125" i="1"/>
  <c r="BW62" i="1"/>
  <c r="BJ442" i="1"/>
  <c r="BO442" i="1"/>
  <c r="BW540" i="1"/>
  <c r="CD644" i="1"/>
  <c r="BY820" i="1"/>
  <c r="BP820" i="1"/>
  <c r="BL197" i="1"/>
  <c r="BU805" i="1"/>
  <c r="BZ402" i="1"/>
  <c r="CB402" i="1" s="1"/>
  <c r="BR404" i="1"/>
  <c r="BZ392" i="1"/>
  <c r="CB392" i="1" s="1"/>
  <c r="CE126" i="1"/>
  <c r="AI608" i="1"/>
  <c r="CD802" i="1"/>
  <c r="BV62" i="1"/>
  <c r="BR197" i="1"/>
  <c r="BY402" i="1"/>
  <c r="BX404" i="1"/>
  <c r="BQ404" i="1"/>
  <c r="CD126" i="1"/>
  <c r="AH608" i="1"/>
  <c r="BJ62" i="1"/>
  <c r="BX820" i="1"/>
  <c r="BV197" i="1"/>
  <c r="BY805" i="1"/>
  <c r="BW402" i="1"/>
  <c r="BQ402" i="1"/>
  <c r="CC126" i="1"/>
  <c r="BU62" i="1"/>
  <c r="BW820" i="1"/>
  <c r="BN197" i="1"/>
  <c r="BZ805" i="1"/>
  <c r="CB805" i="1" s="1"/>
  <c r="BX805" i="1"/>
  <c r="BX402" i="1"/>
  <c r="BP404" i="1"/>
  <c r="BZ62" i="1"/>
  <c r="CB62" i="1" s="1"/>
  <c r="BT62" i="1"/>
  <c r="BU820" i="1"/>
  <c r="BQ805" i="1"/>
  <c r="BW805" i="1"/>
  <c r="BP402" i="1"/>
  <c r="BU404" i="1"/>
  <c r="BY404" i="1"/>
  <c r="BQ392" i="1"/>
  <c r="CD125" i="1"/>
  <c r="BO62" i="1"/>
  <c r="BS62" i="1"/>
  <c r="CE644" i="1"/>
  <c r="BT820" i="1"/>
  <c r="BS197" i="1"/>
  <c r="BV402" i="1"/>
  <c r="BR268" i="1"/>
  <c r="BW404" i="1"/>
  <c r="BX392" i="1"/>
  <c r="BN62" i="1"/>
  <c r="BR62" i="1"/>
  <c r="BT536" i="1"/>
  <c r="BS820" i="1"/>
  <c r="BT197" i="1"/>
  <c r="BP805" i="1"/>
  <c r="BV392" i="1"/>
  <c r="BY62" i="1"/>
  <c r="BQ62" i="1"/>
  <c r="BR820" i="1"/>
  <c r="BY197" i="1"/>
  <c r="BP197" i="1"/>
  <c r="BU402" i="1"/>
  <c r="BS392" i="1"/>
  <c r="BM62" i="1"/>
  <c r="BP62" i="1"/>
  <c r="BQ197" i="1"/>
  <c r="BU197" i="1"/>
  <c r="BT402" i="1"/>
  <c r="BV404" i="1"/>
  <c r="BR392" i="1"/>
  <c r="BU392" i="1"/>
  <c r="CF126" i="1"/>
  <c r="CE125" i="1"/>
  <c r="CE575" i="1"/>
  <c r="BX62" i="1"/>
  <c r="BQ820" i="1"/>
  <c r="BM197" i="1"/>
  <c r="BO197" i="1"/>
  <c r="BT404" i="1"/>
  <c r="BP392" i="1"/>
  <c r="BW392" i="1"/>
  <c r="CF369" i="1"/>
  <c r="AH880" i="1"/>
  <c r="BX197" i="1"/>
  <c r="BZ635" i="1"/>
  <c r="CB635" i="1" s="1"/>
  <c r="BS199" i="1"/>
  <c r="BO199" i="1"/>
  <c r="CD575" i="1"/>
  <c r="CF141" i="1"/>
  <c r="BW641" i="1"/>
  <c r="BS635" i="1"/>
  <c r="BU199" i="1"/>
  <c r="CD141" i="1"/>
  <c r="BV199" i="1"/>
  <c r="BT199" i="1"/>
  <c r="BY635" i="1"/>
  <c r="BQ199" i="1"/>
  <c r="BQ635" i="1"/>
  <c r="BM223" i="1"/>
  <c r="BW223" i="1"/>
  <c r="BR223" i="1"/>
  <c r="CF616" i="1"/>
  <c r="BV635" i="1"/>
  <c r="BX635" i="1"/>
  <c r="BR199" i="1"/>
  <c r="BN223" i="1"/>
  <c r="CE616" i="1"/>
  <c r="CD823" i="1"/>
  <c r="BP635" i="1"/>
  <c r="BZ223" i="1"/>
  <c r="CB223" i="1" s="1"/>
  <c r="BL223" i="1"/>
  <c r="CD616" i="1"/>
  <c r="CC823" i="1"/>
  <c r="BW635" i="1"/>
  <c r="BX199" i="1"/>
  <c r="BP556" i="1"/>
  <c r="BR635" i="1"/>
  <c r="BK223" i="1"/>
  <c r="BO223" i="1"/>
  <c r="BU635" i="1"/>
  <c r="BZ199" i="1"/>
  <c r="CB199" i="1" s="1"/>
  <c r="BQ223" i="1"/>
  <c r="CF823" i="1"/>
  <c r="BO635" i="1"/>
  <c r="BW199" i="1"/>
  <c r="BP199" i="1"/>
  <c r="BS223" i="1"/>
  <c r="CE823" i="1"/>
  <c r="CF575" i="1"/>
  <c r="CE141" i="1"/>
  <c r="BV223" i="1"/>
  <c r="BP223" i="1"/>
  <c r="CF617" i="1"/>
  <c r="BT155" i="1"/>
  <c r="BX556" i="1"/>
  <c r="BO556" i="1"/>
  <c r="BW556" i="1"/>
  <c r="CE617" i="1"/>
  <c r="CE179" i="1"/>
  <c r="BV556" i="1"/>
  <c r="BP641" i="1"/>
  <c r="BN556" i="1"/>
  <c r="BR556" i="1"/>
  <c r="BU556" i="1"/>
  <c r="BM641" i="1"/>
  <c r="BY556" i="1"/>
  <c r="BT556" i="1"/>
  <c r="CF179" i="1"/>
  <c r="BR621" i="1"/>
  <c r="BQ556" i="1"/>
  <c r="BZ556" i="1"/>
  <c r="CB556" i="1" s="1"/>
  <c r="CC617" i="1"/>
  <c r="CC244" i="1"/>
  <c r="BV409" i="1"/>
  <c r="BY641" i="1"/>
  <c r="BT223" i="1"/>
  <c r="BW409" i="1"/>
  <c r="CC179" i="1"/>
  <c r="CD244" i="1"/>
  <c r="BQ409" i="1"/>
  <c r="BU641" i="1"/>
  <c r="BS155" i="1"/>
  <c r="CD250" i="1"/>
  <c r="CF244" i="1"/>
  <c r="CC29" i="1"/>
  <c r="BP409" i="1"/>
  <c r="BT641" i="1"/>
  <c r="CD179" i="1"/>
  <c r="BO409" i="1"/>
  <c r="BX641" i="1"/>
  <c r="BT409" i="1"/>
  <c r="BR641" i="1"/>
  <c r="BS641" i="1"/>
  <c r="BX614" i="1"/>
  <c r="BN409" i="1"/>
  <c r="BO641" i="1"/>
  <c r="BR409" i="1"/>
  <c r="BU409" i="1"/>
  <c r="BQ641" i="1"/>
  <c r="BZ641" i="1"/>
  <c r="CB641" i="1" s="1"/>
  <c r="BX409" i="1"/>
  <c r="BZ409" i="1"/>
  <c r="CB409" i="1" s="1"/>
  <c r="BV641" i="1"/>
  <c r="BM409" i="1"/>
  <c r="CE244" i="1"/>
  <c r="BS409" i="1"/>
  <c r="BV155" i="1"/>
  <c r="BM47" i="1"/>
  <c r="BL614" i="1"/>
  <c r="BR155" i="1"/>
  <c r="BU614" i="1"/>
  <c r="BT614" i="1"/>
  <c r="BQ155" i="1"/>
  <c r="BS614" i="1"/>
  <c r="BR614" i="1"/>
  <c r="BN155" i="1"/>
  <c r="BV47" i="1"/>
  <c r="BQ614" i="1"/>
  <c r="BU155" i="1"/>
  <c r="BY528" i="1"/>
  <c r="BP614" i="1"/>
  <c r="BM817" i="1"/>
  <c r="BM155" i="1"/>
  <c r="BZ614" i="1"/>
  <c r="CB614" i="1" s="1"/>
  <c r="BP817" i="1"/>
  <c r="BY155" i="1"/>
  <c r="BP155" i="1"/>
  <c r="BM132" i="1"/>
  <c r="BW614" i="1"/>
  <c r="BN614" i="1"/>
  <c r="BZ623" i="1"/>
  <c r="CB623" i="1" s="1"/>
  <c r="BL155" i="1"/>
  <c r="BV614" i="1"/>
  <c r="BY614" i="1"/>
  <c r="CF29" i="1"/>
  <c r="BS623" i="1"/>
  <c r="BX155" i="1"/>
  <c r="BO155" i="1"/>
  <c r="CC141" i="1"/>
  <c r="BO614" i="1"/>
  <c r="CC250" i="1"/>
  <c r="CD29" i="1"/>
  <c r="BW155" i="1"/>
  <c r="BT528" i="1"/>
  <c r="BU650" i="1"/>
  <c r="BP650" i="1"/>
  <c r="BT623" i="1"/>
  <c r="BQ817" i="1"/>
  <c r="BU817" i="1"/>
  <c r="BL47" i="1"/>
  <c r="BT47" i="1"/>
  <c r="BS528" i="1"/>
  <c r="CE250" i="1"/>
  <c r="BN623" i="1"/>
  <c r="BZ817" i="1"/>
  <c r="CB817" i="1" s="1"/>
  <c r="BZ47" i="1"/>
  <c r="CB47" i="1" s="1"/>
  <c r="BX47" i="1"/>
  <c r="BY650" i="1"/>
  <c r="BM650" i="1"/>
  <c r="BY623" i="1"/>
  <c r="BO817" i="1"/>
  <c r="CF636" i="1"/>
  <c r="BW47" i="1"/>
  <c r="BO47" i="1"/>
  <c r="BK528" i="1"/>
  <c r="BU528" i="1"/>
  <c r="BV528" i="1"/>
  <c r="BZ650" i="1"/>
  <c r="CB650" i="1" s="1"/>
  <c r="BT650" i="1"/>
  <c r="BM623" i="1"/>
  <c r="BL817" i="1"/>
  <c r="BN47" i="1"/>
  <c r="BM528" i="1"/>
  <c r="BW528" i="1"/>
  <c r="BQ650" i="1"/>
  <c r="BV650" i="1"/>
  <c r="BX623" i="1"/>
  <c r="BV817" i="1"/>
  <c r="BP47" i="1"/>
  <c r="BU47" i="1"/>
  <c r="BX528" i="1"/>
  <c r="BZ528" i="1"/>
  <c r="CB528" i="1" s="1"/>
  <c r="BN650" i="1"/>
  <c r="BS650" i="1"/>
  <c r="BQ623" i="1"/>
  <c r="BL623" i="1"/>
  <c r="BY817" i="1"/>
  <c r="BQ47" i="1"/>
  <c r="BQ528" i="1"/>
  <c r="CF250" i="1"/>
  <c r="BX650" i="1"/>
  <c r="BR650" i="1"/>
  <c r="BW623" i="1"/>
  <c r="BT817" i="1"/>
  <c r="BO650" i="1"/>
  <c r="BP623" i="1"/>
  <c r="BK623" i="1"/>
  <c r="BS817" i="1"/>
  <c r="BK817" i="1"/>
  <c r="BR47" i="1"/>
  <c r="BX223" i="1"/>
  <c r="CE451" i="1"/>
  <c r="BK650" i="1"/>
  <c r="BU623" i="1"/>
  <c r="BR623" i="1"/>
  <c r="BR817" i="1"/>
  <c r="BX817" i="1"/>
  <c r="CD636" i="1"/>
  <c r="BY47" i="1"/>
  <c r="BS47" i="1"/>
  <c r="BN528" i="1"/>
  <c r="BP528" i="1"/>
  <c r="BO623" i="1"/>
  <c r="BN817" i="1"/>
  <c r="CE636" i="1"/>
  <c r="BL528" i="1"/>
  <c r="BR528" i="1"/>
  <c r="BQ229" i="1"/>
  <c r="BL229" i="1"/>
  <c r="BV229" i="1"/>
  <c r="BZ229" i="1"/>
  <c r="CB229" i="1" s="1"/>
  <c r="BK229" i="1"/>
  <c r="BW229" i="1"/>
  <c r="BU229" i="1"/>
  <c r="BJ229" i="1"/>
  <c r="BS229" i="1"/>
  <c r="BN229" i="1"/>
  <c r="BP229" i="1"/>
  <c r="BY229" i="1"/>
  <c r="BO229" i="1"/>
  <c r="BT229" i="1"/>
  <c r="BM229" i="1"/>
  <c r="BR229" i="1"/>
  <c r="CF451" i="1"/>
  <c r="CD451" i="1"/>
  <c r="CC451" i="1"/>
  <c r="CC312" i="1"/>
  <c r="CE453" i="1"/>
  <c r="CE312" i="1"/>
  <c r="CF721" i="1"/>
  <c r="BS316" i="1"/>
  <c r="BO407" i="1"/>
  <c r="BT407" i="1"/>
  <c r="BS268" i="1"/>
  <c r="CE721" i="1"/>
  <c r="BX268" i="1"/>
  <c r="CD721" i="1"/>
  <c r="CC721" i="1"/>
  <c r="BQ268" i="1"/>
  <c r="BP529" i="1"/>
  <c r="BV268" i="1"/>
  <c r="BO268" i="1"/>
  <c r="BX340" i="1"/>
  <c r="BJ268" i="1"/>
  <c r="BN268" i="1"/>
  <c r="BW314" i="1"/>
  <c r="CD312" i="1"/>
  <c r="BU268" i="1"/>
  <c r="BX314" i="1"/>
  <c r="BT680" i="1"/>
  <c r="BK272" i="1"/>
  <c r="BL268" i="1"/>
  <c r="BP268" i="1"/>
  <c r="BL183" i="1"/>
  <c r="BZ680" i="1"/>
  <c r="CB680" i="1" s="1"/>
  <c r="BQ272" i="1"/>
  <c r="BW268" i="1"/>
  <c r="BZ268" i="1"/>
  <c r="CB268" i="1" s="1"/>
  <c r="BS183" i="1"/>
  <c r="BV314" i="1"/>
  <c r="BW680" i="1"/>
  <c r="BX272" i="1"/>
  <c r="BT268" i="1"/>
  <c r="BY268" i="1"/>
  <c r="BQ183" i="1"/>
  <c r="BR314" i="1"/>
  <c r="CF312" i="1"/>
  <c r="BK680" i="1"/>
  <c r="BK268" i="1"/>
  <c r="BP183" i="1"/>
  <c r="BQ536" i="1"/>
  <c r="BJ218" i="1"/>
  <c r="BY218" i="1"/>
  <c r="BU529" i="1"/>
  <c r="BW407" i="1"/>
  <c r="BS407" i="1"/>
  <c r="BL340" i="1"/>
  <c r="CD439" i="1"/>
  <c r="CD453" i="1"/>
  <c r="BS680" i="1"/>
  <c r="BV680" i="1"/>
  <c r="BP536" i="1"/>
  <c r="BL218" i="1"/>
  <c r="BV272" i="1"/>
  <c r="BK183" i="1"/>
  <c r="BJ183" i="1"/>
  <c r="BN529" i="1"/>
  <c r="BZ407" i="1"/>
  <c r="CB407" i="1" s="1"/>
  <c r="BQ407" i="1"/>
  <c r="BU340" i="1"/>
  <c r="BK314" i="1"/>
  <c r="BY314" i="1"/>
  <c r="BX218" i="1"/>
  <c r="CC453" i="1"/>
  <c r="BN680" i="1"/>
  <c r="BS536" i="1"/>
  <c r="BT218" i="1"/>
  <c r="BZ272" i="1"/>
  <c r="CB272" i="1" s="1"/>
  <c r="BO183" i="1"/>
  <c r="BM183" i="1"/>
  <c r="BK529" i="1"/>
  <c r="BR407" i="1"/>
  <c r="BP407" i="1"/>
  <c r="BT340" i="1"/>
  <c r="BZ314" i="1"/>
  <c r="CB314" i="1" s="1"/>
  <c r="BR680" i="1"/>
  <c r="BV536" i="1"/>
  <c r="BO536" i="1"/>
  <c r="BW218" i="1"/>
  <c r="BJ272" i="1"/>
  <c r="BY183" i="1"/>
  <c r="BT183" i="1"/>
  <c r="BO529" i="1"/>
  <c r="BN407" i="1"/>
  <c r="BV340" i="1"/>
  <c r="BL314" i="1"/>
  <c r="BP200" i="1"/>
  <c r="BY680" i="1"/>
  <c r="BR536" i="1"/>
  <c r="BK536" i="1"/>
  <c r="BS218" i="1"/>
  <c r="BP272" i="1"/>
  <c r="BZ183" i="1"/>
  <c r="CB183" i="1" s="1"/>
  <c r="BL529" i="1"/>
  <c r="BL407" i="1"/>
  <c r="BS340" i="1"/>
  <c r="BN314" i="1"/>
  <c r="BN218" i="1"/>
  <c r="CE439" i="1"/>
  <c r="BQ680" i="1"/>
  <c r="BY536" i="1"/>
  <c r="BZ536" i="1"/>
  <c r="CB536" i="1" s="1"/>
  <c r="BK218" i="1"/>
  <c r="BU272" i="1"/>
  <c r="BX183" i="1"/>
  <c r="BY529" i="1"/>
  <c r="BY407" i="1"/>
  <c r="BW340" i="1"/>
  <c r="BJ340" i="1"/>
  <c r="BT314" i="1"/>
  <c r="BM680" i="1"/>
  <c r="BX536" i="1"/>
  <c r="BW536" i="1"/>
  <c r="BR218" i="1"/>
  <c r="BO272" i="1"/>
  <c r="BN183" i="1"/>
  <c r="BT529" i="1"/>
  <c r="BX529" i="1"/>
  <c r="BY509" i="1"/>
  <c r="BM755" i="1"/>
  <c r="BK407" i="1"/>
  <c r="BZ340" i="1"/>
  <c r="CB340" i="1" s="1"/>
  <c r="BN340" i="1"/>
  <c r="BO314" i="1"/>
  <c r="BP680" i="1"/>
  <c r="BL536" i="1"/>
  <c r="BN536" i="1"/>
  <c r="BQ218" i="1"/>
  <c r="BL272" i="1"/>
  <c r="BN272" i="1"/>
  <c r="BX781" i="1"/>
  <c r="BW183" i="1"/>
  <c r="BS529" i="1"/>
  <c r="BM529" i="1"/>
  <c r="BM407" i="1"/>
  <c r="BQ340" i="1"/>
  <c r="BR340" i="1"/>
  <c r="BX680" i="1"/>
  <c r="BM536" i="1"/>
  <c r="BV218" i="1"/>
  <c r="BP218" i="1"/>
  <c r="BT272" i="1"/>
  <c r="BY272" i="1"/>
  <c r="BN781" i="1"/>
  <c r="BV183" i="1"/>
  <c r="BR529" i="1"/>
  <c r="BJ529" i="1"/>
  <c r="BV407" i="1"/>
  <c r="BK340" i="1"/>
  <c r="BO340" i="1"/>
  <c r="BU314" i="1"/>
  <c r="BJ680" i="1"/>
  <c r="BO680" i="1"/>
  <c r="BJ536" i="1"/>
  <c r="BM218" i="1"/>
  <c r="BO218" i="1"/>
  <c r="BW272" i="1"/>
  <c r="BM272" i="1"/>
  <c r="BU183" i="1"/>
  <c r="BQ529" i="1"/>
  <c r="BW529" i="1"/>
  <c r="BJ407" i="1"/>
  <c r="BP340" i="1"/>
  <c r="BY340" i="1"/>
  <c r="BP314" i="1"/>
  <c r="BJ314" i="1"/>
  <c r="BU680" i="1"/>
  <c r="BU218" i="1"/>
  <c r="BR272" i="1"/>
  <c r="BZ529" i="1"/>
  <c r="CB529" i="1" s="1"/>
  <c r="BX407" i="1"/>
  <c r="BQ314" i="1"/>
  <c r="BS314" i="1"/>
  <c r="BU518" i="1"/>
  <c r="BY200" i="1"/>
  <c r="BS184" i="1"/>
  <c r="BV693" i="1"/>
  <c r="BZ287" i="1"/>
  <c r="CB287" i="1" s="1"/>
  <c r="BW815" i="1"/>
  <c r="BK591" i="1"/>
  <c r="BN591" i="1"/>
  <c r="CC239" i="1"/>
  <c r="CC439" i="1"/>
  <c r="BT518" i="1"/>
  <c r="BL200" i="1"/>
  <c r="BU184" i="1"/>
  <c r="BJ693" i="1"/>
  <c r="BN287" i="1"/>
  <c r="BR815" i="1"/>
  <c r="BU781" i="1"/>
  <c r="BY781" i="1"/>
  <c r="BT509" i="1"/>
  <c r="BK509" i="1"/>
  <c r="BJ755" i="1"/>
  <c r="BJ591" i="1"/>
  <c r="BM591" i="1"/>
  <c r="BS518" i="1"/>
  <c r="BX200" i="1"/>
  <c r="CE219" i="1"/>
  <c r="BR184" i="1"/>
  <c r="BU693" i="1"/>
  <c r="BY287" i="1"/>
  <c r="BJ815" i="1"/>
  <c r="BL781" i="1"/>
  <c r="BV781" i="1"/>
  <c r="BS509" i="1"/>
  <c r="BM509" i="1"/>
  <c r="BX755" i="1"/>
  <c r="BU591" i="1"/>
  <c r="CF239" i="1"/>
  <c r="BR518" i="1"/>
  <c r="BK200" i="1"/>
  <c r="BK184" i="1"/>
  <c r="BT184" i="1"/>
  <c r="BT693" i="1"/>
  <c r="BM287" i="1"/>
  <c r="BZ815" i="1"/>
  <c r="CB815" i="1" s="1"/>
  <c r="BQ815" i="1"/>
  <c r="BT781" i="1"/>
  <c r="BM781" i="1"/>
  <c r="BR509" i="1"/>
  <c r="BV509" i="1"/>
  <c r="BU755" i="1"/>
  <c r="BZ591" i="1"/>
  <c r="CB591" i="1" s="1"/>
  <c r="BY518" i="1"/>
  <c r="BQ518" i="1"/>
  <c r="BW200" i="1"/>
  <c r="BJ184" i="1"/>
  <c r="BQ184" i="1"/>
  <c r="BZ693" i="1"/>
  <c r="CB693" i="1" s="1"/>
  <c r="BX287" i="1"/>
  <c r="BM815" i="1"/>
  <c r="BO815" i="1"/>
  <c r="BW781" i="1"/>
  <c r="BP509" i="1"/>
  <c r="BJ509" i="1"/>
  <c r="BL755" i="1"/>
  <c r="BT591" i="1"/>
  <c r="BX518" i="1"/>
  <c r="BP518" i="1"/>
  <c r="BT200" i="1"/>
  <c r="BJ200" i="1"/>
  <c r="CF219" i="1"/>
  <c r="BZ184" i="1"/>
  <c r="CB184" i="1" s="1"/>
  <c r="BP184" i="1"/>
  <c r="BM693" i="1"/>
  <c r="BS693" i="1"/>
  <c r="BU287" i="1"/>
  <c r="BY815" i="1"/>
  <c r="BP815" i="1"/>
  <c r="BS781" i="1"/>
  <c r="BW509" i="1"/>
  <c r="BU509" i="1"/>
  <c r="BQ755" i="1"/>
  <c r="BT755" i="1"/>
  <c r="BY591" i="1"/>
  <c r="CE239" i="1"/>
  <c r="CF453" i="1"/>
  <c r="BM518" i="1"/>
  <c r="BO518" i="1"/>
  <c r="BN200" i="1"/>
  <c r="BU200" i="1"/>
  <c r="BX184" i="1"/>
  <c r="BO184" i="1"/>
  <c r="BP693" i="1"/>
  <c r="BN693" i="1"/>
  <c r="BS287" i="1"/>
  <c r="BL287" i="1"/>
  <c r="BL815" i="1"/>
  <c r="BN815" i="1"/>
  <c r="BK781" i="1"/>
  <c r="BO509" i="1"/>
  <c r="BP755" i="1"/>
  <c r="BW755" i="1"/>
  <c r="BS591" i="1"/>
  <c r="BL518" i="1"/>
  <c r="BZ518" i="1"/>
  <c r="CB518" i="1" s="1"/>
  <c r="BS200" i="1"/>
  <c r="BQ200" i="1"/>
  <c r="BN184" i="1"/>
  <c r="BL184" i="1"/>
  <c r="BX693" i="1"/>
  <c r="BR693" i="1"/>
  <c r="BV287" i="1"/>
  <c r="BT287" i="1"/>
  <c r="BV815" i="1"/>
  <c r="BU815" i="1"/>
  <c r="BR781" i="1"/>
  <c r="BX509" i="1"/>
  <c r="BO755" i="1"/>
  <c r="BS755" i="1"/>
  <c r="BV591" i="1"/>
  <c r="BW518" i="1"/>
  <c r="BN518" i="1"/>
  <c r="BR200" i="1"/>
  <c r="BV200" i="1"/>
  <c r="CD219" i="1"/>
  <c r="BW184" i="1"/>
  <c r="BO693" i="1"/>
  <c r="BY693" i="1"/>
  <c r="BR287" i="1"/>
  <c r="BW287" i="1"/>
  <c r="BX815" i="1"/>
  <c r="BQ781" i="1"/>
  <c r="BZ509" i="1"/>
  <c r="CB509" i="1" s="1"/>
  <c r="BZ755" i="1"/>
  <c r="CB755" i="1" s="1"/>
  <c r="BK755" i="1"/>
  <c r="BQ591" i="1"/>
  <c r="CD239" i="1"/>
  <c r="BK518" i="1"/>
  <c r="BZ200" i="1"/>
  <c r="CB200" i="1" s="1"/>
  <c r="BY184" i="1"/>
  <c r="BL693" i="1"/>
  <c r="BQ693" i="1"/>
  <c r="BJ287" i="1"/>
  <c r="BQ287" i="1"/>
  <c r="BT815" i="1"/>
  <c r="BP781" i="1"/>
  <c r="BQ509" i="1"/>
  <c r="BN755" i="1"/>
  <c r="BR755" i="1"/>
  <c r="BX591" i="1"/>
  <c r="BR591" i="1"/>
  <c r="BS772" i="1"/>
  <c r="BZ772" i="1"/>
  <c r="CB772" i="1" s="1"/>
  <c r="BT772" i="1"/>
  <c r="BO772" i="1"/>
  <c r="BU772" i="1"/>
  <c r="BP772" i="1"/>
  <c r="BJ772" i="1"/>
  <c r="BV772" i="1"/>
  <c r="BK772" i="1"/>
  <c r="BN772" i="1"/>
  <c r="BW772" i="1"/>
  <c r="BL772" i="1"/>
  <c r="BR772" i="1"/>
  <c r="BX772" i="1"/>
  <c r="BM772" i="1"/>
  <c r="BQ772" i="1"/>
  <c r="BY772" i="1"/>
  <c r="BV518" i="1"/>
  <c r="BO200" i="1"/>
  <c r="CC219" i="1"/>
  <c r="BV184" i="1"/>
  <c r="BW693" i="1"/>
  <c r="BP287" i="1"/>
  <c r="BK287" i="1"/>
  <c r="BK815" i="1"/>
  <c r="BO781" i="1"/>
  <c r="BN509" i="1"/>
  <c r="BY755" i="1"/>
  <c r="BL591" i="1"/>
  <c r="BO591" i="1"/>
  <c r="CF439" i="1"/>
  <c r="BJ781" i="1"/>
  <c r="BW591" i="1"/>
  <c r="BL442" i="1"/>
  <c r="BS466" i="1"/>
  <c r="BK466" i="1"/>
  <c r="BT466" i="1"/>
  <c r="BL466" i="1"/>
  <c r="BY466" i="1"/>
  <c r="BV466" i="1"/>
  <c r="BQ466" i="1"/>
  <c r="BJ466" i="1"/>
  <c r="BX466" i="1"/>
  <c r="BP466" i="1"/>
  <c r="BW466" i="1"/>
  <c r="BO466" i="1"/>
  <c r="BR466" i="1"/>
  <c r="BZ466" i="1"/>
  <c r="CB466" i="1" s="1"/>
  <c r="BM466" i="1"/>
  <c r="BU466" i="1"/>
  <c r="AJ176" i="1"/>
  <c r="AH176" i="1"/>
  <c r="AK176" i="1"/>
  <c r="AI176" i="1"/>
  <c r="BR433" i="1"/>
  <c r="BT430" i="1"/>
  <c r="BK433" i="1"/>
  <c r="BT433" i="1"/>
  <c r="BK430" i="1"/>
  <c r="BS430" i="1"/>
  <c r="BZ433" i="1"/>
  <c r="CB433" i="1" s="1"/>
  <c r="BQ433" i="1"/>
  <c r="BZ430" i="1"/>
  <c r="CB430" i="1" s="1"/>
  <c r="BQ430" i="1"/>
  <c r="BJ433" i="1"/>
  <c r="BP433" i="1"/>
  <c r="BJ430" i="1"/>
  <c r="BP430" i="1"/>
  <c r="BX433" i="1"/>
  <c r="BM433" i="1"/>
  <c r="BN430" i="1"/>
  <c r="BL430" i="1"/>
  <c r="BY433" i="1"/>
  <c r="BL433" i="1"/>
  <c r="BX430" i="1"/>
  <c r="BO430" i="1"/>
  <c r="BW433" i="1"/>
  <c r="BY430" i="1"/>
  <c r="BO433" i="1"/>
  <c r="BW430" i="1"/>
  <c r="BV433" i="1"/>
  <c r="BM430" i="1"/>
  <c r="BN433" i="1"/>
  <c r="BV430" i="1"/>
  <c r="BS433" i="1"/>
  <c r="BR430" i="1"/>
  <c r="AH935" i="1"/>
  <c r="BM729" i="1"/>
  <c r="BV729" i="1"/>
  <c r="AK875" i="1"/>
  <c r="BS148" i="1"/>
  <c r="BS105" i="1"/>
  <c r="BQ105" i="1"/>
  <c r="BP105" i="1"/>
  <c r="BO105" i="1"/>
  <c r="BK105" i="1"/>
  <c r="BJ105" i="1"/>
  <c r="BX132" i="1"/>
  <c r="BW132" i="1"/>
  <c r="BU148" i="1"/>
  <c r="AJ171" i="1"/>
  <c r="AG171" i="1"/>
  <c r="BX871" i="1"/>
  <c r="AJ227" i="1"/>
  <c r="AK227" i="1"/>
  <c r="AG227" i="1"/>
  <c r="AI227" i="1"/>
  <c r="AI171" i="1"/>
  <c r="AK171" i="1"/>
  <c r="BR105" i="1"/>
  <c r="BV105" i="1"/>
  <c r="BZ105" i="1"/>
  <c r="CB105" i="1" s="1"/>
  <c r="BN105" i="1"/>
  <c r="BY105" i="1"/>
  <c r="BM105" i="1"/>
  <c r="BX105" i="1"/>
  <c r="BT105" i="1"/>
  <c r="BL105" i="1"/>
  <c r="BU105" i="1"/>
  <c r="AG935" i="1"/>
  <c r="AJ935" i="1"/>
  <c r="AI935" i="1"/>
  <c r="AK851" i="1"/>
  <c r="AH441" i="1"/>
  <c r="AG441" i="1"/>
  <c r="AK441" i="1"/>
  <c r="AJ441" i="1"/>
  <c r="BT148" i="1"/>
  <c r="BL132" i="1"/>
  <c r="BZ859" i="1"/>
  <c r="CB859" i="1" s="1"/>
  <c r="BN859" i="1"/>
  <c r="BK132" i="1"/>
  <c r="AH844" i="1"/>
  <c r="BQ148" i="1"/>
  <c r="BV132" i="1"/>
  <c r="AI626" i="1"/>
  <c r="BP148" i="1"/>
  <c r="BP132" i="1"/>
  <c r="BJ132" i="1"/>
  <c r="BO148" i="1"/>
  <c r="BQ132" i="1"/>
  <c r="BU132" i="1"/>
  <c r="BY148" i="1"/>
  <c r="BN148" i="1"/>
  <c r="BO132" i="1"/>
  <c r="BT132" i="1"/>
  <c r="BR148" i="1"/>
  <c r="AH105" i="1"/>
  <c r="BW148" i="1"/>
  <c r="BZ148" i="1"/>
  <c r="CB148" i="1" s="1"/>
  <c r="BZ132" i="1"/>
  <c r="CB132" i="1" s="1"/>
  <c r="BS132" i="1"/>
  <c r="BK148" i="1"/>
  <c r="BM148" i="1"/>
  <c r="BN132" i="1"/>
  <c r="BR132" i="1"/>
  <c r="BJ148" i="1"/>
  <c r="BX148" i="1"/>
  <c r="BY132" i="1"/>
  <c r="BV148" i="1"/>
  <c r="BJ729" i="1"/>
  <c r="BX729" i="1"/>
  <c r="AG875" i="1"/>
  <c r="BU729" i="1"/>
  <c r="BL729" i="1"/>
  <c r="AJ875" i="1"/>
  <c r="BT729" i="1"/>
  <c r="BW729" i="1"/>
  <c r="AI875" i="1"/>
  <c r="BS729" i="1"/>
  <c r="BK729" i="1"/>
  <c r="BR729" i="1"/>
  <c r="BQ729" i="1"/>
  <c r="BP729" i="1"/>
  <c r="BO729" i="1"/>
  <c r="BZ729" i="1"/>
  <c r="CB729" i="1" s="1"/>
  <c r="BN729" i="1"/>
  <c r="AK918" i="1"/>
  <c r="BT903" i="1"/>
  <c r="AJ918" i="1"/>
  <c r="BR903" i="1"/>
  <c r="AI918" i="1"/>
  <c r="BU903" i="1"/>
  <c r="BL146" i="1"/>
  <c r="BS903" i="1"/>
  <c r="BW146" i="1"/>
  <c r="BK146" i="1"/>
  <c r="BP903" i="1"/>
  <c r="AK909" i="1"/>
  <c r="BO903" i="1"/>
  <c r="BR146" i="1"/>
  <c r="BV146" i="1"/>
  <c r="BL171" i="1"/>
  <c r="BN903" i="1"/>
  <c r="BQ146" i="1"/>
  <c r="BJ146" i="1"/>
  <c r="BM903" i="1"/>
  <c r="BP146" i="1"/>
  <c r="BU146" i="1"/>
  <c r="BL903" i="1"/>
  <c r="BO146" i="1"/>
  <c r="BT146" i="1"/>
  <c r="AI412" i="1"/>
  <c r="BK903" i="1"/>
  <c r="BZ146" i="1"/>
  <c r="CB146" i="1" s="1"/>
  <c r="BS146" i="1"/>
  <c r="BW171" i="1"/>
  <c r="BZ903" i="1"/>
  <c r="CB903" i="1" s="1"/>
  <c r="BN146" i="1"/>
  <c r="BQ903" i="1"/>
  <c r="BY903" i="1"/>
  <c r="BY146" i="1"/>
  <c r="BX903" i="1"/>
  <c r="BV903" i="1"/>
  <c r="AH918" i="1"/>
  <c r="BM146" i="1"/>
  <c r="BW903" i="1"/>
  <c r="AJ909" i="1"/>
  <c r="BK171" i="1"/>
  <c r="AI909" i="1"/>
  <c r="BS171" i="1"/>
  <c r="AH909" i="1"/>
  <c r="BV171" i="1"/>
  <c r="BJ674" i="1"/>
  <c r="BN171" i="1"/>
  <c r="BJ171" i="1"/>
  <c r="BL412" i="1"/>
  <c r="BU674" i="1"/>
  <c r="BR171" i="1"/>
  <c r="BP171" i="1"/>
  <c r="BY171" i="1"/>
  <c r="BU171" i="1"/>
  <c r="BQ171" i="1"/>
  <c r="BO171" i="1"/>
  <c r="BZ876" i="1"/>
  <c r="CB876" i="1" s="1"/>
  <c r="BM171" i="1"/>
  <c r="BT171" i="1"/>
  <c r="BX171" i="1"/>
  <c r="AG492" i="1"/>
  <c r="BJ441" i="1"/>
  <c r="BL441" i="1"/>
  <c r="AJ239" i="1"/>
  <c r="AK546" i="1"/>
  <c r="AG105" i="1"/>
  <c r="AK729" i="1"/>
  <c r="AJ729" i="1"/>
  <c r="AI729" i="1"/>
  <c r="AK185" i="1"/>
  <c r="AG729" i="1"/>
  <c r="AJ185" i="1"/>
  <c r="AI185" i="1"/>
  <c r="AH185" i="1"/>
  <c r="AK105" i="1"/>
  <c r="AJ105" i="1"/>
  <c r="BW441" i="1"/>
  <c r="AG546" i="1"/>
  <c r="AK239" i="1"/>
  <c r="BQ441" i="1"/>
  <c r="AI239" i="1"/>
  <c r="AJ146" i="1"/>
  <c r="BP441" i="1"/>
  <c r="BT441" i="1"/>
  <c r="BO441" i="1"/>
  <c r="BK441" i="1"/>
  <c r="AH562" i="1"/>
  <c r="AI146" i="1"/>
  <c r="AJ249" i="1"/>
  <c r="AH146" i="1"/>
  <c r="BZ441" i="1"/>
  <c r="CB441" i="1" s="1"/>
  <c r="BU191" i="1"/>
  <c r="AI546" i="1"/>
  <c r="AG239" i="1"/>
  <c r="BZ239" i="1" s="1"/>
  <c r="CB239" i="1" s="1"/>
  <c r="BN441" i="1"/>
  <c r="AJ546" i="1"/>
  <c r="BS441" i="1"/>
  <c r="AG146" i="1"/>
  <c r="BY441" i="1"/>
  <c r="BR441" i="1"/>
  <c r="BV441" i="1"/>
  <c r="BM441" i="1"/>
  <c r="BV674" i="1"/>
  <c r="BU441" i="1"/>
  <c r="AK492" i="1"/>
  <c r="AJ492" i="1"/>
  <c r="AI492" i="1"/>
  <c r="BL546" i="1"/>
  <c r="AK880" i="1"/>
  <c r="AG62" i="1"/>
  <c r="AJ880" i="1"/>
  <c r="AJ62" i="1"/>
  <c r="AI880" i="1"/>
  <c r="AH62" i="1"/>
  <c r="BK185" i="1"/>
  <c r="BQ608" i="1"/>
  <c r="AI62" i="1"/>
  <c r="BT412" i="1"/>
  <c r="AJ942" i="1"/>
  <c r="BP608" i="1"/>
  <c r="BV185" i="1"/>
  <c r="BN412" i="1"/>
  <c r="AI942" i="1"/>
  <c r="BO608" i="1"/>
  <c r="BJ185" i="1"/>
  <c r="BW412" i="1"/>
  <c r="BJ412" i="1"/>
  <c r="BZ608" i="1"/>
  <c r="CB608" i="1" s="1"/>
  <c r="BU185" i="1"/>
  <c r="BQ412" i="1"/>
  <c r="AH942" i="1"/>
  <c r="AI497" i="1"/>
  <c r="AG942" i="1"/>
  <c r="AH497" i="1"/>
  <c r="BN608" i="1"/>
  <c r="BT185" i="1"/>
  <c r="BO412" i="1"/>
  <c r="AK571" i="1"/>
  <c r="AJ636" i="1"/>
  <c r="AG497" i="1"/>
  <c r="BY608" i="1"/>
  <c r="BS185" i="1"/>
  <c r="BX412" i="1"/>
  <c r="BS412" i="1"/>
  <c r="BV608" i="1"/>
  <c r="BM608" i="1"/>
  <c r="BR185" i="1"/>
  <c r="AJ571" i="1"/>
  <c r="AI636" i="1"/>
  <c r="AK497" i="1"/>
  <c r="AI571" i="1"/>
  <c r="AH636" i="1"/>
  <c r="BU608" i="1"/>
  <c r="BX608" i="1"/>
  <c r="BL185" i="1"/>
  <c r="BQ185" i="1"/>
  <c r="BU412" i="1"/>
  <c r="BM412" i="1"/>
  <c r="AH571" i="1"/>
  <c r="AG636" i="1"/>
  <c r="BJ608" i="1"/>
  <c r="BL608" i="1"/>
  <c r="BY185" i="1"/>
  <c r="BP185" i="1"/>
  <c r="BV412" i="1"/>
  <c r="BY412" i="1"/>
  <c r="BK412" i="1"/>
  <c r="BT608" i="1"/>
  <c r="BW608" i="1"/>
  <c r="BX185" i="1"/>
  <c r="BO185" i="1"/>
  <c r="BS608" i="1"/>
  <c r="BK608" i="1"/>
  <c r="BM185" i="1"/>
  <c r="BZ185" i="1"/>
  <c r="CB185" i="1" s="1"/>
  <c r="BP412" i="1"/>
  <c r="BR412" i="1"/>
  <c r="BW185" i="1"/>
  <c r="AK903" i="1"/>
  <c r="AK189" i="1"/>
  <c r="AI189" i="1"/>
  <c r="AH189" i="1"/>
  <c r="AJ189" i="1"/>
  <c r="BY546" i="1"/>
  <c r="BP546" i="1"/>
  <c r="BS766" i="1"/>
  <c r="BZ546" i="1"/>
  <c r="CB546" i="1" s="1"/>
  <c r="BX546" i="1"/>
  <c r="BT674" i="1"/>
  <c r="BO674" i="1"/>
  <c r="BS674" i="1"/>
  <c r="BW191" i="1"/>
  <c r="BJ546" i="1"/>
  <c r="BN674" i="1"/>
  <c r="BR674" i="1"/>
  <c r="BY674" i="1"/>
  <c r="BQ674" i="1"/>
  <c r="BM546" i="1"/>
  <c r="BT546" i="1"/>
  <c r="BM674" i="1"/>
  <c r="BP674" i="1"/>
  <c r="BS847" i="1"/>
  <c r="BO546" i="1"/>
  <c r="BZ674" i="1"/>
  <c r="CB674" i="1" s="1"/>
  <c r="BX674" i="1"/>
  <c r="BW847" i="1"/>
  <c r="BL674" i="1"/>
  <c r="BV546" i="1"/>
  <c r="BW674" i="1"/>
  <c r="BX249" i="1"/>
  <c r="BR546" i="1"/>
  <c r="BN249" i="1"/>
  <c r="BW546" i="1"/>
  <c r="BS546" i="1"/>
  <c r="BK546" i="1"/>
  <c r="BR476" i="1"/>
  <c r="BQ546" i="1"/>
  <c r="BN546" i="1"/>
  <c r="AJ903" i="1"/>
  <c r="AI903" i="1"/>
  <c r="AH903" i="1"/>
  <c r="BO78" i="1"/>
  <c r="BS230" i="1"/>
  <c r="BO912" i="1"/>
  <c r="AH191" i="1"/>
  <c r="BV141" i="1"/>
  <c r="AG267" i="1"/>
  <c r="BV912" i="1"/>
  <c r="BX141" i="1"/>
  <c r="AG412" i="1"/>
  <c r="BY859" i="1"/>
  <c r="AJ887" i="1"/>
  <c r="BV859" i="1"/>
  <c r="BM859" i="1"/>
  <c r="AI887" i="1"/>
  <c r="BU859" i="1"/>
  <c r="BX859" i="1"/>
  <c r="AH887" i="1"/>
  <c r="BJ859" i="1"/>
  <c r="BL859" i="1"/>
  <c r="AG887" i="1"/>
  <c r="BT859" i="1"/>
  <c r="BW859" i="1"/>
  <c r="BN909" i="1"/>
  <c r="BS859" i="1"/>
  <c r="BK859" i="1"/>
  <c r="AH412" i="1"/>
  <c r="AH626" i="1"/>
  <c r="BR859" i="1"/>
  <c r="BQ859" i="1"/>
  <c r="AG626" i="1"/>
  <c r="AK626" i="1"/>
  <c r="AK412" i="1"/>
  <c r="BP859" i="1"/>
  <c r="BY550" i="1"/>
  <c r="BT78" i="1"/>
  <c r="AK215" i="1"/>
  <c r="BP230" i="1"/>
  <c r="BO230" i="1"/>
  <c r="BX752" i="1"/>
  <c r="BM230" i="1"/>
  <c r="BZ230" i="1"/>
  <c r="CB230" i="1" s="1"/>
  <c r="AI810" i="1"/>
  <c r="BK230" i="1"/>
  <c r="AJ66" i="1"/>
  <c r="BO752" i="1"/>
  <c r="BY230" i="1"/>
  <c r="BL626" i="1"/>
  <c r="BW230" i="1"/>
  <c r="BK847" i="1"/>
  <c r="AH810" i="1"/>
  <c r="BV230" i="1"/>
  <c r="BU847" i="1"/>
  <c r="BR230" i="1"/>
  <c r="BP847" i="1"/>
  <c r="BQ230" i="1"/>
  <c r="BU230" i="1"/>
  <c r="BX847" i="1"/>
  <c r="AK810" i="1"/>
  <c r="AG535" i="1"/>
  <c r="BL871" i="1"/>
  <c r="BW871" i="1"/>
  <c r="BK871" i="1"/>
  <c r="BV871" i="1"/>
  <c r="BJ871" i="1"/>
  <c r="BX840" i="1"/>
  <c r="BO871" i="1"/>
  <c r="BU871" i="1"/>
  <c r="BP871" i="1"/>
  <c r="BT871" i="1"/>
  <c r="BZ871" i="1"/>
  <c r="CB871" i="1" s="1"/>
  <c r="BS871" i="1"/>
  <c r="BN871" i="1"/>
  <c r="BR871" i="1"/>
  <c r="BY871" i="1"/>
  <c r="BQ871" i="1"/>
  <c r="BY824" i="1"/>
  <c r="BN824" i="1"/>
  <c r="BZ824" i="1"/>
  <c r="CB824" i="1" s="1"/>
  <c r="BT824" i="1"/>
  <c r="BO824" i="1"/>
  <c r="BU824" i="1"/>
  <c r="BP824" i="1"/>
  <c r="BJ824" i="1"/>
  <c r="BQ824" i="1"/>
  <c r="BV824" i="1"/>
  <c r="BR824" i="1"/>
  <c r="BK824" i="1"/>
  <c r="BS824" i="1"/>
  <c r="BW824" i="1"/>
  <c r="BL824" i="1"/>
  <c r="BX824" i="1"/>
  <c r="BM824" i="1"/>
  <c r="AK824" i="1"/>
  <c r="AJ824" i="1"/>
  <c r="AG824" i="1"/>
  <c r="AH824" i="1"/>
  <c r="AI824" i="1"/>
  <c r="BU818" i="1"/>
  <c r="BW818" i="1"/>
  <c r="BQ476" i="1"/>
  <c r="BP476" i="1"/>
  <c r="BR922" i="1"/>
  <c r="BX476" i="1"/>
  <c r="BO476" i="1"/>
  <c r="BW476" i="1"/>
  <c r="BZ476" i="1"/>
  <c r="CB476" i="1" s="1"/>
  <c r="BS476" i="1"/>
  <c r="BN476" i="1"/>
  <c r="BL476" i="1"/>
  <c r="BY476" i="1"/>
  <c r="BK850" i="1"/>
  <c r="BK476" i="1"/>
  <c r="BM476" i="1"/>
  <c r="BV476" i="1"/>
  <c r="AK230" i="1"/>
  <c r="BJ476" i="1"/>
  <c r="BU476" i="1"/>
  <c r="AG851" i="1"/>
  <c r="AG844" i="1"/>
  <c r="AJ851" i="1"/>
  <c r="AK844" i="1"/>
  <c r="AH851" i="1"/>
  <c r="AI844" i="1"/>
  <c r="BZ602" i="1"/>
  <c r="CB602" i="1" s="1"/>
  <c r="BN602" i="1"/>
  <c r="AG191" i="1"/>
  <c r="BY909" i="1"/>
  <c r="AK267" i="1"/>
  <c r="BZ912" i="1"/>
  <c r="CB912" i="1" s="1"/>
  <c r="BJ912" i="1"/>
  <c r="BQ335" i="1"/>
  <c r="AK638" i="1"/>
  <c r="BV909" i="1"/>
  <c r="BM909" i="1"/>
  <c r="BS912" i="1"/>
  <c r="BW335" i="1"/>
  <c r="AJ638" i="1"/>
  <c r="BJ909" i="1"/>
  <c r="BX909" i="1"/>
  <c r="BU912" i="1"/>
  <c r="BX335" i="1"/>
  <c r="AI638" i="1"/>
  <c r="BU909" i="1"/>
  <c r="BL909" i="1"/>
  <c r="BN912" i="1"/>
  <c r="BK335" i="1"/>
  <c r="AH638" i="1"/>
  <c r="BT909" i="1"/>
  <c r="BW909" i="1"/>
  <c r="BR912" i="1"/>
  <c r="BT335" i="1"/>
  <c r="BS909" i="1"/>
  <c r="BK909" i="1"/>
  <c r="BY912" i="1"/>
  <c r="BP335" i="1"/>
  <c r="BV335" i="1"/>
  <c r="AI163" i="1"/>
  <c r="AK163" i="1"/>
  <c r="BR909" i="1"/>
  <c r="BM912" i="1"/>
  <c r="BO335" i="1"/>
  <c r="BR335" i="1"/>
  <c r="AJ163" i="1"/>
  <c r="BQ909" i="1"/>
  <c r="BP912" i="1"/>
  <c r="BZ335" i="1"/>
  <c r="CB335" i="1" s="1"/>
  <c r="BJ335" i="1"/>
  <c r="AH163" i="1"/>
  <c r="BP909" i="1"/>
  <c r="BX912" i="1"/>
  <c r="BN335" i="1"/>
  <c r="BL335" i="1"/>
  <c r="BN93" i="1"/>
  <c r="AK191" i="1"/>
  <c r="BY885" i="1"/>
  <c r="BO909" i="1"/>
  <c r="AI267" i="1"/>
  <c r="BL912" i="1"/>
  <c r="BY335" i="1"/>
  <c r="BS335" i="1"/>
  <c r="BL93" i="1"/>
  <c r="AI191" i="1"/>
  <c r="BQ885" i="1"/>
  <c r="AH267" i="1"/>
  <c r="BK912" i="1"/>
  <c r="BW93" i="1"/>
  <c r="BZ486" i="1"/>
  <c r="CB486" i="1" s="1"/>
  <c r="BN260" i="1"/>
  <c r="BU486" i="1"/>
  <c r="BR260" i="1"/>
  <c r="BV93" i="1"/>
  <c r="BZ837" i="1"/>
  <c r="CB837" i="1" s="1"/>
  <c r="BU657" i="1"/>
  <c r="BW168" i="1"/>
  <c r="BY741" i="1"/>
  <c r="BU741" i="1"/>
  <c r="BJ486" i="1"/>
  <c r="BN741" i="1"/>
  <c r="BZ660" i="1"/>
  <c r="CB660" i="1" s="1"/>
  <c r="BN166" i="1"/>
  <c r="BQ166" i="1"/>
  <c r="BZ168" i="1"/>
  <c r="CB168" i="1" s="1"/>
  <c r="BZ657" i="1"/>
  <c r="CB657" i="1" s="1"/>
  <c r="BY834" i="1"/>
  <c r="BV659" i="1"/>
  <c r="BX259" i="1"/>
  <c r="BO260" i="1"/>
  <c r="BS260" i="1"/>
  <c r="BQ486" i="1"/>
  <c r="BQ741" i="1"/>
  <c r="BL660" i="1"/>
  <c r="BM166" i="1"/>
  <c r="BU166" i="1"/>
  <c r="BY417" i="1"/>
  <c r="BY168" i="1"/>
  <c r="BV834" i="1"/>
  <c r="BX659" i="1"/>
  <c r="BN661" i="1"/>
  <c r="BZ260" i="1"/>
  <c r="CB260" i="1" s="1"/>
  <c r="BM93" i="1"/>
  <c r="BP93" i="1"/>
  <c r="BN660" i="1"/>
  <c r="BT834" i="1"/>
  <c r="BJ659" i="1"/>
  <c r="BU661" i="1"/>
  <c r="BN486" i="1"/>
  <c r="BL486" i="1"/>
  <c r="BP741" i="1"/>
  <c r="BK660" i="1"/>
  <c r="BW166" i="1"/>
  <c r="BW417" i="1"/>
  <c r="BX837" i="1"/>
  <c r="BX168" i="1"/>
  <c r="BW834" i="1"/>
  <c r="BS659" i="1"/>
  <c r="BT661" i="1"/>
  <c r="BY661" i="1"/>
  <c r="BY260" i="1"/>
  <c r="BQ260" i="1"/>
  <c r="BK93" i="1"/>
  <c r="BO93" i="1"/>
  <c r="BY486" i="1"/>
  <c r="BT486" i="1"/>
  <c r="BX741" i="1"/>
  <c r="BM741" i="1"/>
  <c r="BX166" i="1"/>
  <c r="BT166" i="1"/>
  <c r="BV837" i="1"/>
  <c r="BU168" i="1"/>
  <c r="BS834" i="1"/>
  <c r="BX834" i="1"/>
  <c r="BO659" i="1"/>
  <c r="BU659" i="1"/>
  <c r="BS661" i="1"/>
  <c r="BV260" i="1"/>
  <c r="BJ93" i="1"/>
  <c r="BU93" i="1"/>
  <c r="BM486" i="1"/>
  <c r="BP486" i="1"/>
  <c r="BV741" i="1"/>
  <c r="BY660" i="1"/>
  <c r="BZ166" i="1"/>
  <c r="CB166" i="1" s="1"/>
  <c r="BR168" i="1"/>
  <c r="BV168" i="1"/>
  <c r="BU834" i="1"/>
  <c r="BZ659" i="1"/>
  <c r="CB659" i="1" s="1"/>
  <c r="BR659" i="1"/>
  <c r="BR661" i="1"/>
  <c r="BM260" i="1"/>
  <c r="BT93" i="1"/>
  <c r="BW486" i="1"/>
  <c r="BO486" i="1"/>
  <c r="BW741" i="1"/>
  <c r="BX660" i="1"/>
  <c r="BY166" i="1"/>
  <c r="BV417" i="1"/>
  <c r="BT168" i="1"/>
  <c r="BY657" i="1"/>
  <c r="BR834" i="1"/>
  <c r="BN659" i="1"/>
  <c r="BT659" i="1"/>
  <c r="BZ259" i="1"/>
  <c r="CB259" i="1" s="1"/>
  <c r="BQ661" i="1"/>
  <c r="BX661" i="1"/>
  <c r="BU260" i="1"/>
  <c r="BZ93" i="1"/>
  <c r="CB93" i="1" s="1"/>
  <c r="BX486" i="1"/>
  <c r="BT741" i="1"/>
  <c r="BS660" i="1"/>
  <c r="BW660" i="1"/>
  <c r="BO166" i="1"/>
  <c r="BW837" i="1"/>
  <c r="BQ168" i="1"/>
  <c r="BV657" i="1"/>
  <c r="BW657" i="1"/>
  <c r="BQ834" i="1"/>
  <c r="BL659" i="1"/>
  <c r="BQ659" i="1"/>
  <c r="BP661" i="1"/>
  <c r="BX260" i="1"/>
  <c r="BS93" i="1"/>
  <c r="BK486" i="1"/>
  <c r="BO741" i="1"/>
  <c r="BP660" i="1"/>
  <c r="BU660" i="1"/>
  <c r="BS166" i="1"/>
  <c r="BU837" i="1"/>
  <c r="BX657" i="1"/>
  <c r="BP834" i="1"/>
  <c r="BW659" i="1"/>
  <c r="BP659" i="1"/>
  <c r="BW661" i="1"/>
  <c r="BT260" i="1"/>
  <c r="BY93" i="1"/>
  <c r="BS486" i="1"/>
  <c r="BS741" i="1"/>
  <c r="BR660" i="1"/>
  <c r="BT660" i="1"/>
  <c r="BV166" i="1"/>
  <c r="BO834" i="1"/>
  <c r="BM659" i="1"/>
  <c r="BO661" i="1"/>
  <c r="BL260" i="1"/>
  <c r="BR93" i="1"/>
  <c r="BV486" i="1"/>
  <c r="BZ741" i="1"/>
  <c r="CB741" i="1" s="1"/>
  <c r="BO660" i="1"/>
  <c r="BV660" i="1"/>
  <c r="BT837" i="1"/>
  <c r="BZ834" i="1"/>
  <c r="CB834" i="1" s="1"/>
  <c r="BK659" i="1"/>
  <c r="BV661" i="1"/>
  <c r="BX93" i="1"/>
  <c r="BM660" i="1"/>
  <c r="BZ417" i="1"/>
  <c r="CB417" i="1" s="1"/>
  <c r="BY837" i="1"/>
  <c r="BP260" i="1"/>
  <c r="AJ230" i="1"/>
  <c r="BR141" i="1"/>
  <c r="BU141" i="1"/>
  <c r="BJ141" i="1"/>
  <c r="AI230" i="1"/>
  <c r="BQ141" i="1"/>
  <c r="BS141" i="1"/>
  <c r="BY671" i="1"/>
  <c r="AH230" i="1"/>
  <c r="BP141" i="1"/>
  <c r="BO141" i="1"/>
  <c r="BN141" i="1"/>
  <c r="BL283" i="1"/>
  <c r="BT141" i="1"/>
  <c r="BM141" i="1"/>
  <c r="BP66" i="1"/>
  <c r="BO933" i="1"/>
  <c r="BP933" i="1"/>
  <c r="BN933" i="1"/>
  <c r="BZ933" i="1"/>
  <c r="CB933" i="1" s="1"/>
  <c r="BQ933" i="1"/>
  <c r="BR933" i="1"/>
  <c r="BK933" i="1"/>
  <c r="BS933" i="1"/>
  <c r="BW933" i="1"/>
  <c r="BT933" i="1"/>
  <c r="BL933" i="1"/>
  <c r="BU933" i="1"/>
  <c r="BX933" i="1"/>
  <c r="BJ933" i="1"/>
  <c r="BM933" i="1"/>
  <c r="BV933" i="1"/>
  <c r="BY933" i="1"/>
  <c r="BZ141" i="1"/>
  <c r="CB141" i="1" s="1"/>
  <c r="AK933" i="1"/>
  <c r="AJ933" i="1"/>
  <c r="AI933" i="1"/>
  <c r="AG933" i="1"/>
  <c r="AH933" i="1"/>
  <c r="BL141" i="1"/>
  <c r="BY141" i="1"/>
  <c r="BW141" i="1"/>
  <c r="AI249" i="1"/>
  <c r="AG562" i="1"/>
  <c r="BL249" i="1"/>
  <c r="BY249" i="1"/>
  <c r="BS191" i="1"/>
  <c r="BK191" i="1"/>
  <c r="BP766" i="1"/>
  <c r="BQ860" i="1"/>
  <c r="BR860" i="1"/>
  <c r="BP860" i="1"/>
  <c r="BS860" i="1"/>
  <c r="BT860" i="1"/>
  <c r="BU860" i="1"/>
  <c r="BJ860" i="1"/>
  <c r="BM860" i="1"/>
  <c r="BV860" i="1"/>
  <c r="BY860" i="1"/>
  <c r="BK860" i="1"/>
  <c r="BN860" i="1"/>
  <c r="BL860" i="1"/>
  <c r="BO860" i="1"/>
  <c r="BZ860" i="1"/>
  <c r="CB860" i="1" s="1"/>
  <c r="BW860" i="1"/>
  <c r="BX860" i="1"/>
  <c r="AK141" i="1"/>
  <c r="BW249" i="1"/>
  <c r="BR191" i="1"/>
  <c r="BV191" i="1"/>
  <c r="BZ766" i="1"/>
  <c r="CB766" i="1" s="1"/>
  <c r="AI61" i="1"/>
  <c r="AJ61" i="1"/>
  <c r="AK61" i="1"/>
  <c r="AG61" i="1"/>
  <c r="AH61" i="1"/>
  <c r="AJ141" i="1"/>
  <c r="AG249" i="1"/>
  <c r="BK249" i="1"/>
  <c r="BQ191" i="1"/>
  <c r="BJ191" i="1"/>
  <c r="BN766" i="1"/>
  <c r="AI860" i="1"/>
  <c r="AK860" i="1"/>
  <c r="AG860" i="1"/>
  <c r="AJ860" i="1"/>
  <c r="AH860" i="1"/>
  <c r="AJ911" i="1"/>
  <c r="AK911" i="1"/>
  <c r="AG911" i="1"/>
  <c r="AH911" i="1"/>
  <c r="AI911" i="1"/>
  <c r="AH249" i="1"/>
  <c r="BM924" i="1"/>
  <c r="BJ249" i="1"/>
  <c r="BP191" i="1"/>
  <c r="AI562" i="1"/>
  <c r="AI141" i="1"/>
  <c r="AH141" i="1"/>
  <c r="BU249" i="1"/>
  <c r="BN88" i="1"/>
  <c r="BO191" i="1"/>
  <c r="BY766" i="1"/>
  <c r="BO911" i="1"/>
  <c r="BX911" i="1"/>
  <c r="BL911" i="1"/>
  <c r="BP911" i="1"/>
  <c r="BM911" i="1"/>
  <c r="BQ911" i="1"/>
  <c r="BY911" i="1"/>
  <c r="BR911" i="1"/>
  <c r="BS911" i="1"/>
  <c r="BU911" i="1"/>
  <c r="BT911" i="1"/>
  <c r="BZ911" i="1"/>
  <c r="CB911" i="1" s="1"/>
  <c r="BJ911" i="1"/>
  <c r="BV911" i="1"/>
  <c r="BW911" i="1"/>
  <c r="BK911" i="1"/>
  <c r="BN911" i="1"/>
  <c r="BZ191" i="1"/>
  <c r="CB191" i="1" s="1"/>
  <c r="BL766" i="1"/>
  <c r="BJ863" i="1"/>
  <c r="BN863" i="1"/>
  <c r="BK863" i="1"/>
  <c r="BR863" i="1"/>
  <c r="BU863" i="1"/>
  <c r="BV863" i="1"/>
  <c r="BZ863" i="1"/>
  <c r="CB863" i="1" s="1"/>
  <c r="BT863" i="1"/>
  <c r="BY863" i="1"/>
  <c r="BS863" i="1"/>
  <c r="BQ863" i="1"/>
  <c r="BM863" i="1"/>
  <c r="BO863" i="1"/>
  <c r="BX863" i="1"/>
  <c r="BL863" i="1"/>
  <c r="BP863" i="1"/>
  <c r="BW863" i="1"/>
  <c r="BL61" i="1"/>
  <c r="BK61" i="1"/>
  <c r="BX61" i="1"/>
  <c r="BZ61" i="1"/>
  <c r="CB61" i="1" s="1"/>
  <c r="BO61" i="1"/>
  <c r="BM61" i="1"/>
  <c r="BP61" i="1"/>
  <c r="BN61" i="1"/>
  <c r="BQ61" i="1"/>
  <c r="BY61" i="1"/>
  <c r="BR61" i="1"/>
  <c r="BS61" i="1"/>
  <c r="BU61" i="1"/>
  <c r="BV61" i="1"/>
  <c r="BJ61" i="1"/>
  <c r="BW61" i="1"/>
  <c r="BT61" i="1"/>
  <c r="BT249" i="1"/>
  <c r="AI403" i="1"/>
  <c r="BS249" i="1"/>
  <c r="BN191" i="1"/>
  <c r="BX766" i="1"/>
  <c r="AJ403" i="1"/>
  <c r="AH403" i="1"/>
  <c r="BQ249" i="1"/>
  <c r="BY191" i="1"/>
  <c r="BK766" i="1"/>
  <c r="BP136" i="1"/>
  <c r="AG888" i="1"/>
  <c r="AK403" i="1"/>
  <c r="BP249" i="1"/>
  <c r="BM191" i="1"/>
  <c r="BJ942" i="1"/>
  <c r="BW766" i="1"/>
  <c r="BO136" i="1"/>
  <c r="BV228" i="1"/>
  <c r="BM228" i="1"/>
  <c r="BY228" i="1"/>
  <c r="BJ228" i="1"/>
  <c r="BN228" i="1"/>
  <c r="BZ228" i="1"/>
  <c r="CB228" i="1" s="1"/>
  <c r="BK228" i="1"/>
  <c r="BL228" i="1"/>
  <c r="BQ228" i="1"/>
  <c r="BO228" i="1"/>
  <c r="BS228" i="1"/>
  <c r="BP228" i="1"/>
  <c r="BW228" i="1"/>
  <c r="BT228" i="1"/>
  <c r="BR228" i="1"/>
  <c r="BU228" i="1"/>
  <c r="BX228" i="1"/>
  <c r="AK562" i="1"/>
  <c r="BO249" i="1"/>
  <c r="BX191" i="1"/>
  <c r="BU766" i="1"/>
  <c r="AJ863" i="1"/>
  <c r="AI863" i="1"/>
  <c r="AG863" i="1"/>
  <c r="AH863" i="1"/>
  <c r="AK863" i="1"/>
  <c r="AI228" i="1"/>
  <c r="AH228" i="1"/>
  <c r="AG228" i="1"/>
  <c r="AJ228" i="1"/>
  <c r="AK228" i="1"/>
  <c r="BZ249" i="1"/>
  <c r="CB249" i="1" s="1"/>
  <c r="BT191" i="1"/>
  <c r="BT766" i="1"/>
  <c r="BQ922" i="1"/>
  <c r="BS850" i="1"/>
  <c r="BV876" i="1"/>
  <c r="BY821" i="1"/>
  <c r="AK859" i="1"/>
  <c r="BV922" i="1"/>
  <c r="AJ888" i="1"/>
  <c r="BW850" i="1"/>
  <c r="BQ876" i="1"/>
  <c r="BP821" i="1"/>
  <c r="BJ922" i="1"/>
  <c r="AH888" i="1"/>
  <c r="BT850" i="1"/>
  <c r="BT876" i="1"/>
  <c r="BL821" i="1"/>
  <c r="BS63" i="1"/>
  <c r="BL850" i="1"/>
  <c r="BP876" i="1"/>
  <c r="AG859" i="1"/>
  <c r="BJ766" i="1"/>
  <c r="BZ850" i="1"/>
  <c r="CB850" i="1" s="1"/>
  <c r="BU850" i="1"/>
  <c r="BY876" i="1"/>
  <c r="BR876" i="1"/>
  <c r="AI859" i="1"/>
  <c r="AJ859" i="1"/>
  <c r="BV249" i="1"/>
  <c r="BM249" i="1"/>
  <c r="BV766" i="1"/>
  <c r="BQ912" i="1"/>
  <c r="BO850" i="1"/>
  <c r="BX850" i="1"/>
  <c r="AJ215" i="1"/>
  <c r="BX876" i="1"/>
  <c r="BS821" i="1"/>
  <c r="BJ29" i="1"/>
  <c r="AJ136" i="1"/>
  <c r="BP850" i="1"/>
  <c r="BM850" i="1"/>
  <c r="BS876" i="1"/>
  <c r="BX821" i="1"/>
  <c r="BN876" i="1"/>
  <c r="AI136" i="1"/>
  <c r="BJ850" i="1"/>
  <c r="BU876" i="1"/>
  <c r="BQ850" i="1"/>
  <c r="BW876" i="1"/>
  <c r="BO876" i="1"/>
  <c r="AH136" i="1"/>
  <c r="AG136" i="1"/>
  <c r="BO766" i="1"/>
  <c r="BR766" i="1"/>
  <c r="BV850" i="1"/>
  <c r="BK876" i="1"/>
  <c r="BL876" i="1"/>
  <c r="BT821" i="1"/>
  <c r="BY850" i="1"/>
  <c r="AI450" i="1"/>
  <c r="BM766" i="1"/>
  <c r="BT912" i="1"/>
  <c r="BR850" i="1"/>
  <c r="BJ876" i="1"/>
  <c r="BO821" i="1"/>
  <c r="AG450" i="1"/>
  <c r="BT862" i="1"/>
  <c r="AG326" i="1"/>
  <c r="BS303" i="1"/>
  <c r="AG215" i="1"/>
  <c r="BT752" i="1"/>
  <c r="BZ818" i="1"/>
  <c r="CB818" i="1" s="1"/>
  <c r="AI45" i="1"/>
  <c r="BS818" i="1"/>
  <c r="AF266" i="1"/>
  <c r="CG266" i="1" s="1"/>
  <c r="BR862" i="1"/>
  <c r="BX163" i="1"/>
  <c r="AI871" i="1"/>
  <c r="BQ862" i="1"/>
  <c r="AK523" i="1"/>
  <c r="AK871" i="1"/>
  <c r="AH871" i="1"/>
  <c r="AG523" i="1"/>
  <c r="AK888" i="1"/>
  <c r="BZ821" i="1"/>
  <c r="CB821" i="1" s="1"/>
  <c r="AG871" i="1"/>
  <c r="AK397" i="1"/>
  <c r="AJ674" i="1"/>
  <c r="AJ523" i="1"/>
  <c r="BM821" i="1"/>
  <c r="BR821" i="1"/>
  <c r="BJ45" i="1"/>
  <c r="AK326" i="1"/>
  <c r="AH397" i="1"/>
  <c r="AI674" i="1"/>
  <c r="AG397" i="1"/>
  <c r="BW821" i="1"/>
  <c r="BV821" i="1"/>
  <c r="AJ450" i="1"/>
  <c r="AK450" i="1"/>
  <c r="BR894" i="1"/>
  <c r="BK450" i="1"/>
  <c r="BT450" i="1"/>
  <c r="BX450" i="1"/>
  <c r="BO450" i="1"/>
  <c r="BN450" i="1"/>
  <c r="BQ450" i="1"/>
  <c r="BL450" i="1"/>
  <c r="BZ450" i="1"/>
  <c r="CB450" i="1" s="1"/>
  <c r="BR450" i="1"/>
  <c r="BS450" i="1"/>
  <c r="BW450" i="1"/>
  <c r="BP450" i="1"/>
  <c r="BV450" i="1"/>
  <c r="BJ450" i="1"/>
  <c r="BU450" i="1"/>
  <c r="BY450" i="1"/>
  <c r="BM450" i="1"/>
  <c r="AI397" i="1"/>
  <c r="BZ862" i="1"/>
  <c r="CB862" i="1" s="1"/>
  <c r="BQ821" i="1"/>
  <c r="BP63" i="1"/>
  <c r="BN862" i="1"/>
  <c r="BN821" i="1"/>
  <c r="BY862" i="1"/>
  <c r="BU821" i="1"/>
  <c r="BJ821" i="1"/>
  <c r="BZ78" i="1"/>
  <c r="CB78" i="1" s="1"/>
  <c r="BS78" i="1"/>
  <c r="BZ935" i="1"/>
  <c r="CB935" i="1" s="1"/>
  <c r="BL840" i="1"/>
  <c r="BZ626" i="1"/>
  <c r="CB626" i="1" s="1"/>
  <c r="AK674" i="1"/>
  <c r="BM862" i="1"/>
  <c r="BP862" i="1"/>
  <c r="BW840" i="1"/>
  <c r="BK626" i="1"/>
  <c r="AH523" i="1"/>
  <c r="BN78" i="1"/>
  <c r="BR78" i="1"/>
  <c r="AH535" i="1"/>
  <c r="BT847" i="1"/>
  <c r="AK850" i="1"/>
  <c r="BL935" i="1"/>
  <c r="BQ935" i="1"/>
  <c r="BP45" i="1"/>
  <c r="BK45" i="1"/>
  <c r="BM818" i="1"/>
  <c r="BJ818" i="1"/>
  <c r="BX862" i="1"/>
  <c r="BK840" i="1"/>
  <c r="BX626" i="1"/>
  <c r="BY78" i="1"/>
  <c r="BQ78" i="1"/>
  <c r="AJ535" i="1"/>
  <c r="BZ847" i="1"/>
  <c r="CB847" i="1" s="1"/>
  <c r="BY935" i="1"/>
  <c r="BT935" i="1"/>
  <c r="BY45" i="1"/>
  <c r="BS45" i="1"/>
  <c r="BK935" i="1"/>
  <c r="BO818" i="1"/>
  <c r="BK818" i="1"/>
  <c r="BL862" i="1"/>
  <c r="BR840" i="1"/>
  <c r="BV840" i="1"/>
  <c r="BJ626" i="1"/>
  <c r="BM78" i="1"/>
  <c r="BX45" i="1"/>
  <c r="AH752" i="1"/>
  <c r="BX818" i="1"/>
  <c r="BV818" i="1"/>
  <c r="AH674" i="1"/>
  <c r="BW862" i="1"/>
  <c r="BQ840" i="1"/>
  <c r="BJ840" i="1"/>
  <c r="BU626" i="1"/>
  <c r="BW626" i="1"/>
  <c r="BX78" i="1"/>
  <c r="BN847" i="1"/>
  <c r="AI850" i="1"/>
  <c r="BP935" i="1"/>
  <c r="BU45" i="1"/>
  <c r="BP818" i="1"/>
  <c r="BK862" i="1"/>
  <c r="BP840" i="1"/>
  <c r="BU840" i="1"/>
  <c r="BT626" i="1"/>
  <c r="BV626" i="1"/>
  <c r="BL78" i="1"/>
  <c r="BR847" i="1"/>
  <c r="BM935" i="1"/>
  <c r="BV935" i="1"/>
  <c r="BJ935" i="1"/>
  <c r="BQ45" i="1"/>
  <c r="BW45" i="1"/>
  <c r="AI752" i="1"/>
  <c r="BY818" i="1"/>
  <c r="AI326" i="1"/>
  <c r="BV862" i="1"/>
  <c r="BO840" i="1"/>
  <c r="BT840" i="1"/>
  <c r="BS626" i="1"/>
  <c r="BQ626" i="1"/>
  <c r="BW78" i="1"/>
  <c r="BY847" i="1"/>
  <c r="BW935" i="1"/>
  <c r="BS935" i="1"/>
  <c r="BT45" i="1"/>
  <c r="BQ818" i="1"/>
  <c r="AH326" i="1"/>
  <c r="BJ862" i="1"/>
  <c r="BZ840" i="1"/>
  <c r="CB840" i="1" s="1"/>
  <c r="BS840" i="1"/>
  <c r="BR626" i="1"/>
  <c r="BY626" i="1"/>
  <c r="BK78" i="1"/>
  <c r="BV847" i="1"/>
  <c r="BQ847" i="1"/>
  <c r="AJ850" i="1"/>
  <c r="BM45" i="1"/>
  <c r="AH63" i="1"/>
  <c r="BL818" i="1"/>
  <c r="BT80" i="1"/>
  <c r="BK80" i="1"/>
  <c r="BJ80" i="1"/>
  <c r="BX80" i="1"/>
  <c r="BV80" i="1"/>
  <c r="BM80" i="1"/>
  <c r="BY80" i="1"/>
  <c r="BL80" i="1"/>
  <c r="BN80" i="1"/>
  <c r="BR80" i="1"/>
  <c r="BS80" i="1"/>
  <c r="BO80" i="1"/>
  <c r="BU80" i="1"/>
  <c r="BP80" i="1"/>
  <c r="BW80" i="1"/>
  <c r="BQ80" i="1"/>
  <c r="BZ80" i="1"/>
  <c r="CB80" i="1" s="1"/>
  <c r="BU862" i="1"/>
  <c r="BN840" i="1"/>
  <c r="BP626" i="1"/>
  <c r="BM626" i="1"/>
  <c r="BV78" i="1"/>
  <c r="BZ894" i="1"/>
  <c r="CB894" i="1" s="1"/>
  <c r="BJ847" i="1"/>
  <c r="BM847" i="1"/>
  <c r="BO935" i="1"/>
  <c r="BN45" i="1"/>
  <c r="BV45" i="1"/>
  <c r="BZ45" i="1"/>
  <c r="CB45" i="1" s="1"/>
  <c r="AG752" i="1"/>
  <c r="BR818" i="1"/>
  <c r="BY840" i="1"/>
  <c r="BJ78" i="1"/>
  <c r="AK80" i="1"/>
  <c r="AI80" i="1"/>
  <c r="AG80" i="1"/>
  <c r="AJ80" i="1"/>
  <c r="AH80" i="1"/>
  <c r="BO626" i="1"/>
  <c r="BX935" i="1"/>
  <c r="BO862" i="1"/>
  <c r="BJ163" i="1"/>
  <c r="BP78" i="1"/>
  <c r="BJ686" i="1"/>
  <c r="BO847" i="1"/>
  <c r="BR935" i="1"/>
  <c r="BU935" i="1"/>
  <c r="BR45" i="1"/>
  <c r="BL45" i="1"/>
  <c r="BY301" i="1"/>
  <c r="BT818" i="1"/>
  <c r="BU403" i="1"/>
  <c r="BJ403" i="1"/>
  <c r="BR303" i="1"/>
  <c r="BK66" i="1"/>
  <c r="AI369" i="1"/>
  <c r="AK922" i="1"/>
  <c r="BQ303" i="1"/>
  <c r="AH922" i="1"/>
  <c r="BP303" i="1"/>
  <c r="BW66" i="1"/>
  <c r="AJ686" i="1"/>
  <c r="AI922" i="1"/>
  <c r="BX303" i="1"/>
  <c r="BO303" i="1"/>
  <c r="BZ66" i="1"/>
  <c r="CB66" i="1" s="1"/>
  <c r="BL66" i="1"/>
  <c r="AI686" i="1"/>
  <c r="AJ922" i="1"/>
  <c r="BL303" i="1"/>
  <c r="BZ303" i="1"/>
  <c r="BV66" i="1"/>
  <c r="BS66" i="1"/>
  <c r="AH686" i="1"/>
  <c r="AG922" i="1"/>
  <c r="BW303" i="1"/>
  <c r="BN303" i="1"/>
  <c r="BQ66" i="1"/>
  <c r="BY66" i="1"/>
  <c r="AG45" i="1"/>
  <c r="BM66" i="1"/>
  <c r="AG686" i="1"/>
  <c r="BK303" i="1"/>
  <c r="BY303" i="1"/>
  <c r="AH45" i="1"/>
  <c r="AK45" i="1"/>
  <c r="AK686" i="1"/>
  <c r="BK31" i="1"/>
  <c r="BV303" i="1"/>
  <c r="BM303" i="1"/>
  <c r="BX66" i="1"/>
  <c r="BM31" i="1"/>
  <c r="BJ303" i="1"/>
  <c r="AG369" i="1"/>
  <c r="BS369" i="1" s="1"/>
  <c r="AK369" i="1"/>
  <c r="BU303" i="1"/>
  <c r="BN66" i="1"/>
  <c r="BU66" i="1"/>
  <c r="AJ369" i="1"/>
  <c r="BJ66" i="1"/>
  <c r="BR66" i="1"/>
  <c r="BT66" i="1"/>
  <c r="BV671" i="1"/>
  <c r="BM671" i="1"/>
  <c r="BU671" i="1"/>
  <c r="BX671" i="1"/>
  <c r="BT177" i="1"/>
  <c r="BJ671" i="1"/>
  <c r="BL671" i="1"/>
  <c r="BJ177" i="1"/>
  <c r="BT671" i="1"/>
  <c r="BW671" i="1"/>
  <c r="BS671" i="1"/>
  <c r="BK671" i="1"/>
  <c r="BZ177" i="1"/>
  <c r="CB177" i="1" s="1"/>
  <c r="BL177" i="1"/>
  <c r="AK589" i="1"/>
  <c r="AJ283" i="1"/>
  <c r="BR671" i="1"/>
  <c r="BX177" i="1"/>
  <c r="AJ589" i="1"/>
  <c r="AI283" i="1"/>
  <c r="BS397" i="1"/>
  <c r="BQ671" i="1"/>
  <c r="AI589" i="1"/>
  <c r="AG283" i="1"/>
  <c r="BP671" i="1"/>
  <c r="BP177" i="1"/>
  <c r="AH589" i="1"/>
  <c r="AH283" i="1"/>
  <c r="BO671" i="1"/>
  <c r="BK888" i="1"/>
  <c r="BW177" i="1"/>
  <c r="AG589" i="1"/>
  <c r="AK283" i="1"/>
  <c r="BZ671" i="1"/>
  <c r="CB671" i="1" s="1"/>
  <c r="BR177" i="1"/>
  <c r="BM177" i="1"/>
  <c r="BV177" i="1"/>
  <c r="BO177" i="1"/>
  <c r="BS177" i="1"/>
  <c r="BQ177" i="1"/>
  <c r="BK177" i="1"/>
  <c r="BN177" i="1"/>
  <c r="BU177" i="1"/>
  <c r="BQ942" i="1"/>
  <c r="AG476" i="1"/>
  <c r="AK671" i="1"/>
  <c r="BP942" i="1"/>
  <c r="AJ476" i="1"/>
  <c r="AJ671" i="1"/>
  <c r="BO942" i="1"/>
  <c r="BJ852" i="1"/>
  <c r="AH476" i="1"/>
  <c r="AH671" i="1"/>
  <c r="AK476" i="1"/>
  <c r="AI671" i="1"/>
  <c r="AG671" i="1"/>
  <c r="AK602" i="1"/>
  <c r="AG912" i="1"/>
  <c r="AJ602" i="1"/>
  <c r="AJ912" i="1"/>
  <c r="AI476" i="1"/>
  <c r="AI602" i="1"/>
  <c r="AI912" i="1"/>
  <c r="AH602" i="1"/>
  <c r="BX942" i="1"/>
  <c r="AK912" i="1"/>
  <c r="BX885" i="1"/>
  <c r="BP885" i="1"/>
  <c r="BT403" i="1"/>
  <c r="BS403" i="1"/>
  <c r="BN948" i="1"/>
  <c r="BZ948" i="1"/>
  <c r="CB948" i="1" s="1"/>
  <c r="BO948" i="1"/>
  <c r="BP948" i="1"/>
  <c r="BJ948" i="1"/>
  <c r="BQ948" i="1"/>
  <c r="BV948" i="1"/>
  <c r="BR948" i="1"/>
  <c r="BK948" i="1"/>
  <c r="BS948" i="1"/>
  <c r="BW948" i="1"/>
  <c r="BT948" i="1"/>
  <c r="BY948" i="1"/>
  <c r="BL948" i="1"/>
  <c r="BU948" i="1"/>
  <c r="BX948" i="1"/>
  <c r="BM948" i="1"/>
  <c r="BM885" i="1"/>
  <c r="BO885" i="1"/>
  <c r="BO403" i="1"/>
  <c r="BR403" i="1"/>
  <c r="BL885" i="1"/>
  <c r="BZ885" i="1"/>
  <c r="CB885" i="1" s="1"/>
  <c r="BN403" i="1"/>
  <c r="BQ403" i="1"/>
  <c r="AG948" i="1"/>
  <c r="AH948" i="1"/>
  <c r="AI948" i="1"/>
  <c r="AJ948" i="1"/>
  <c r="AK948" i="1"/>
  <c r="BW885" i="1"/>
  <c r="BN885" i="1"/>
  <c r="BM403" i="1"/>
  <c r="BP403" i="1"/>
  <c r="BW115" i="1"/>
  <c r="BK885" i="1"/>
  <c r="BZ403" i="1"/>
  <c r="CB403" i="1" s="1"/>
  <c r="AK31" i="1"/>
  <c r="BV885" i="1"/>
  <c r="BY403" i="1"/>
  <c r="AJ31" i="1"/>
  <c r="BJ885" i="1"/>
  <c r="BX403" i="1"/>
  <c r="AI31" i="1"/>
  <c r="BU885" i="1"/>
  <c r="BL403" i="1"/>
  <c r="AI63" i="1"/>
  <c r="AH31" i="1"/>
  <c r="BT885" i="1"/>
  <c r="BW403" i="1"/>
  <c r="AG31" i="1"/>
  <c r="BS885" i="1"/>
  <c r="BK403" i="1"/>
  <c r="AJ63" i="1"/>
  <c r="BU686" i="1"/>
  <c r="BR752" i="1"/>
  <c r="BJ215" i="1"/>
  <c r="BS301" i="1"/>
  <c r="BO301" i="1"/>
  <c r="BT686" i="1"/>
  <c r="BX301" i="1"/>
  <c r="BZ686" i="1"/>
  <c r="CB686" i="1" s="1"/>
  <c r="BS686" i="1"/>
  <c r="BQ752" i="1"/>
  <c r="BN752" i="1"/>
  <c r="BN301" i="1"/>
  <c r="BN686" i="1"/>
  <c r="BR686" i="1"/>
  <c r="BW752" i="1"/>
  <c r="BV215" i="1"/>
  <c r="BT301" i="1"/>
  <c r="BY686" i="1"/>
  <c r="BQ686" i="1"/>
  <c r="BU752" i="1"/>
  <c r="BM752" i="1"/>
  <c r="BR215" i="1"/>
  <c r="BP301" i="1"/>
  <c r="BM686" i="1"/>
  <c r="BP686" i="1"/>
  <c r="BJ752" i="1"/>
  <c r="BT215" i="1"/>
  <c r="BK301" i="1"/>
  <c r="BR301" i="1"/>
  <c r="BX686" i="1"/>
  <c r="BO686" i="1"/>
  <c r="BO215" i="1"/>
  <c r="BZ301" i="1"/>
  <c r="CB301" i="1" s="1"/>
  <c r="BU301" i="1"/>
  <c r="BL686" i="1"/>
  <c r="BS752" i="1"/>
  <c r="BM301" i="1"/>
  <c r="BW301" i="1"/>
  <c r="BJ301" i="1"/>
  <c r="BW686" i="1"/>
  <c r="BL752" i="1"/>
  <c r="BZ752" i="1"/>
  <c r="CB752" i="1" s="1"/>
  <c r="BL301" i="1"/>
  <c r="BK686" i="1"/>
  <c r="BP752" i="1"/>
  <c r="BK752" i="1"/>
  <c r="BY752" i="1"/>
  <c r="BQ301" i="1"/>
  <c r="AK388" i="1"/>
  <c r="AG298" i="1"/>
  <c r="AH848" i="1"/>
  <c r="AI169" i="1"/>
  <c r="AG620" i="1"/>
  <c r="AG891" i="1"/>
  <c r="AG821" i="1"/>
  <c r="AG63" i="1"/>
  <c r="AG785" i="1"/>
  <c r="AI124" i="1"/>
  <c r="AK947" i="1"/>
  <c r="AG915" i="1"/>
  <c r="AJ818" i="1"/>
  <c r="AI879" i="1"/>
  <c r="AK752" i="1"/>
  <c r="AK505" i="1"/>
  <c r="AG88" i="1"/>
  <c r="AH944" i="1"/>
  <c r="AK39" i="1"/>
  <c r="AG615" i="1"/>
  <c r="AG284" i="1"/>
  <c r="AJ85" i="1"/>
  <c r="AJ494" i="1"/>
  <c r="AH219" i="1"/>
  <c r="AH766" i="1"/>
  <c r="AK852" i="1"/>
  <c r="AH921" i="1"/>
  <c r="AI535" i="1"/>
  <c r="AI855" i="1"/>
  <c r="AK894" i="1"/>
  <c r="AJ303" i="1"/>
  <c r="AG177" i="1"/>
  <c r="AG644" i="1"/>
  <c r="AG29" i="1"/>
  <c r="BX29" i="1" s="1"/>
  <c r="AH850" i="1"/>
  <c r="AK864" i="1"/>
  <c r="AI307" i="1"/>
  <c r="AG885" i="1"/>
  <c r="AG178" i="1"/>
  <c r="AG496" i="1"/>
  <c r="AG924" i="1"/>
  <c r="AH456" i="1"/>
  <c r="AI215" i="1"/>
  <c r="AG66" i="1"/>
  <c r="AG810" i="1"/>
  <c r="AH940" i="1"/>
  <c r="AI316" i="1"/>
  <c r="BW316" i="1"/>
  <c r="BX316" i="1"/>
  <c r="BY316" i="1"/>
  <c r="BX215" i="1"/>
  <c r="BT316" i="1"/>
  <c r="BV316" i="1"/>
  <c r="BZ316" i="1"/>
  <c r="CB316" i="1" s="1"/>
  <c r="BP316" i="1"/>
  <c r="BR316" i="1"/>
  <c r="BM316" i="1"/>
  <c r="BK316" i="1"/>
  <c r="BU316" i="1"/>
  <c r="BL316" i="1"/>
  <c r="BN316" i="1"/>
  <c r="BY602" i="1"/>
  <c r="BZ136" i="1"/>
  <c r="CB136" i="1" s="1"/>
  <c r="BP922" i="1"/>
  <c r="BU922" i="1"/>
  <c r="BT163" i="1"/>
  <c r="BO785" i="1"/>
  <c r="BL215" i="1"/>
  <c r="BM215" i="1"/>
  <c r="BU163" i="1"/>
  <c r="BM602" i="1"/>
  <c r="BN136" i="1"/>
  <c r="BO922" i="1"/>
  <c r="BT922" i="1"/>
  <c r="BS163" i="1"/>
  <c r="BM63" i="1"/>
  <c r="BX602" i="1"/>
  <c r="BY136" i="1"/>
  <c r="BZ922" i="1"/>
  <c r="CB922" i="1" s="1"/>
  <c r="BS922" i="1"/>
  <c r="BR163" i="1"/>
  <c r="BQ63" i="1"/>
  <c r="BL63" i="1"/>
  <c r="BJ63" i="1"/>
  <c r="BT602" i="1"/>
  <c r="BL602" i="1"/>
  <c r="BM136" i="1"/>
  <c r="BN922" i="1"/>
  <c r="BQ163" i="1"/>
  <c r="BP215" i="1"/>
  <c r="BK215" i="1"/>
  <c r="BU63" i="1"/>
  <c r="AJ947" i="1"/>
  <c r="BU602" i="1"/>
  <c r="BW602" i="1"/>
  <c r="BX136" i="1"/>
  <c r="BY922" i="1"/>
  <c r="BP163" i="1"/>
  <c r="BN215" i="1"/>
  <c r="BW215" i="1"/>
  <c r="AI947" i="1"/>
  <c r="BS602" i="1"/>
  <c r="BK602" i="1"/>
  <c r="BU136" i="1"/>
  <c r="BL136" i="1"/>
  <c r="BM922" i="1"/>
  <c r="BO163" i="1"/>
  <c r="BU215" i="1"/>
  <c r="BS215" i="1"/>
  <c r="BL163" i="1"/>
  <c r="AH947" i="1"/>
  <c r="BR602" i="1"/>
  <c r="BV602" i="1"/>
  <c r="BT136" i="1"/>
  <c r="BW136" i="1"/>
  <c r="BX922" i="1"/>
  <c r="BZ163" i="1"/>
  <c r="CB163" i="1" s="1"/>
  <c r="BZ215" i="1"/>
  <c r="CB215" i="1" s="1"/>
  <c r="BQ215" i="1"/>
  <c r="BK63" i="1"/>
  <c r="AK885" i="1"/>
  <c r="AG947" i="1"/>
  <c r="BQ602" i="1"/>
  <c r="BJ602" i="1"/>
  <c r="BS136" i="1"/>
  <c r="BK136" i="1"/>
  <c r="BL922" i="1"/>
  <c r="BW163" i="1"/>
  <c r="BN163" i="1"/>
  <c r="BR63" i="1"/>
  <c r="BX63" i="1"/>
  <c r="BV63" i="1"/>
  <c r="BP602" i="1"/>
  <c r="BR136" i="1"/>
  <c r="BV136" i="1"/>
  <c r="BW922" i="1"/>
  <c r="BV163" i="1"/>
  <c r="BY163" i="1"/>
  <c r="BW63" i="1"/>
  <c r="BT63" i="1"/>
  <c r="BQ136" i="1"/>
  <c r="BK163" i="1"/>
  <c r="AI178" i="1"/>
  <c r="AK496" i="1"/>
  <c r="AJ496" i="1"/>
  <c r="AH496" i="1"/>
  <c r="AI496" i="1"/>
  <c r="AH852" i="1"/>
  <c r="AG940" i="1"/>
  <c r="BK550" i="1"/>
  <c r="BR397" i="1"/>
  <c r="BU852" i="1"/>
  <c r="BR888" i="1"/>
  <c r="AK785" i="1"/>
  <c r="AI818" i="1"/>
  <c r="BJ550" i="1"/>
  <c r="BQ397" i="1"/>
  <c r="BT852" i="1"/>
  <c r="BV888" i="1"/>
  <c r="AG818" i="1"/>
  <c r="BP397" i="1"/>
  <c r="BS852" i="1"/>
  <c r="BQ888" i="1"/>
  <c r="AG316" i="1"/>
  <c r="BO397" i="1"/>
  <c r="BR852" i="1"/>
  <c r="BJ888" i="1"/>
  <c r="BZ397" i="1"/>
  <c r="CB397" i="1" s="1"/>
  <c r="BQ852" i="1"/>
  <c r="BP888" i="1"/>
  <c r="BW397" i="1"/>
  <c r="BN397" i="1"/>
  <c r="BP852" i="1"/>
  <c r="BY888" i="1"/>
  <c r="BU888" i="1"/>
  <c r="AH818" i="1"/>
  <c r="BK397" i="1"/>
  <c r="BY397" i="1"/>
  <c r="BX852" i="1"/>
  <c r="BO852" i="1"/>
  <c r="BN888" i="1"/>
  <c r="BO888" i="1"/>
  <c r="BV397" i="1"/>
  <c r="BM397" i="1"/>
  <c r="BW852" i="1"/>
  <c r="BZ852" i="1"/>
  <c r="CB852" i="1" s="1"/>
  <c r="BM888" i="1"/>
  <c r="BT888" i="1"/>
  <c r="AK879" i="1"/>
  <c r="AH316" i="1"/>
  <c r="AK818" i="1"/>
  <c r="BT550" i="1"/>
  <c r="BJ397" i="1"/>
  <c r="BX397" i="1"/>
  <c r="BL852" i="1"/>
  <c r="BN852" i="1"/>
  <c r="BX888" i="1"/>
  <c r="BZ888" i="1"/>
  <c r="CB888" i="1" s="1"/>
  <c r="AJ316" i="1"/>
  <c r="BN550" i="1"/>
  <c r="BU397" i="1"/>
  <c r="BL397" i="1"/>
  <c r="BK852" i="1"/>
  <c r="BY852" i="1"/>
  <c r="BL888" i="1"/>
  <c r="BS888" i="1"/>
  <c r="BO550" i="1"/>
  <c r="BV852" i="1"/>
  <c r="BW31" i="1"/>
  <c r="BN31" i="1"/>
  <c r="BX115" i="1"/>
  <c r="BV31" i="1"/>
  <c r="BY31" i="1"/>
  <c r="BL115" i="1"/>
  <c r="BL942" i="1"/>
  <c r="BZ942" i="1"/>
  <c r="CB942" i="1" s="1"/>
  <c r="BJ31" i="1"/>
  <c r="BX31" i="1"/>
  <c r="BK115" i="1"/>
  <c r="BW942" i="1"/>
  <c r="BN942" i="1"/>
  <c r="BU31" i="1"/>
  <c r="BL31" i="1"/>
  <c r="BV115" i="1"/>
  <c r="BN63" i="1"/>
  <c r="BK942" i="1"/>
  <c r="BY942" i="1"/>
  <c r="BT31" i="1"/>
  <c r="BJ115" i="1"/>
  <c r="BV942" i="1"/>
  <c r="BM942" i="1"/>
  <c r="BS31" i="1"/>
  <c r="BU115" i="1"/>
  <c r="BR31" i="1"/>
  <c r="BO115" i="1"/>
  <c r="BT115" i="1"/>
  <c r="BU942" i="1"/>
  <c r="BQ31" i="1"/>
  <c r="BZ115" i="1"/>
  <c r="CB115" i="1" s="1"/>
  <c r="BS115" i="1"/>
  <c r="BY63" i="1"/>
  <c r="BT942" i="1"/>
  <c r="BP31" i="1"/>
  <c r="BN115" i="1"/>
  <c r="BR115" i="1"/>
  <c r="BZ63" i="1"/>
  <c r="CB63" i="1" s="1"/>
  <c r="BS942" i="1"/>
  <c r="BO31" i="1"/>
  <c r="BY115" i="1"/>
  <c r="BQ115" i="1"/>
  <c r="BM115" i="1"/>
  <c r="BJ230" i="1"/>
  <c r="AH29" i="1"/>
  <c r="BQ39" i="1"/>
  <c r="BX230" i="1"/>
  <c r="BP134" i="1"/>
  <c r="AJ29" i="1"/>
  <c r="BO134" i="1"/>
  <c r="AI66" i="1"/>
  <c r="BX134" i="1"/>
  <c r="AK66" i="1"/>
  <c r="BT230" i="1"/>
  <c r="BW134" i="1"/>
  <c r="AI29" i="1"/>
  <c r="BT456" i="1"/>
  <c r="BK134" i="1"/>
  <c r="AK29" i="1"/>
  <c r="BR456" i="1"/>
  <c r="BU134" i="1"/>
  <c r="BL39" i="1"/>
  <c r="BN230" i="1"/>
  <c r="BT134" i="1"/>
  <c r="BN369" i="1"/>
  <c r="BK785" i="1"/>
  <c r="BM369" i="1"/>
  <c r="AH177" i="1"/>
  <c r="AI177" i="1"/>
  <c r="BP785" i="1"/>
  <c r="BS785" i="1"/>
  <c r="BV785" i="1"/>
  <c r="BZ785" i="1"/>
  <c r="CB785" i="1" s="1"/>
  <c r="BR785" i="1"/>
  <c r="BJ853" i="1"/>
  <c r="BY785" i="1"/>
  <c r="BN785" i="1"/>
  <c r="AI891" i="1"/>
  <c r="BX785" i="1"/>
  <c r="BL785" i="1"/>
  <c r="BJ785" i="1"/>
  <c r="BU785" i="1"/>
  <c r="BM785" i="1"/>
  <c r="BQ785" i="1"/>
  <c r="AJ852" i="1"/>
  <c r="BT785" i="1"/>
  <c r="AI940" i="1"/>
  <c r="BQ316" i="1"/>
  <c r="BO316" i="1"/>
  <c r="BP283" i="1"/>
  <c r="AK177" i="1"/>
  <c r="BM283" i="1"/>
  <c r="AK766" i="1"/>
  <c r="AI852" i="1"/>
  <c r="BS550" i="1"/>
  <c r="BV550" i="1"/>
  <c r="BL134" i="1"/>
  <c r="BX283" i="1"/>
  <c r="BO283" i="1"/>
  <c r="AG852" i="1"/>
  <c r="BR550" i="1"/>
  <c r="BU550" i="1"/>
  <c r="BW283" i="1"/>
  <c r="AG39" i="1"/>
  <c r="BQ550" i="1"/>
  <c r="BR134" i="1"/>
  <c r="BV134" i="1"/>
  <c r="BK283" i="1"/>
  <c r="BP550" i="1"/>
  <c r="BQ134" i="1"/>
  <c r="BJ134" i="1"/>
  <c r="BV283" i="1"/>
  <c r="BJ283" i="1"/>
  <c r="AJ177" i="1"/>
  <c r="BU283" i="1"/>
  <c r="AH39" i="1"/>
  <c r="BM550" i="1"/>
  <c r="BZ134" i="1"/>
  <c r="CB134" i="1" s="1"/>
  <c r="BS134" i="1"/>
  <c r="BT283" i="1"/>
  <c r="AI39" i="1"/>
  <c r="AJ766" i="1"/>
  <c r="BO915" i="1"/>
  <c r="BX550" i="1"/>
  <c r="BN134" i="1"/>
  <c r="BZ283" i="1"/>
  <c r="CB283" i="1" s="1"/>
  <c r="BS283" i="1"/>
  <c r="AJ39" i="1"/>
  <c r="AI766" i="1"/>
  <c r="BN915" i="1"/>
  <c r="BL550" i="1"/>
  <c r="BY134" i="1"/>
  <c r="BY283" i="1"/>
  <c r="BR283" i="1"/>
  <c r="BT915" i="1"/>
  <c r="BZ550" i="1"/>
  <c r="CB550" i="1" s="1"/>
  <c r="BN283" i="1"/>
  <c r="AK88" i="1"/>
  <c r="BM456" i="1"/>
  <c r="BP456" i="1"/>
  <c r="AJ219" i="1"/>
  <c r="AJ944" i="1"/>
  <c r="BZ39" i="1"/>
  <c r="CB39" i="1" s="1"/>
  <c r="BQ456" i="1"/>
  <c r="AJ88" i="1"/>
  <c r="AK644" i="1"/>
  <c r="BL456" i="1"/>
  <c r="BZ456" i="1"/>
  <c r="CB456" i="1" s="1"/>
  <c r="AK219" i="1"/>
  <c r="AJ644" i="1"/>
  <c r="BY456" i="1"/>
  <c r="BN456" i="1"/>
  <c r="AG879" i="1"/>
  <c r="BK39" i="1"/>
  <c r="BX39" i="1"/>
  <c r="BU39" i="1"/>
  <c r="AI88" i="1"/>
  <c r="AH88" i="1"/>
  <c r="AI644" i="1"/>
  <c r="BX456" i="1"/>
  <c r="AH821" i="1"/>
  <c r="AH785" i="1"/>
  <c r="BS39" i="1"/>
  <c r="BO39" i="1"/>
  <c r="AK821" i="1"/>
  <c r="AH644" i="1"/>
  <c r="BU456" i="1"/>
  <c r="AI219" i="1"/>
  <c r="AK944" i="1"/>
  <c r="BJ39" i="1"/>
  <c r="BW456" i="1"/>
  <c r="AI821" i="1"/>
  <c r="BN39" i="1"/>
  <c r="BO456" i="1"/>
  <c r="BK456" i="1"/>
  <c r="BW39" i="1"/>
  <c r="BM39" i="1"/>
  <c r="BV456" i="1"/>
  <c r="AK178" i="1"/>
  <c r="AI785" i="1"/>
  <c r="BT39" i="1"/>
  <c r="BJ456" i="1"/>
  <c r="AJ178" i="1"/>
  <c r="AG219" i="1"/>
  <c r="AH879" i="1"/>
  <c r="AG944" i="1"/>
  <c r="BR39" i="1"/>
  <c r="AJ879" i="1"/>
  <c r="AJ821" i="1"/>
  <c r="AI944" i="1"/>
  <c r="AJ785" i="1"/>
  <c r="BY39" i="1"/>
  <c r="BP39" i="1"/>
  <c r="BJ369" i="1"/>
  <c r="BU853" i="1"/>
  <c r="BT853" i="1"/>
  <c r="BT369" i="1"/>
  <c r="BS853" i="1"/>
  <c r="BR853" i="1"/>
  <c r="BY853" i="1"/>
  <c r="BQ853" i="1"/>
  <c r="BX853" i="1"/>
  <c r="BP853" i="1"/>
  <c r="BM853" i="1"/>
  <c r="BO853" i="1"/>
  <c r="BX369" i="1"/>
  <c r="BO369" i="1"/>
  <c r="BL853" i="1"/>
  <c r="BZ853" i="1"/>
  <c r="CB853" i="1" s="1"/>
  <c r="BL369" i="1"/>
  <c r="BW853" i="1"/>
  <c r="BN853" i="1"/>
  <c r="BK853" i="1"/>
  <c r="BK369" i="1"/>
  <c r="AH924" i="1"/>
  <c r="BX924" i="1"/>
  <c r="BU924" i="1"/>
  <c r="BL924" i="1"/>
  <c r="AI456" i="1"/>
  <c r="BT924" i="1"/>
  <c r="BW924" i="1"/>
  <c r="BS924" i="1"/>
  <c r="BK924" i="1"/>
  <c r="AK456" i="1"/>
  <c r="BR924" i="1"/>
  <c r="BV924" i="1"/>
  <c r="BY944" i="1"/>
  <c r="BQ924" i="1"/>
  <c r="BJ924" i="1"/>
  <c r="BP924" i="1"/>
  <c r="BO924" i="1"/>
  <c r="BW944" i="1"/>
  <c r="AJ924" i="1"/>
  <c r="BZ924" i="1"/>
  <c r="CB924" i="1" s="1"/>
  <c r="AI924" i="1"/>
  <c r="BN924" i="1"/>
  <c r="AK940" i="1"/>
  <c r="BT944" i="1"/>
  <c r="BU944" i="1"/>
  <c r="BK944" i="1"/>
  <c r="BV944" i="1"/>
  <c r="BO944" i="1"/>
  <c r="BJ944" i="1"/>
  <c r="AH303" i="1"/>
  <c r="BL944" i="1"/>
  <c r="AG303" i="1"/>
  <c r="BS944" i="1"/>
  <c r="BX944" i="1"/>
  <c r="AI303" i="1"/>
  <c r="BZ944" i="1"/>
  <c r="CB944" i="1" s="1"/>
  <c r="AK303" i="1"/>
  <c r="BM944" i="1"/>
  <c r="BR944" i="1"/>
  <c r="BN944" i="1"/>
  <c r="BQ944" i="1"/>
  <c r="AJ940" i="1"/>
  <c r="AJ885" i="1"/>
  <c r="BY88" i="1"/>
  <c r="AI885" i="1"/>
  <c r="BM88" i="1"/>
  <c r="AH885" i="1"/>
  <c r="BX88" i="1"/>
  <c r="BW88" i="1"/>
  <c r="BT88" i="1"/>
  <c r="BK88" i="1"/>
  <c r="BS88" i="1"/>
  <c r="BV88" i="1"/>
  <c r="BL88" i="1"/>
  <c r="BJ88" i="1"/>
  <c r="BR88" i="1"/>
  <c r="BU88" i="1"/>
  <c r="BQ88" i="1"/>
  <c r="BP88" i="1"/>
  <c r="BO88" i="1"/>
  <c r="AJ891" i="1"/>
  <c r="AH891" i="1"/>
  <c r="AK891" i="1"/>
  <c r="BV894" i="1"/>
  <c r="BQ894" i="1"/>
  <c r="BO894" i="1"/>
  <c r="BP894" i="1"/>
  <c r="BY894" i="1"/>
  <c r="BM894" i="1"/>
  <c r="BX894" i="1"/>
  <c r="BL894" i="1"/>
  <c r="BW894" i="1"/>
  <c r="BK894" i="1"/>
  <c r="BU894" i="1"/>
  <c r="BN894" i="1"/>
  <c r="BT894" i="1"/>
  <c r="BJ894" i="1"/>
  <c r="AG456" i="1"/>
  <c r="AJ456" i="1"/>
  <c r="AJ894" i="1"/>
  <c r="AI894" i="1"/>
  <c r="AH894" i="1"/>
  <c r="AG894" i="1"/>
  <c r="BT284" i="1"/>
  <c r="BR284" i="1"/>
  <c r="BO284" i="1"/>
  <c r="BZ284" i="1"/>
  <c r="CB284" i="1" s="1"/>
  <c r="BN284" i="1"/>
  <c r="BY284" i="1"/>
  <c r="BM284" i="1"/>
  <c r="BX284" i="1"/>
  <c r="BW284" i="1"/>
  <c r="BV284" i="1"/>
  <c r="BZ915" i="1"/>
  <c r="CB915" i="1" s="1"/>
  <c r="BY915" i="1"/>
  <c r="BM915" i="1"/>
  <c r="BX915" i="1"/>
  <c r="BL915" i="1"/>
  <c r="BW915" i="1"/>
  <c r="BS915" i="1"/>
  <c r="BK915" i="1"/>
  <c r="BO494" i="1"/>
  <c r="BR915" i="1"/>
  <c r="BV915" i="1"/>
  <c r="BQ915" i="1"/>
  <c r="BJ915" i="1"/>
  <c r="BP915" i="1"/>
  <c r="AH124" i="1"/>
  <c r="BX494" i="1"/>
  <c r="AG124" i="1"/>
  <c r="BL494" i="1"/>
  <c r="BW494" i="1"/>
  <c r="BK494" i="1"/>
  <c r="BV494" i="1"/>
  <c r="BJ494" i="1"/>
  <c r="BU494" i="1"/>
  <c r="BT494" i="1"/>
  <c r="BZ494" i="1"/>
  <c r="CB494" i="1" s="1"/>
  <c r="BS494" i="1"/>
  <c r="AK124" i="1"/>
  <c r="BN494" i="1"/>
  <c r="BR494" i="1"/>
  <c r="AJ124" i="1"/>
  <c r="BY494" i="1"/>
  <c r="BQ494" i="1"/>
  <c r="BM494" i="1"/>
  <c r="AI494" i="1"/>
  <c r="BL284" i="1"/>
  <c r="BS284" i="1"/>
  <c r="BK284" i="1"/>
  <c r="BQ284" i="1"/>
  <c r="BJ284" i="1"/>
  <c r="BP284" i="1"/>
  <c r="AK494" i="1"/>
  <c r="AH494" i="1"/>
  <c r="AG494" i="1"/>
  <c r="BX496" i="1"/>
  <c r="BN855" i="1"/>
  <c r="BR855" i="1"/>
  <c r="AK620" i="1"/>
  <c r="BL124" i="1"/>
  <c r="AJ620" i="1"/>
  <c r="BO124" i="1"/>
  <c r="AH620" i="1"/>
  <c r="AI620" i="1"/>
  <c r="BQ307" i="1"/>
  <c r="BZ307" i="1"/>
  <c r="CB307" i="1" s="1"/>
  <c r="BZ169" i="1"/>
  <c r="CB169" i="1" s="1"/>
  <c r="BN169" i="1"/>
  <c r="AK169" i="1"/>
  <c r="AJ169" i="1"/>
  <c r="BL496" i="1"/>
  <c r="BW496" i="1"/>
  <c r="BK496" i="1"/>
  <c r="BR496" i="1"/>
  <c r="BV496" i="1"/>
  <c r="BQ496" i="1"/>
  <c r="BJ496" i="1"/>
  <c r="BJ855" i="1"/>
  <c r="BP496" i="1"/>
  <c r="BU496" i="1"/>
  <c r="BO496" i="1"/>
  <c r="BT496" i="1"/>
  <c r="BR864" i="1"/>
  <c r="BZ496" i="1"/>
  <c r="CB496" i="1" s="1"/>
  <c r="BS496" i="1"/>
  <c r="BZ864" i="1"/>
  <c r="CB864" i="1" s="1"/>
  <c r="BN496" i="1"/>
  <c r="BV864" i="1"/>
  <c r="BY496" i="1"/>
  <c r="BS864" i="1"/>
  <c r="AH169" i="1"/>
  <c r="BM169" i="1"/>
  <c r="AG169" i="1"/>
  <c r="BX169" i="1"/>
  <c r="BY169" i="1"/>
  <c r="BL169" i="1"/>
  <c r="BW169" i="1"/>
  <c r="BS169" i="1"/>
  <c r="BK169" i="1"/>
  <c r="BR169" i="1"/>
  <c r="BV169" i="1"/>
  <c r="BZ620" i="1"/>
  <c r="CB620" i="1" s="1"/>
  <c r="BQ169" i="1"/>
  <c r="BJ169" i="1"/>
  <c r="BS620" i="1"/>
  <c r="BP169" i="1"/>
  <c r="BU169" i="1"/>
  <c r="BO169" i="1"/>
  <c r="BQ867" i="1"/>
  <c r="BP867" i="1"/>
  <c r="AJ864" i="1"/>
  <c r="AI864" i="1"/>
  <c r="AH864" i="1"/>
  <c r="AG864" i="1"/>
  <c r="BN620" i="1"/>
  <c r="BR620" i="1"/>
  <c r="BY620" i="1"/>
  <c r="BM620" i="1"/>
  <c r="BX620" i="1"/>
  <c r="AJ505" i="1"/>
  <c r="BL620" i="1"/>
  <c r="AI505" i="1"/>
  <c r="BW620" i="1"/>
  <c r="AH505" i="1"/>
  <c r="BK620" i="1"/>
  <c r="AG505" i="1"/>
  <c r="BV620" i="1"/>
  <c r="BQ620" i="1"/>
  <c r="BJ620" i="1"/>
  <c r="BP620" i="1"/>
  <c r="BU620" i="1"/>
  <c r="BO620" i="1"/>
  <c r="BN307" i="1"/>
  <c r="BT388" i="1"/>
  <c r="BX124" i="1"/>
  <c r="BN124" i="1"/>
  <c r="BY307" i="1"/>
  <c r="BU388" i="1"/>
  <c r="BW124" i="1"/>
  <c r="BY124" i="1"/>
  <c r="BM307" i="1"/>
  <c r="BS124" i="1"/>
  <c r="BM124" i="1"/>
  <c r="BX307" i="1"/>
  <c r="BP124" i="1"/>
  <c r="BL307" i="1"/>
  <c r="BV124" i="1"/>
  <c r="BV307" i="1"/>
  <c r="AH855" i="1"/>
  <c r="AG855" i="1"/>
  <c r="BJ124" i="1"/>
  <c r="BJ307" i="1"/>
  <c r="BM505" i="1"/>
  <c r="BK124" i="1"/>
  <c r="AK855" i="1"/>
  <c r="BU124" i="1"/>
  <c r="BW307" i="1"/>
  <c r="BU307" i="1"/>
  <c r="BX505" i="1"/>
  <c r="AJ855" i="1"/>
  <c r="BT124" i="1"/>
  <c r="BP307" i="1"/>
  <c r="BT307" i="1"/>
  <c r="BP505" i="1"/>
  <c r="BR124" i="1"/>
  <c r="BO307" i="1"/>
  <c r="BS307" i="1"/>
  <c r="BZ124" i="1"/>
  <c r="CB124" i="1" s="1"/>
  <c r="BK307" i="1"/>
  <c r="AJ915" i="1"/>
  <c r="BL388" i="1"/>
  <c r="AK284" i="1"/>
  <c r="AI915" i="1"/>
  <c r="AK915" i="1"/>
  <c r="AK848" i="1"/>
  <c r="AH915" i="1"/>
  <c r="BP848" i="1"/>
  <c r="BU848" i="1"/>
  <c r="BO867" i="1"/>
  <c r="AI85" i="1"/>
  <c r="BZ867" i="1"/>
  <c r="CB867" i="1" s="1"/>
  <c r="BQ921" i="1"/>
  <c r="AH85" i="1"/>
  <c r="BN867" i="1"/>
  <c r="AG85" i="1"/>
  <c r="BY867" i="1"/>
  <c r="AK85" i="1"/>
  <c r="BV867" i="1"/>
  <c r="BM867" i="1"/>
  <c r="BU867" i="1"/>
  <c r="BX867" i="1"/>
  <c r="BJ867" i="1"/>
  <c r="BL867" i="1"/>
  <c r="BT867" i="1"/>
  <c r="BW867" i="1"/>
  <c r="BS867" i="1"/>
  <c r="BK867" i="1"/>
  <c r="AK298" i="1"/>
  <c r="AJ298" i="1"/>
  <c r="AI298" i="1"/>
  <c r="AH298" i="1"/>
  <c r="BK921" i="1"/>
  <c r="BV921" i="1"/>
  <c r="BJ921" i="1"/>
  <c r="BP921" i="1"/>
  <c r="BZ921" i="1"/>
  <c r="CB921" i="1" s="1"/>
  <c r="BS921" i="1"/>
  <c r="BM921" i="1"/>
  <c r="BX921" i="1"/>
  <c r="AH615" i="1"/>
  <c r="BL505" i="1"/>
  <c r="BR615" i="1"/>
  <c r="BW505" i="1"/>
  <c r="BV615" i="1"/>
  <c r="BK505" i="1"/>
  <c r="BV505" i="1"/>
  <c r="BJ505" i="1"/>
  <c r="BU505" i="1"/>
  <c r="BO505" i="1"/>
  <c r="BT505" i="1"/>
  <c r="BZ505" i="1"/>
  <c r="CB505" i="1" s="1"/>
  <c r="BS505" i="1"/>
  <c r="BN505" i="1"/>
  <c r="BR505" i="1"/>
  <c r="BY505" i="1"/>
  <c r="BO848" i="1"/>
  <c r="BT848" i="1"/>
  <c r="AJ848" i="1"/>
  <c r="BZ848" i="1"/>
  <c r="CB848" i="1" s="1"/>
  <c r="BS848" i="1"/>
  <c r="AI848" i="1"/>
  <c r="BN848" i="1"/>
  <c r="AG848" i="1"/>
  <c r="BY848" i="1"/>
  <c r="BM848" i="1"/>
  <c r="BX848" i="1"/>
  <c r="BL848" i="1"/>
  <c r="AJ284" i="1"/>
  <c r="BW848" i="1"/>
  <c r="AI284" i="1"/>
  <c r="BK848" i="1"/>
  <c r="AH284" i="1"/>
  <c r="BR848" i="1"/>
  <c r="BV848" i="1"/>
  <c r="BQ848" i="1"/>
  <c r="BS388" i="1"/>
  <c r="BM388" i="1"/>
  <c r="BW388" i="1"/>
  <c r="AI921" i="1"/>
  <c r="BY615" i="1"/>
  <c r="BJ615" i="1"/>
  <c r="BJ388" i="1"/>
  <c r="BQ388" i="1"/>
  <c r="BY388" i="1"/>
  <c r="BO388" i="1"/>
  <c r="BV388" i="1"/>
  <c r="BR388" i="1"/>
  <c r="BN388" i="1"/>
  <c r="BP388" i="1"/>
  <c r="BK388" i="1"/>
  <c r="BX388" i="1"/>
  <c r="BU921" i="1"/>
  <c r="BO921" i="1"/>
  <c r="BT921" i="1"/>
  <c r="AJ388" i="1"/>
  <c r="BN921" i="1"/>
  <c r="BL921" i="1"/>
  <c r="BR921" i="1"/>
  <c r="BW921" i="1"/>
  <c r="BY621" i="1"/>
  <c r="BQ864" i="1"/>
  <c r="BJ864" i="1"/>
  <c r="BO855" i="1"/>
  <c r="BU855" i="1"/>
  <c r="BM621" i="1"/>
  <c r="BP621" i="1"/>
  <c r="BP864" i="1"/>
  <c r="BU864" i="1"/>
  <c r="BP855" i="1"/>
  <c r="BT855" i="1"/>
  <c r="BX621" i="1"/>
  <c r="BO621" i="1"/>
  <c r="BQ621" i="1"/>
  <c r="AI615" i="1"/>
  <c r="BO864" i="1"/>
  <c r="BT864" i="1"/>
  <c r="BZ855" i="1"/>
  <c r="CB855" i="1" s="1"/>
  <c r="BS855" i="1"/>
  <c r="BL621" i="1"/>
  <c r="BZ621" i="1"/>
  <c r="CB621" i="1" s="1"/>
  <c r="BN621" i="1"/>
  <c r="AK615" i="1"/>
  <c r="BN864" i="1"/>
  <c r="BY855" i="1"/>
  <c r="BQ855" i="1"/>
  <c r="BK621" i="1"/>
  <c r="BW621" i="1"/>
  <c r="BY864" i="1"/>
  <c r="BM855" i="1"/>
  <c r="BV621" i="1"/>
  <c r="AJ615" i="1"/>
  <c r="BM864" i="1"/>
  <c r="BX855" i="1"/>
  <c r="BJ621" i="1"/>
  <c r="BX864" i="1"/>
  <c r="BL855" i="1"/>
  <c r="BU621" i="1"/>
  <c r="BV298" i="1"/>
  <c r="BL864" i="1"/>
  <c r="BW855" i="1"/>
  <c r="BT621" i="1"/>
  <c r="BW864" i="1"/>
  <c r="BK855" i="1"/>
  <c r="BS621" i="1"/>
  <c r="BJ298" i="1"/>
  <c r="BU298" i="1"/>
  <c r="BT298" i="1"/>
  <c r="BZ298" i="1"/>
  <c r="CB298" i="1" s="1"/>
  <c r="BS298" i="1"/>
  <c r="BY298" i="1"/>
  <c r="BR298" i="1"/>
  <c r="BN298" i="1"/>
  <c r="BQ298" i="1"/>
  <c r="AJ307" i="1"/>
  <c r="BU569" i="1"/>
  <c r="BM298" i="1"/>
  <c r="BP298" i="1"/>
  <c r="AH307" i="1"/>
  <c r="BX298" i="1"/>
  <c r="BO298" i="1"/>
  <c r="AG307" i="1"/>
  <c r="BL298" i="1"/>
  <c r="AK307" i="1"/>
  <c r="BW298" i="1"/>
  <c r="AI388" i="1"/>
  <c r="AG388" i="1"/>
  <c r="AH388" i="1"/>
  <c r="BK569" i="1"/>
  <c r="BJ569" i="1"/>
  <c r="BY569" i="1"/>
  <c r="AJ921" i="1"/>
  <c r="AG921" i="1"/>
  <c r="AK921" i="1"/>
  <c r="BM205" i="1"/>
  <c r="BK205" i="1"/>
  <c r="BZ205" i="1"/>
  <c r="CB205" i="1" s="1"/>
  <c r="BL205" i="1"/>
  <c r="BN205" i="1"/>
  <c r="BX205" i="1"/>
  <c r="BO205" i="1"/>
  <c r="BY205" i="1"/>
  <c r="BP205" i="1"/>
  <c r="BQ205" i="1"/>
  <c r="BS205" i="1"/>
  <c r="BW205" i="1"/>
  <c r="BT205" i="1"/>
  <c r="BU205" i="1"/>
  <c r="BR205" i="1"/>
  <c r="BV205" i="1"/>
  <c r="BJ205" i="1"/>
  <c r="AG205" i="1"/>
  <c r="AH205" i="1"/>
  <c r="AI205" i="1"/>
  <c r="AJ205" i="1"/>
  <c r="AK205" i="1"/>
  <c r="BW615" i="1"/>
  <c r="BK615" i="1"/>
  <c r="BV569" i="1"/>
  <c r="BM569" i="1"/>
  <c r="BQ615" i="1"/>
  <c r="BU615" i="1"/>
  <c r="BT569" i="1"/>
  <c r="BP615" i="1"/>
  <c r="BT615" i="1"/>
  <c r="BS569" i="1"/>
  <c r="AJ54" i="1"/>
  <c r="AG54" i="1"/>
  <c r="AH54" i="1"/>
  <c r="AI54" i="1"/>
  <c r="AK54" i="1"/>
  <c r="BO615" i="1"/>
  <c r="BS615" i="1"/>
  <c r="BR569" i="1"/>
  <c r="BZ615" i="1"/>
  <c r="CB615" i="1" s="1"/>
  <c r="BQ569" i="1"/>
  <c r="BN615" i="1"/>
  <c r="BP569" i="1"/>
  <c r="BM54" i="1"/>
  <c r="BY54" i="1"/>
  <c r="BN54" i="1"/>
  <c r="BZ54" i="1"/>
  <c r="CB54" i="1" s="1"/>
  <c r="BO54" i="1"/>
  <c r="BX54" i="1"/>
  <c r="BU54" i="1"/>
  <c r="BP54" i="1"/>
  <c r="BJ54" i="1"/>
  <c r="BQ54" i="1"/>
  <c r="BV54" i="1"/>
  <c r="BR54" i="1"/>
  <c r="BK54" i="1"/>
  <c r="BS54" i="1"/>
  <c r="BW54" i="1"/>
  <c r="BT54" i="1"/>
  <c r="BL54" i="1"/>
  <c r="BM615" i="1"/>
  <c r="BX569" i="1"/>
  <c r="BO569" i="1"/>
  <c r="BX615" i="1"/>
  <c r="BL569" i="1"/>
  <c r="BZ569" i="1"/>
  <c r="CB569" i="1" s="1"/>
  <c r="BW569" i="1"/>
  <c r="AK359" i="1"/>
  <c r="AG359" i="1"/>
  <c r="AI359" i="1"/>
  <c r="AJ359" i="1"/>
  <c r="AH359" i="1"/>
  <c r="BS359" i="1"/>
  <c r="BQ359" i="1"/>
  <c r="BK359" i="1"/>
  <c r="BR359" i="1"/>
  <c r="BW359" i="1"/>
  <c r="BT359" i="1"/>
  <c r="BX359" i="1"/>
  <c r="BU359" i="1"/>
  <c r="BJ359" i="1"/>
  <c r="BV359" i="1"/>
  <c r="BY359" i="1"/>
  <c r="BL359" i="1"/>
  <c r="BZ359" i="1"/>
  <c r="CB359" i="1" s="1"/>
  <c r="BM359" i="1"/>
  <c r="BN359" i="1"/>
  <c r="BO359" i="1"/>
  <c r="BP359" i="1"/>
  <c r="BV901" i="1"/>
  <c r="BK901" i="1"/>
  <c r="BW901" i="1"/>
  <c r="BN901" i="1"/>
  <c r="BL901" i="1"/>
  <c r="BJ901" i="1"/>
  <c r="BZ901" i="1"/>
  <c r="CB901" i="1" s="1"/>
  <c r="BM901" i="1"/>
  <c r="BO901" i="1"/>
  <c r="BT901" i="1"/>
  <c r="BU901" i="1"/>
  <c r="BP901" i="1"/>
  <c r="BX901" i="1"/>
  <c r="BQ901" i="1"/>
  <c r="BY901" i="1"/>
  <c r="BR901" i="1"/>
  <c r="BS901" i="1"/>
  <c r="AI901" i="1"/>
  <c r="AJ901" i="1"/>
  <c r="AK901" i="1"/>
  <c r="AG901" i="1"/>
  <c r="AH901" i="1"/>
  <c r="AK324" i="1"/>
  <c r="AG324" i="1"/>
  <c r="AI324" i="1"/>
  <c r="AJ324" i="1"/>
  <c r="AH324" i="1"/>
  <c r="AJ906" i="1"/>
  <c r="AH906" i="1"/>
  <c r="AG906" i="1"/>
  <c r="AK906" i="1"/>
  <c r="AI906" i="1"/>
  <c r="BK244" i="1"/>
  <c r="BL244" i="1"/>
  <c r="BJ244" i="1"/>
  <c r="BL324" i="1"/>
  <c r="BY324" i="1"/>
  <c r="BM324" i="1"/>
  <c r="BZ324" i="1"/>
  <c r="CB324" i="1" s="1"/>
  <c r="BO324" i="1"/>
  <c r="BN324" i="1"/>
  <c r="BT324" i="1"/>
  <c r="BP324" i="1"/>
  <c r="BU324" i="1"/>
  <c r="BQ324" i="1"/>
  <c r="BV324" i="1"/>
  <c r="BS324" i="1"/>
  <c r="BJ324" i="1"/>
  <c r="BR324" i="1"/>
  <c r="BW324" i="1"/>
  <c r="BK324" i="1"/>
  <c r="BX324" i="1"/>
  <c r="BK906" i="1"/>
  <c r="BW906" i="1"/>
  <c r="BY906" i="1"/>
  <c r="BU906" i="1"/>
  <c r="BN906" i="1"/>
  <c r="BL906" i="1"/>
  <c r="BQ906" i="1"/>
  <c r="BX906" i="1"/>
  <c r="BT906" i="1"/>
  <c r="BP906" i="1"/>
  <c r="BJ906" i="1"/>
  <c r="BS906" i="1"/>
  <c r="BO906" i="1"/>
  <c r="BV906" i="1"/>
  <c r="BR906" i="1"/>
  <c r="BM906" i="1"/>
  <c r="BZ906" i="1"/>
  <c r="CB906" i="1" s="1"/>
  <c r="AJ870" i="1"/>
  <c r="AH870" i="1"/>
  <c r="AI870" i="1"/>
  <c r="AK870" i="1"/>
  <c r="AG870" i="1"/>
  <c r="AH244" i="1"/>
  <c r="AJ244" i="1"/>
  <c r="AG244" i="1"/>
  <c r="BM244" i="1" s="1"/>
  <c r="AK244" i="1"/>
  <c r="AI244" i="1"/>
  <c r="BN127" i="1"/>
  <c r="BW127" i="1"/>
  <c r="BZ127" i="1"/>
  <c r="CB127" i="1" s="1"/>
  <c r="BO127" i="1"/>
  <c r="BP127" i="1"/>
  <c r="BQ127" i="1"/>
  <c r="BR127" i="1"/>
  <c r="BS127" i="1"/>
  <c r="BT127" i="1"/>
  <c r="BL127" i="1"/>
  <c r="BU127" i="1"/>
  <c r="BX127" i="1"/>
  <c r="BJ127" i="1"/>
  <c r="BM127" i="1"/>
  <c r="BK127" i="1"/>
  <c r="BY127" i="1"/>
  <c r="BV127" i="1"/>
  <c r="BS870" i="1"/>
  <c r="BO870" i="1"/>
  <c r="BT870" i="1"/>
  <c r="BZ870" i="1"/>
  <c r="CB870" i="1" s="1"/>
  <c r="BU870" i="1"/>
  <c r="BJ870" i="1"/>
  <c r="BN870" i="1"/>
  <c r="BV870" i="1"/>
  <c r="BR870" i="1"/>
  <c r="BK870" i="1"/>
  <c r="BW870" i="1"/>
  <c r="BL870" i="1"/>
  <c r="BX870" i="1"/>
  <c r="BP870" i="1"/>
  <c r="BM870" i="1"/>
  <c r="BQ870" i="1"/>
  <c r="BY870" i="1"/>
  <c r="AJ127" i="1"/>
  <c r="AK127" i="1"/>
  <c r="AG127" i="1"/>
  <c r="AI127" i="1"/>
  <c r="AH127" i="1"/>
  <c r="BU393" i="1"/>
  <c r="BJ393" i="1"/>
  <c r="BV393" i="1"/>
  <c r="BK393" i="1"/>
  <c r="BW393" i="1"/>
  <c r="BL393" i="1"/>
  <c r="BX393" i="1"/>
  <c r="BM393" i="1"/>
  <c r="BY393" i="1"/>
  <c r="BN393" i="1"/>
  <c r="BZ393" i="1"/>
  <c r="CB393" i="1" s="1"/>
  <c r="BO393" i="1"/>
  <c r="BP393" i="1"/>
  <c r="BQ393" i="1"/>
  <c r="BR393" i="1"/>
  <c r="BS393" i="1"/>
  <c r="BT393" i="1"/>
  <c r="BM816" i="1"/>
  <c r="BY816" i="1"/>
  <c r="BP816" i="1"/>
  <c r="BQ816" i="1"/>
  <c r="BR816" i="1"/>
  <c r="BS816" i="1"/>
  <c r="BT816" i="1"/>
  <c r="BU816" i="1"/>
  <c r="BV816" i="1"/>
  <c r="BJ816" i="1"/>
  <c r="BW816" i="1"/>
  <c r="BK816" i="1"/>
  <c r="BX816" i="1"/>
  <c r="BL816" i="1"/>
  <c r="BZ816" i="1"/>
  <c r="CB816" i="1" s="1"/>
  <c r="BN816" i="1"/>
  <c r="BO816" i="1"/>
  <c r="BK883" i="1"/>
  <c r="BW883" i="1"/>
  <c r="BL883" i="1"/>
  <c r="BX883" i="1"/>
  <c r="BM883" i="1"/>
  <c r="BY883" i="1"/>
  <c r="BN883" i="1"/>
  <c r="BZ883" i="1"/>
  <c r="CB883" i="1" s="1"/>
  <c r="BO883" i="1"/>
  <c r="BP883" i="1"/>
  <c r="BQ883" i="1"/>
  <c r="BR883" i="1"/>
  <c r="BS883" i="1"/>
  <c r="BT883" i="1"/>
  <c r="BJ883" i="1"/>
  <c r="BU883" i="1"/>
  <c r="BV883" i="1"/>
  <c r="BN893" i="1"/>
  <c r="BZ893" i="1"/>
  <c r="CB893" i="1" s="1"/>
  <c r="BO893" i="1"/>
  <c r="BP893" i="1"/>
  <c r="BQ893" i="1"/>
  <c r="BR893" i="1"/>
  <c r="BS893" i="1"/>
  <c r="BU893" i="1"/>
  <c r="BJ893" i="1"/>
  <c r="BV893" i="1"/>
  <c r="BK893" i="1"/>
  <c r="BW893" i="1"/>
  <c r="BL893" i="1"/>
  <c r="BM893" i="1"/>
  <c r="BT893" i="1"/>
  <c r="BX893" i="1"/>
  <c r="BY893" i="1"/>
  <c r="BT881" i="1"/>
  <c r="BU881" i="1"/>
  <c r="BJ881" i="1"/>
  <c r="BV881" i="1"/>
  <c r="BK881" i="1"/>
  <c r="BW881" i="1"/>
  <c r="BL881" i="1"/>
  <c r="BX881" i="1"/>
  <c r="BM881" i="1"/>
  <c r="BY881" i="1"/>
  <c r="BN881" i="1"/>
  <c r="BZ881" i="1"/>
  <c r="CB881" i="1" s="1"/>
  <c r="BO881" i="1"/>
  <c r="BP881" i="1"/>
  <c r="BQ881" i="1"/>
  <c r="BR881" i="1"/>
  <c r="BS881" i="1"/>
  <c r="BK378" i="1"/>
  <c r="BW378" i="1"/>
  <c r="BL378" i="1"/>
  <c r="BX378" i="1"/>
  <c r="BM378" i="1"/>
  <c r="BY378" i="1"/>
  <c r="BO378" i="1"/>
  <c r="BP378" i="1"/>
  <c r="BR378" i="1"/>
  <c r="BS378" i="1"/>
  <c r="BT378" i="1"/>
  <c r="BJ378" i="1"/>
  <c r="BN378" i="1"/>
  <c r="BQ378" i="1"/>
  <c r="BU378" i="1"/>
  <c r="BV378" i="1"/>
  <c r="BZ378" i="1"/>
  <c r="CB378" i="1" s="1"/>
  <c r="BU751" i="1"/>
  <c r="BJ751" i="1"/>
  <c r="BV751" i="1"/>
  <c r="BK751" i="1"/>
  <c r="BW751" i="1"/>
  <c r="BL751" i="1"/>
  <c r="BX751" i="1"/>
  <c r="BM751" i="1"/>
  <c r="BY751" i="1"/>
  <c r="BN751" i="1"/>
  <c r="BZ751" i="1"/>
  <c r="CB751" i="1" s="1"/>
  <c r="BO751" i="1"/>
  <c r="BP751" i="1"/>
  <c r="BQ751" i="1"/>
  <c r="BR751" i="1"/>
  <c r="BS751" i="1"/>
  <c r="BT751" i="1"/>
  <c r="BQ895" i="1"/>
  <c r="BR895" i="1"/>
  <c r="BS895" i="1"/>
  <c r="BT895" i="1"/>
  <c r="BU895" i="1"/>
  <c r="BJ895" i="1"/>
  <c r="BV895" i="1"/>
  <c r="BL895" i="1"/>
  <c r="BX895" i="1"/>
  <c r="BM895" i="1"/>
  <c r="BY895" i="1"/>
  <c r="BN895" i="1"/>
  <c r="BZ895" i="1"/>
  <c r="CB895" i="1" s="1"/>
  <c r="BK895" i="1"/>
  <c r="BO895" i="1"/>
  <c r="BP895" i="1"/>
  <c r="BW895" i="1"/>
  <c r="BJ890" i="1"/>
  <c r="BV890" i="1"/>
  <c r="BK890" i="1"/>
  <c r="BW890" i="1"/>
  <c r="BL890" i="1"/>
  <c r="BX890" i="1"/>
  <c r="BM890" i="1"/>
  <c r="BY890" i="1"/>
  <c r="BN890" i="1"/>
  <c r="BZ890" i="1"/>
  <c r="CB890" i="1" s="1"/>
  <c r="BO890" i="1"/>
  <c r="BP890" i="1"/>
  <c r="BQ890" i="1"/>
  <c r="BR890" i="1"/>
  <c r="BS890" i="1"/>
  <c r="BT890" i="1"/>
  <c r="BU890" i="1"/>
  <c r="BQ357" i="1"/>
  <c r="BR357" i="1"/>
  <c r="BS357" i="1"/>
  <c r="BT357" i="1"/>
  <c r="BU357" i="1"/>
  <c r="BJ357" i="1"/>
  <c r="BV357" i="1"/>
  <c r="BK357" i="1"/>
  <c r="BW357" i="1"/>
  <c r="BL357" i="1"/>
  <c r="BX357" i="1"/>
  <c r="BM357" i="1"/>
  <c r="BY357" i="1"/>
  <c r="BN357" i="1"/>
  <c r="BZ357" i="1"/>
  <c r="CB357" i="1" s="1"/>
  <c r="BO357" i="1"/>
  <c r="BP357" i="1"/>
  <c r="BN434" i="1"/>
  <c r="BZ434" i="1"/>
  <c r="CB434" i="1" s="1"/>
  <c r="BO434" i="1"/>
  <c r="BP434" i="1"/>
  <c r="BQ434" i="1"/>
  <c r="BR434" i="1"/>
  <c r="BS434" i="1"/>
  <c r="BT434" i="1"/>
  <c r="BU434" i="1"/>
  <c r="BJ434" i="1"/>
  <c r="BV434" i="1"/>
  <c r="BK434" i="1"/>
  <c r="BW434" i="1"/>
  <c r="BL434" i="1"/>
  <c r="BM434" i="1"/>
  <c r="BX434" i="1"/>
  <c r="BY434" i="1"/>
  <c r="BJ932" i="1"/>
  <c r="BV932" i="1"/>
  <c r="BK932" i="1"/>
  <c r="BW932" i="1"/>
  <c r="BL932" i="1"/>
  <c r="BX932" i="1"/>
  <c r="BM932" i="1"/>
  <c r="BY932" i="1"/>
  <c r="BN932" i="1"/>
  <c r="BZ932" i="1"/>
  <c r="CB932" i="1" s="1"/>
  <c r="BO932" i="1"/>
  <c r="BP932" i="1"/>
  <c r="BQ932" i="1"/>
  <c r="BR932" i="1"/>
  <c r="BS932" i="1"/>
  <c r="BT932" i="1"/>
  <c r="BU932" i="1"/>
  <c r="BN162" i="1"/>
  <c r="BZ162" i="1"/>
  <c r="CB162" i="1" s="1"/>
  <c r="BO162" i="1"/>
  <c r="BP162" i="1"/>
  <c r="BR162" i="1"/>
  <c r="BS162" i="1"/>
  <c r="BU162" i="1"/>
  <c r="BJ162" i="1"/>
  <c r="BV162" i="1"/>
  <c r="BK162" i="1"/>
  <c r="BW162" i="1"/>
  <c r="BY162" i="1"/>
  <c r="BL162" i="1"/>
  <c r="BM162" i="1"/>
  <c r="BQ162" i="1"/>
  <c r="BT162" i="1"/>
  <c r="BX162" i="1"/>
  <c r="AG281" i="1"/>
  <c r="AI281" i="1"/>
  <c r="AJ281" i="1"/>
  <c r="AK281" i="1"/>
  <c r="AH281" i="1"/>
  <c r="AG838" i="1"/>
  <c r="AH838" i="1"/>
  <c r="AJ838" i="1"/>
  <c r="AK838" i="1"/>
  <c r="AI838" i="1"/>
  <c r="AJ319" i="1"/>
  <c r="AK319" i="1"/>
  <c r="AG319" i="1"/>
  <c r="AI319" i="1"/>
  <c r="AH319" i="1"/>
  <c r="BS938" i="1"/>
  <c r="BT938" i="1"/>
  <c r="BU938" i="1"/>
  <c r="BJ938" i="1"/>
  <c r="BV938" i="1"/>
  <c r="BK938" i="1"/>
  <c r="BW938" i="1"/>
  <c r="BL938" i="1"/>
  <c r="BX938" i="1"/>
  <c r="BM938" i="1"/>
  <c r="BY938" i="1"/>
  <c r="BN938" i="1"/>
  <c r="BZ938" i="1"/>
  <c r="CB938" i="1" s="1"/>
  <c r="BO938" i="1"/>
  <c r="BP938" i="1"/>
  <c r="BQ938" i="1"/>
  <c r="BR938" i="1"/>
  <c r="AG846" i="1"/>
  <c r="AH846" i="1"/>
  <c r="AI846" i="1"/>
  <c r="AK846" i="1"/>
  <c r="AJ846" i="1"/>
  <c r="BQ361" i="1"/>
  <c r="BU361" i="1"/>
  <c r="BK361" i="1"/>
  <c r="BY361" i="1"/>
  <c r="BL361" i="1"/>
  <c r="BZ361" i="1"/>
  <c r="CB361" i="1" s="1"/>
  <c r="BM361" i="1"/>
  <c r="BN361" i="1"/>
  <c r="BO361" i="1"/>
  <c r="BP361" i="1"/>
  <c r="BR361" i="1"/>
  <c r="BS361" i="1"/>
  <c r="BT361" i="1"/>
  <c r="BV361" i="1"/>
  <c r="BJ361" i="1"/>
  <c r="BW361" i="1"/>
  <c r="BX361" i="1"/>
  <c r="BJ905" i="1"/>
  <c r="BV905" i="1"/>
  <c r="BL905" i="1"/>
  <c r="BX905" i="1"/>
  <c r="BM905" i="1"/>
  <c r="BN905" i="1"/>
  <c r="BO905" i="1"/>
  <c r="BP905" i="1"/>
  <c r="BQ905" i="1"/>
  <c r="BR905" i="1"/>
  <c r="BS905" i="1"/>
  <c r="BT905" i="1"/>
  <c r="BU905" i="1"/>
  <c r="BW905" i="1"/>
  <c r="BY905" i="1"/>
  <c r="BK905" i="1"/>
  <c r="BZ905" i="1"/>
  <c r="CB905" i="1" s="1"/>
  <c r="BO79" i="1"/>
  <c r="BP79" i="1"/>
  <c r="BQ79" i="1"/>
  <c r="BR79" i="1"/>
  <c r="BS79" i="1"/>
  <c r="BT79" i="1"/>
  <c r="BU79" i="1"/>
  <c r="BJ79" i="1"/>
  <c r="BV79" i="1"/>
  <c r="BK79" i="1"/>
  <c r="BW79" i="1"/>
  <c r="BL79" i="1"/>
  <c r="BX79" i="1"/>
  <c r="BM79" i="1"/>
  <c r="BN79" i="1"/>
  <c r="BY79" i="1"/>
  <c r="BZ79" i="1"/>
  <c r="CB79" i="1" s="1"/>
  <c r="BT299" i="1"/>
  <c r="BU299" i="1"/>
  <c r="BJ299" i="1"/>
  <c r="BV299" i="1"/>
  <c r="BK299" i="1"/>
  <c r="BW299" i="1"/>
  <c r="BL299" i="1"/>
  <c r="BX299" i="1"/>
  <c r="BM299" i="1"/>
  <c r="BY299" i="1"/>
  <c r="BN299" i="1"/>
  <c r="BZ299" i="1"/>
  <c r="CB299" i="1" s="1"/>
  <c r="BO299" i="1"/>
  <c r="BP299" i="1"/>
  <c r="BQ299" i="1"/>
  <c r="BR299" i="1"/>
  <c r="BS299" i="1"/>
  <c r="BN142" i="1"/>
  <c r="BZ142" i="1"/>
  <c r="CB142" i="1" s="1"/>
  <c r="BO142" i="1"/>
  <c r="BP142" i="1"/>
  <c r="BQ142" i="1"/>
  <c r="BR142" i="1"/>
  <c r="BS142" i="1"/>
  <c r="BT142" i="1"/>
  <c r="BU142" i="1"/>
  <c r="BJ142" i="1"/>
  <c r="BV142" i="1"/>
  <c r="BK142" i="1"/>
  <c r="BW142" i="1"/>
  <c r="BL142" i="1"/>
  <c r="BX142" i="1"/>
  <c r="BM142" i="1"/>
  <c r="BY142" i="1"/>
  <c r="BN583" i="1"/>
  <c r="BZ583" i="1"/>
  <c r="CB583" i="1" s="1"/>
  <c r="BR583" i="1"/>
  <c r="BM583" i="1"/>
  <c r="BO583" i="1"/>
  <c r="BP583" i="1"/>
  <c r="BQ583" i="1"/>
  <c r="BS583" i="1"/>
  <c r="BT583" i="1"/>
  <c r="BU583" i="1"/>
  <c r="BV583" i="1"/>
  <c r="BW583" i="1"/>
  <c r="BJ583" i="1"/>
  <c r="BX583" i="1"/>
  <c r="BK583" i="1"/>
  <c r="BL583" i="1"/>
  <c r="BY583" i="1"/>
  <c r="BO55" i="1"/>
  <c r="BP55" i="1"/>
  <c r="BQ55" i="1"/>
  <c r="BR55" i="1"/>
  <c r="BS55" i="1"/>
  <c r="BT55" i="1"/>
  <c r="BU55" i="1"/>
  <c r="BJ55" i="1"/>
  <c r="BV55" i="1"/>
  <c r="BK55" i="1"/>
  <c r="BW55" i="1"/>
  <c r="BL55" i="1"/>
  <c r="BX55" i="1"/>
  <c r="BM55" i="1"/>
  <c r="BY55" i="1"/>
  <c r="BN55" i="1"/>
  <c r="BZ55" i="1"/>
  <c r="CB55" i="1" s="1"/>
  <c r="BM533" i="1"/>
  <c r="BY533" i="1"/>
  <c r="BN533" i="1"/>
  <c r="BZ533" i="1"/>
  <c r="CB533" i="1" s="1"/>
  <c r="BO533" i="1"/>
  <c r="BP533" i="1"/>
  <c r="BQ533" i="1"/>
  <c r="BR533" i="1"/>
  <c r="BS533" i="1"/>
  <c r="BT533" i="1"/>
  <c r="BU533" i="1"/>
  <c r="BJ533" i="1"/>
  <c r="BV533" i="1"/>
  <c r="BK533" i="1"/>
  <c r="BL533" i="1"/>
  <c r="BW533" i="1"/>
  <c r="BX533" i="1"/>
  <c r="BT265" i="1"/>
  <c r="BU265" i="1"/>
  <c r="BJ265" i="1"/>
  <c r="BV265" i="1"/>
  <c r="BK265" i="1"/>
  <c r="BW265" i="1"/>
  <c r="BL265" i="1"/>
  <c r="BX265" i="1"/>
  <c r="BM265" i="1"/>
  <c r="BY265" i="1"/>
  <c r="BN265" i="1"/>
  <c r="BZ265" i="1"/>
  <c r="CB265" i="1" s="1"/>
  <c r="BO265" i="1"/>
  <c r="BP265" i="1"/>
  <c r="BQ265" i="1"/>
  <c r="BR265" i="1"/>
  <c r="BS265" i="1"/>
  <c r="BU50" i="1"/>
  <c r="BJ50" i="1"/>
  <c r="BV50" i="1"/>
  <c r="BK50" i="1"/>
  <c r="BW50" i="1"/>
  <c r="BL50" i="1"/>
  <c r="BX50" i="1"/>
  <c r="BM50" i="1"/>
  <c r="BY50" i="1"/>
  <c r="BN50" i="1"/>
  <c r="BZ50" i="1"/>
  <c r="CB50" i="1" s="1"/>
  <c r="BO50" i="1"/>
  <c r="BP50" i="1"/>
  <c r="BQ50" i="1"/>
  <c r="BR50" i="1"/>
  <c r="BS50" i="1"/>
  <c r="BT50" i="1"/>
  <c r="BN387" i="1"/>
  <c r="BZ387" i="1"/>
  <c r="CB387" i="1" s="1"/>
  <c r="BO387" i="1"/>
  <c r="BP387" i="1"/>
  <c r="BQ387" i="1"/>
  <c r="BR387" i="1"/>
  <c r="BS387" i="1"/>
  <c r="BT387" i="1"/>
  <c r="BU387" i="1"/>
  <c r="BJ387" i="1"/>
  <c r="BV387" i="1"/>
  <c r="BK387" i="1"/>
  <c r="BW387" i="1"/>
  <c r="BM387" i="1"/>
  <c r="BX387" i="1"/>
  <c r="BY387" i="1"/>
  <c r="BL387" i="1"/>
  <c r="AH508" i="1"/>
  <c r="AI508" i="1"/>
  <c r="AJ508" i="1"/>
  <c r="AK508" i="1"/>
  <c r="AG508" i="1"/>
  <c r="AG938" i="1"/>
  <c r="AH938" i="1"/>
  <c r="AI938" i="1"/>
  <c r="AJ938" i="1"/>
  <c r="AK938" i="1"/>
  <c r="BL289" i="1"/>
  <c r="BX289" i="1"/>
  <c r="BK289" i="1"/>
  <c r="BY289" i="1"/>
  <c r="BM289" i="1"/>
  <c r="BZ289" i="1"/>
  <c r="CB289" i="1" s="1"/>
  <c r="BN289" i="1"/>
  <c r="BO289" i="1"/>
  <c r="BP289" i="1"/>
  <c r="BQ289" i="1"/>
  <c r="BR289" i="1"/>
  <c r="BS289" i="1"/>
  <c r="BT289" i="1"/>
  <c r="BU289" i="1"/>
  <c r="BJ289" i="1"/>
  <c r="BV289" i="1"/>
  <c r="BW289" i="1"/>
  <c r="BR237" i="1"/>
  <c r="BS237" i="1"/>
  <c r="BT237" i="1"/>
  <c r="BU237" i="1"/>
  <c r="BJ237" i="1"/>
  <c r="BV237" i="1"/>
  <c r="BK237" i="1"/>
  <c r="BW237" i="1"/>
  <c r="BL237" i="1"/>
  <c r="BX237" i="1"/>
  <c r="BM237" i="1"/>
  <c r="BY237" i="1"/>
  <c r="BN237" i="1"/>
  <c r="BZ237" i="1"/>
  <c r="CB237" i="1" s="1"/>
  <c r="BO237" i="1"/>
  <c r="BP237" i="1"/>
  <c r="BQ237" i="1"/>
  <c r="BK833" i="1"/>
  <c r="BW833" i="1"/>
  <c r="BO833" i="1"/>
  <c r="BU833" i="1"/>
  <c r="BV833" i="1"/>
  <c r="BX833" i="1"/>
  <c r="BJ833" i="1"/>
  <c r="BY833" i="1"/>
  <c r="BL833" i="1"/>
  <c r="BZ833" i="1"/>
  <c r="CB833" i="1" s="1"/>
  <c r="BM833" i="1"/>
  <c r="BN833" i="1"/>
  <c r="BP833" i="1"/>
  <c r="BQ833" i="1"/>
  <c r="BR833" i="1"/>
  <c r="BS833" i="1"/>
  <c r="BT833" i="1"/>
  <c r="BN610" i="1"/>
  <c r="BZ610" i="1"/>
  <c r="CB610" i="1" s="1"/>
  <c r="BO610" i="1"/>
  <c r="BP610" i="1"/>
  <c r="BQ610" i="1"/>
  <c r="BR610" i="1"/>
  <c r="BS610" i="1"/>
  <c r="BT610" i="1"/>
  <c r="BU610" i="1"/>
  <c r="BJ610" i="1"/>
  <c r="BV610" i="1"/>
  <c r="BK610" i="1"/>
  <c r="BW610" i="1"/>
  <c r="BY610" i="1"/>
  <c r="BL610" i="1"/>
  <c r="BM610" i="1"/>
  <c r="BX610" i="1"/>
  <c r="BN564" i="1"/>
  <c r="BZ564" i="1"/>
  <c r="CB564" i="1" s="1"/>
  <c r="BO564" i="1"/>
  <c r="BP564" i="1"/>
  <c r="BQ564" i="1"/>
  <c r="BR564" i="1"/>
  <c r="BS564" i="1"/>
  <c r="BT564" i="1"/>
  <c r="BU564" i="1"/>
  <c r="BJ564" i="1"/>
  <c r="BV564" i="1"/>
  <c r="BK564" i="1"/>
  <c r="BW564" i="1"/>
  <c r="BL564" i="1"/>
  <c r="BX564" i="1"/>
  <c r="BM564" i="1"/>
  <c r="BY564" i="1"/>
  <c r="BN400" i="1"/>
  <c r="BZ400" i="1"/>
  <c r="CB400" i="1" s="1"/>
  <c r="BO400" i="1"/>
  <c r="BP400" i="1"/>
  <c r="BQ400" i="1"/>
  <c r="BR400" i="1"/>
  <c r="BS400" i="1"/>
  <c r="BT400" i="1"/>
  <c r="BU400" i="1"/>
  <c r="BJ400" i="1"/>
  <c r="BV400" i="1"/>
  <c r="BK400" i="1"/>
  <c r="BW400" i="1"/>
  <c r="BX400" i="1"/>
  <c r="BY400" i="1"/>
  <c r="BL400" i="1"/>
  <c r="BM400" i="1"/>
  <c r="BS946" i="1"/>
  <c r="BT946" i="1"/>
  <c r="BU946" i="1"/>
  <c r="BJ946" i="1"/>
  <c r="BV946" i="1"/>
  <c r="BK946" i="1"/>
  <c r="BW946" i="1"/>
  <c r="BL946" i="1"/>
  <c r="BX946" i="1"/>
  <c r="BM946" i="1"/>
  <c r="BY946" i="1"/>
  <c r="BN946" i="1"/>
  <c r="BZ946" i="1"/>
  <c r="CB946" i="1" s="1"/>
  <c r="BO946" i="1"/>
  <c r="BP946" i="1"/>
  <c r="BQ946" i="1"/>
  <c r="BR946" i="1"/>
  <c r="BJ622" i="1"/>
  <c r="BV622" i="1"/>
  <c r="BL622" i="1"/>
  <c r="BX622" i="1"/>
  <c r="BM622" i="1"/>
  <c r="BY622" i="1"/>
  <c r="BN622" i="1"/>
  <c r="BZ622" i="1"/>
  <c r="CB622" i="1" s="1"/>
  <c r="BR622" i="1"/>
  <c r="BS622" i="1"/>
  <c r="BT622" i="1"/>
  <c r="BU622" i="1"/>
  <c r="BW622" i="1"/>
  <c r="BK622" i="1"/>
  <c r="BO622" i="1"/>
  <c r="BP622" i="1"/>
  <c r="BQ622" i="1"/>
  <c r="BQ631" i="1"/>
  <c r="BR631" i="1"/>
  <c r="BS631" i="1"/>
  <c r="BT631" i="1"/>
  <c r="BU631" i="1"/>
  <c r="BJ631" i="1"/>
  <c r="BV631" i="1"/>
  <c r="BK631" i="1"/>
  <c r="BW631" i="1"/>
  <c r="BL631" i="1"/>
  <c r="BX631" i="1"/>
  <c r="BM631" i="1"/>
  <c r="BY631" i="1"/>
  <c r="BN631" i="1"/>
  <c r="BZ631" i="1"/>
  <c r="CB631" i="1" s="1"/>
  <c r="BO631" i="1"/>
  <c r="BP631" i="1"/>
  <c r="BR46" i="1"/>
  <c r="BS46" i="1"/>
  <c r="BT46" i="1"/>
  <c r="BU46" i="1"/>
  <c r="BJ46" i="1"/>
  <c r="BV46" i="1"/>
  <c r="BK46" i="1"/>
  <c r="BW46" i="1"/>
  <c r="BL46" i="1"/>
  <c r="BX46" i="1"/>
  <c r="BM46" i="1"/>
  <c r="BY46" i="1"/>
  <c r="BN46" i="1"/>
  <c r="BZ46" i="1"/>
  <c r="CB46" i="1" s="1"/>
  <c r="BO46" i="1"/>
  <c r="BP46" i="1"/>
  <c r="BQ46" i="1"/>
  <c r="BS724" i="1"/>
  <c r="BU724" i="1"/>
  <c r="BK724" i="1"/>
  <c r="BW724" i="1"/>
  <c r="BL724" i="1"/>
  <c r="BO724" i="1"/>
  <c r="BY724" i="1"/>
  <c r="BZ724" i="1"/>
  <c r="CB724" i="1" s="1"/>
  <c r="BJ724" i="1"/>
  <c r="BM724" i="1"/>
  <c r="BN724" i="1"/>
  <c r="BP724" i="1"/>
  <c r="BQ724" i="1"/>
  <c r="BR724" i="1"/>
  <c r="BT724" i="1"/>
  <c r="BV724" i="1"/>
  <c r="BX724" i="1"/>
  <c r="BS226" i="1"/>
  <c r="BT226" i="1"/>
  <c r="BU226" i="1"/>
  <c r="BJ226" i="1"/>
  <c r="BV226" i="1"/>
  <c r="BK226" i="1"/>
  <c r="BW226" i="1"/>
  <c r="BL226" i="1"/>
  <c r="BX226" i="1"/>
  <c r="BM226" i="1"/>
  <c r="BY226" i="1"/>
  <c r="BN226" i="1"/>
  <c r="BZ226" i="1"/>
  <c r="CB226" i="1" s="1"/>
  <c r="BO226" i="1"/>
  <c r="BP226" i="1"/>
  <c r="BQ226" i="1"/>
  <c r="BR226" i="1"/>
  <c r="BL811" i="1"/>
  <c r="BX811" i="1"/>
  <c r="BM811" i="1"/>
  <c r="BY811" i="1"/>
  <c r="BN811" i="1"/>
  <c r="BZ811" i="1"/>
  <c r="CB811" i="1" s="1"/>
  <c r="BO811" i="1"/>
  <c r="BP811" i="1"/>
  <c r="BQ811" i="1"/>
  <c r="BR811" i="1"/>
  <c r="BS811" i="1"/>
  <c r="BT811" i="1"/>
  <c r="BU811" i="1"/>
  <c r="BJ811" i="1"/>
  <c r="BK811" i="1"/>
  <c r="BV811" i="1"/>
  <c r="BW811" i="1"/>
  <c r="BL676" i="1"/>
  <c r="BX676" i="1"/>
  <c r="BM676" i="1"/>
  <c r="BY676" i="1"/>
  <c r="BN676" i="1"/>
  <c r="BZ676" i="1"/>
  <c r="CB676" i="1" s="1"/>
  <c r="BO676" i="1"/>
  <c r="BP676" i="1"/>
  <c r="BQ676" i="1"/>
  <c r="BR676" i="1"/>
  <c r="BS676" i="1"/>
  <c r="BT676" i="1"/>
  <c r="BU676" i="1"/>
  <c r="BJ676" i="1"/>
  <c r="BV676" i="1"/>
  <c r="BK676" i="1"/>
  <c r="BW676" i="1"/>
  <c r="BJ708" i="1"/>
  <c r="BK708" i="1"/>
  <c r="BL708" i="1"/>
  <c r="BX708" i="1"/>
  <c r="BS708" i="1"/>
  <c r="BT708" i="1"/>
  <c r="BU708" i="1"/>
  <c r="BV708" i="1"/>
  <c r="BW708" i="1"/>
  <c r="BY708" i="1"/>
  <c r="BM708" i="1"/>
  <c r="BZ708" i="1"/>
  <c r="CB708" i="1" s="1"/>
  <c r="BN708" i="1"/>
  <c r="BO708" i="1"/>
  <c r="BP708" i="1"/>
  <c r="BQ708" i="1"/>
  <c r="BR708" i="1"/>
  <c r="AI186" i="1"/>
  <c r="AJ186" i="1"/>
  <c r="AK186" i="1"/>
  <c r="AG186" i="1"/>
  <c r="AH186" i="1"/>
  <c r="BK843" i="1"/>
  <c r="BW843" i="1"/>
  <c r="BL843" i="1"/>
  <c r="BX843" i="1"/>
  <c r="BM843" i="1"/>
  <c r="BY843" i="1"/>
  <c r="BN843" i="1"/>
  <c r="BZ843" i="1"/>
  <c r="CB843" i="1" s="1"/>
  <c r="BO843" i="1"/>
  <c r="BP843" i="1"/>
  <c r="BQ843" i="1"/>
  <c r="BR843" i="1"/>
  <c r="BS843" i="1"/>
  <c r="BT843" i="1"/>
  <c r="BJ843" i="1"/>
  <c r="BU843" i="1"/>
  <c r="BV843" i="1"/>
  <c r="BP719" i="1"/>
  <c r="BR719" i="1"/>
  <c r="BT719" i="1"/>
  <c r="BU719" i="1"/>
  <c r="BK719" i="1"/>
  <c r="BL719" i="1"/>
  <c r="BX719" i="1"/>
  <c r="BM719" i="1"/>
  <c r="BY719" i="1"/>
  <c r="BJ719" i="1"/>
  <c r="BN719" i="1"/>
  <c r="BO719" i="1"/>
  <c r="BQ719" i="1"/>
  <c r="BS719" i="1"/>
  <c r="BV719" i="1"/>
  <c r="BW719" i="1"/>
  <c r="BZ719" i="1"/>
  <c r="CB719" i="1" s="1"/>
  <c r="BN943" i="1"/>
  <c r="BZ943" i="1"/>
  <c r="CB943" i="1" s="1"/>
  <c r="BO943" i="1"/>
  <c r="BP943" i="1"/>
  <c r="BQ943" i="1"/>
  <c r="BR943" i="1"/>
  <c r="BS943" i="1"/>
  <c r="BT943" i="1"/>
  <c r="BU943" i="1"/>
  <c r="BJ943" i="1"/>
  <c r="BV943" i="1"/>
  <c r="BK943" i="1"/>
  <c r="BW943" i="1"/>
  <c r="BL943" i="1"/>
  <c r="BX943" i="1"/>
  <c r="BM943" i="1"/>
  <c r="BY943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Q858" i="1"/>
  <c r="BR858" i="1"/>
  <c r="BS858" i="1"/>
  <c r="BT858" i="1"/>
  <c r="BU858" i="1"/>
  <c r="BP878" i="1"/>
  <c r="BQ878" i="1"/>
  <c r="BR878" i="1"/>
  <c r="BS878" i="1"/>
  <c r="BT878" i="1"/>
  <c r="BU878" i="1"/>
  <c r="BJ878" i="1"/>
  <c r="BV878" i="1"/>
  <c r="BK878" i="1"/>
  <c r="BW878" i="1"/>
  <c r="BL878" i="1"/>
  <c r="BX878" i="1"/>
  <c r="BM878" i="1"/>
  <c r="BY878" i="1"/>
  <c r="BN878" i="1"/>
  <c r="BO878" i="1"/>
  <c r="BZ878" i="1"/>
  <c r="CB878" i="1" s="1"/>
  <c r="BT806" i="1"/>
  <c r="BU806" i="1"/>
  <c r="BJ806" i="1"/>
  <c r="BV806" i="1"/>
  <c r="BK806" i="1"/>
  <c r="BW806" i="1"/>
  <c r="BL806" i="1"/>
  <c r="BX806" i="1"/>
  <c r="BM806" i="1"/>
  <c r="BY806" i="1"/>
  <c r="BN806" i="1"/>
  <c r="BZ806" i="1"/>
  <c r="CB806" i="1" s="1"/>
  <c r="BO806" i="1"/>
  <c r="BP806" i="1"/>
  <c r="BQ806" i="1"/>
  <c r="BR806" i="1"/>
  <c r="BS806" i="1"/>
  <c r="BS856" i="1"/>
  <c r="BT856" i="1"/>
  <c r="BU856" i="1"/>
  <c r="BJ856" i="1"/>
  <c r="BV856" i="1"/>
  <c r="BK856" i="1"/>
  <c r="BW856" i="1"/>
  <c r="BL856" i="1"/>
  <c r="BX856" i="1"/>
  <c r="BM856" i="1"/>
  <c r="BY856" i="1"/>
  <c r="BN856" i="1"/>
  <c r="BZ856" i="1"/>
  <c r="CB856" i="1" s="1"/>
  <c r="BO856" i="1"/>
  <c r="BP856" i="1"/>
  <c r="BQ856" i="1"/>
  <c r="BR856" i="1"/>
  <c r="BK949" i="1"/>
  <c r="BW949" i="1"/>
  <c r="BL949" i="1"/>
  <c r="BX949" i="1"/>
  <c r="BM949" i="1"/>
  <c r="BY949" i="1"/>
  <c r="BN949" i="1"/>
  <c r="BZ949" i="1"/>
  <c r="CB949" i="1" s="1"/>
  <c r="BO949" i="1"/>
  <c r="BP949" i="1"/>
  <c r="BQ949" i="1"/>
  <c r="BR949" i="1"/>
  <c r="BS949" i="1"/>
  <c r="BT949" i="1"/>
  <c r="BU949" i="1"/>
  <c r="BJ949" i="1"/>
  <c r="BV949" i="1"/>
  <c r="BK428" i="1"/>
  <c r="BW428" i="1"/>
  <c r="BL428" i="1"/>
  <c r="BX428" i="1"/>
  <c r="BM428" i="1"/>
  <c r="BY428" i="1"/>
  <c r="BN428" i="1"/>
  <c r="BZ428" i="1"/>
  <c r="CB428" i="1" s="1"/>
  <c r="BO428" i="1"/>
  <c r="BP428" i="1"/>
  <c r="BQ428" i="1"/>
  <c r="BR428" i="1"/>
  <c r="BS428" i="1"/>
  <c r="BT428" i="1"/>
  <c r="BJ428" i="1"/>
  <c r="BU428" i="1"/>
  <c r="BV428" i="1"/>
  <c r="BM118" i="1"/>
  <c r="BY118" i="1"/>
  <c r="BN118" i="1"/>
  <c r="BZ118" i="1"/>
  <c r="CB118" i="1" s="1"/>
  <c r="BO118" i="1"/>
  <c r="BP118" i="1"/>
  <c r="BQ118" i="1"/>
  <c r="BR118" i="1"/>
  <c r="BS118" i="1"/>
  <c r="BT118" i="1"/>
  <c r="BU118" i="1"/>
  <c r="BJ118" i="1"/>
  <c r="BV118" i="1"/>
  <c r="BK118" i="1"/>
  <c r="BL118" i="1"/>
  <c r="BW118" i="1"/>
  <c r="BX118" i="1"/>
  <c r="BS914" i="1"/>
  <c r="BT914" i="1"/>
  <c r="BU914" i="1"/>
  <c r="BJ914" i="1"/>
  <c r="BV914" i="1"/>
  <c r="BK914" i="1"/>
  <c r="BW914" i="1"/>
  <c r="BL914" i="1"/>
  <c r="BX914" i="1"/>
  <c r="BM914" i="1"/>
  <c r="BY914" i="1"/>
  <c r="BN914" i="1"/>
  <c r="BZ914" i="1"/>
  <c r="CB914" i="1" s="1"/>
  <c r="BO914" i="1"/>
  <c r="BP914" i="1"/>
  <c r="BQ914" i="1"/>
  <c r="BR914" i="1"/>
  <c r="BT813" i="1"/>
  <c r="BU813" i="1"/>
  <c r="BJ813" i="1"/>
  <c r="BV813" i="1"/>
  <c r="BK813" i="1"/>
  <c r="BW813" i="1"/>
  <c r="BL813" i="1"/>
  <c r="BX813" i="1"/>
  <c r="BM813" i="1"/>
  <c r="BY813" i="1"/>
  <c r="BN813" i="1"/>
  <c r="BZ813" i="1"/>
  <c r="CB813" i="1" s="1"/>
  <c r="BO813" i="1"/>
  <c r="BP813" i="1"/>
  <c r="BQ813" i="1"/>
  <c r="BR813" i="1"/>
  <c r="BS813" i="1"/>
  <c r="BN823" i="1"/>
  <c r="BJ823" i="1"/>
  <c r="BK823" i="1"/>
  <c r="BL823" i="1"/>
  <c r="BM823" i="1"/>
  <c r="BO150" i="1"/>
  <c r="BP150" i="1"/>
  <c r="BQ150" i="1"/>
  <c r="BR150" i="1"/>
  <c r="BS150" i="1"/>
  <c r="BT150" i="1"/>
  <c r="BU150" i="1"/>
  <c r="BJ150" i="1"/>
  <c r="BV150" i="1"/>
  <c r="BK150" i="1"/>
  <c r="BW150" i="1"/>
  <c r="BL150" i="1"/>
  <c r="BX150" i="1"/>
  <c r="BM150" i="1"/>
  <c r="BN150" i="1"/>
  <c r="BY150" i="1"/>
  <c r="BZ150" i="1"/>
  <c r="CB150" i="1" s="1"/>
  <c r="BT849" i="1"/>
  <c r="BU849" i="1"/>
  <c r="BJ849" i="1"/>
  <c r="BV849" i="1"/>
  <c r="BK849" i="1"/>
  <c r="BW849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N714" i="1"/>
  <c r="BZ714" i="1"/>
  <c r="CB714" i="1" s="1"/>
  <c r="BO714" i="1"/>
  <c r="BP714" i="1"/>
  <c r="BQ714" i="1"/>
  <c r="BR714" i="1"/>
  <c r="BS714" i="1"/>
  <c r="BT714" i="1"/>
  <c r="BU714" i="1"/>
  <c r="BJ714" i="1"/>
  <c r="BV714" i="1"/>
  <c r="BK714" i="1"/>
  <c r="BW714" i="1"/>
  <c r="BM714" i="1"/>
  <c r="BX714" i="1"/>
  <c r="BY714" i="1"/>
  <c r="BL714" i="1"/>
  <c r="BJ665" i="1"/>
  <c r="BV665" i="1"/>
  <c r="BK665" i="1"/>
  <c r="BW665" i="1"/>
  <c r="BL665" i="1"/>
  <c r="BX665" i="1"/>
  <c r="BM665" i="1"/>
  <c r="BY665" i="1"/>
  <c r="BN665" i="1"/>
  <c r="BZ665" i="1"/>
  <c r="CB665" i="1" s="1"/>
  <c r="BO665" i="1"/>
  <c r="BP665" i="1"/>
  <c r="BQ665" i="1"/>
  <c r="BR665" i="1"/>
  <c r="BS665" i="1"/>
  <c r="BT665" i="1"/>
  <c r="BU665" i="1"/>
  <c r="BS186" i="1"/>
  <c r="BT186" i="1"/>
  <c r="BU186" i="1"/>
  <c r="BK186" i="1"/>
  <c r="BW186" i="1"/>
  <c r="BL186" i="1"/>
  <c r="BX186" i="1"/>
  <c r="BN186" i="1"/>
  <c r="BZ186" i="1"/>
  <c r="CB186" i="1" s="1"/>
  <c r="BO186" i="1"/>
  <c r="BP186" i="1"/>
  <c r="BJ186" i="1"/>
  <c r="BM186" i="1"/>
  <c r="BQ186" i="1"/>
  <c r="BR186" i="1"/>
  <c r="BV186" i="1"/>
  <c r="BY186" i="1"/>
  <c r="AJ843" i="1"/>
  <c r="AH843" i="1"/>
  <c r="AI843" i="1"/>
  <c r="AK843" i="1"/>
  <c r="AG843" i="1"/>
  <c r="BQ156" i="1"/>
  <c r="BR156" i="1"/>
  <c r="BS156" i="1"/>
  <c r="BT156" i="1"/>
  <c r="BU156" i="1"/>
  <c r="BJ156" i="1"/>
  <c r="BV156" i="1"/>
  <c r="BK156" i="1"/>
  <c r="BW156" i="1"/>
  <c r="BL156" i="1"/>
  <c r="BX156" i="1"/>
  <c r="BM156" i="1"/>
  <c r="BY156" i="1"/>
  <c r="BN156" i="1"/>
  <c r="BZ156" i="1"/>
  <c r="CB156" i="1" s="1"/>
  <c r="BO156" i="1"/>
  <c r="BP156" i="1"/>
  <c r="BR112" i="1"/>
  <c r="BS112" i="1"/>
  <c r="BT112" i="1"/>
  <c r="BU112" i="1"/>
  <c r="BJ112" i="1"/>
  <c r="BV112" i="1"/>
  <c r="BK112" i="1"/>
  <c r="BW112" i="1"/>
  <c r="BL112" i="1"/>
  <c r="BX112" i="1"/>
  <c r="BM112" i="1"/>
  <c r="BY112" i="1"/>
  <c r="BN112" i="1"/>
  <c r="BZ112" i="1"/>
  <c r="CB112" i="1" s="1"/>
  <c r="BO112" i="1"/>
  <c r="BP112" i="1"/>
  <c r="BQ112" i="1"/>
  <c r="AG349" i="1"/>
  <c r="AH349" i="1"/>
  <c r="AI349" i="1"/>
  <c r="AJ349" i="1"/>
  <c r="AK349" i="1"/>
  <c r="AG719" i="1"/>
  <c r="AH719" i="1"/>
  <c r="AI719" i="1"/>
  <c r="AJ719" i="1"/>
  <c r="AK719" i="1"/>
  <c r="AG943" i="1"/>
  <c r="AH943" i="1"/>
  <c r="AI943" i="1"/>
  <c r="AJ943" i="1"/>
  <c r="AK943" i="1"/>
  <c r="BK319" i="1"/>
  <c r="BW319" i="1"/>
  <c r="BL319" i="1"/>
  <c r="BX319" i="1"/>
  <c r="BM319" i="1"/>
  <c r="BY319" i="1"/>
  <c r="BN319" i="1"/>
  <c r="BZ319" i="1"/>
  <c r="CB319" i="1" s="1"/>
  <c r="BO319" i="1"/>
  <c r="BP319" i="1"/>
  <c r="BQ319" i="1"/>
  <c r="BR319" i="1"/>
  <c r="BS319" i="1"/>
  <c r="BT319" i="1"/>
  <c r="BJ319" i="1"/>
  <c r="BU319" i="1"/>
  <c r="BV319" i="1"/>
  <c r="AG201" i="1"/>
  <c r="AK201" i="1"/>
  <c r="AH201" i="1"/>
  <c r="AI201" i="1"/>
  <c r="AJ201" i="1"/>
  <c r="AK877" i="1"/>
  <c r="AG877" i="1"/>
  <c r="AH877" i="1"/>
  <c r="AJ877" i="1"/>
  <c r="AI877" i="1"/>
  <c r="BS807" i="1"/>
  <c r="BT807" i="1"/>
  <c r="BU807" i="1"/>
  <c r="BJ807" i="1"/>
  <c r="BV807" i="1"/>
  <c r="BK807" i="1"/>
  <c r="BW807" i="1"/>
  <c r="BL807" i="1"/>
  <c r="BX807" i="1"/>
  <c r="BM807" i="1"/>
  <c r="BY807" i="1"/>
  <c r="BN807" i="1"/>
  <c r="BZ807" i="1"/>
  <c r="CB807" i="1" s="1"/>
  <c r="BO807" i="1"/>
  <c r="BP807" i="1"/>
  <c r="BQ807" i="1"/>
  <c r="BR807" i="1"/>
  <c r="BJ809" i="1"/>
  <c r="BV809" i="1"/>
  <c r="BK809" i="1"/>
  <c r="BW809" i="1"/>
  <c r="BL809" i="1"/>
  <c r="BX809" i="1"/>
  <c r="BM809" i="1"/>
  <c r="BY809" i="1"/>
  <c r="BP809" i="1"/>
  <c r="BQ809" i="1"/>
  <c r="BR809" i="1"/>
  <c r="BN809" i="1"/>
  <c r="BO809" i="1"/>
  <c r="BS809" i="1"/>
  <c r="BT809" i="1"/>
  <c r="BU809" i="1"/>
  <c r="BZ809" i="1"/>
  <c r="BT346" i="1"/>
  <c r="BU346" i="1"/>
  <c r="BJ346" i="1"/>
  <c r="BV346" i="1"/>
  <c r="BK346" i="1"/>
  <c r="BW346" i="1"/>
  <c r="BL346" i="1"/>
  <c r="BX346" i="1"/>
  <c r="BM346" i="1"/>
  <c r="BY346" i="1"/>
  <c r="BO346" i="1"/>
  <c r="BP346" i="1"/>
  <c r="BQ346" i="1"/>
  <c r="BN346" i="1"/>
  <c r="BR346" i="1"/>
  <c r="BS346" i="1"/>
  <c r="BZ346" i="1"/>
  <c r="CB346" i="1" s="1"/>
  <c r="BL795" i="1"/>
  <c r="BX795" i="1"/>
  <c r="BM795" i="1"/>
  <c r="BY795" i="1"/>
  <c r="BN795" i="1"/>
  <c r="BZ795" i="1"/>
  <c r="CB795" i="1" s="1"/>
  <c r="BO795" i="1"/>
  <c r="BP795" i="1"/>
  <c r="BQ795" i="1"/>
  <c r="BR795" i="1"/>
  <c r="BS795" i="1"/>
  <c r="BT795" i="1"/>
  <c r="BU795" i="1"/>
  <c r="BJ795" i="1"/>
  <c r="BV795" i="1"/>
  <c r="BK795" i="1"/>
  <c r="BW795" i="1"/>
  <c r="BT939" i="1"/>
  <c r="BU939" i="1"/>
  <c r="BJ939" i="1"/>
  <c r="BV939" i="1"/>
  <c r="BK939" i="1"/>
  <c r="BW939" i="1"/>
  <c r="BL939" i="1"/>
  <c r="BX939" i="1"/>
  <c r="BM939" i="1"/>
  <c r="BY939" i="1"/>
  <c r="BN939" i="1"/>
  <c r="BZ939" i="1"/>
  <c r="CB939" i="1" s="1"/>
  <c r="BO939" i="1"/>
  <c r="BP939" i="1"/>
  <c r="BQ939" i="1"/>
  <c r="BR939" i="1"/>
  <c r="BS939" i="1"/>
  <c r="BK802" i="1"/>
  <c r="BL802" i="1"/>
  <c r="BM802" i="1"/>
  <c r="BN802" i="1"/>
  <c r="BO802" i="1"/>
  <c r="BJ802" i="1"/>
  <c r="BM435" i="1"/>
  <c r="BY435" i="1"/>
  <c r="BN435" i="1"/>
  <c r="BZ435" i="1"/>
  <c r="CB435" i="1" s="1"/>
  <c r="BO435" i="1"/>
  <c r="BP435" i="1"/>
  <c r="BQ435" i="1"/>
  <c r="BR435" i="1"/>
  <c r="BS435" i="1"/>
  <c r="BT435" i="1"/>
  <c r="BU435" i="1"/>
  <c r="BJ435" i="1"/>
  <c r="BV435" i="1"/>
  <c r="BK435" i="1"/>
  <c r="BL435" i="1"/>
  <c r="BW435" i="1"/>
  <c r="BX435" i="1"/>
  <c r="BJ75" i="1"/>
  <c r="BV75" i="1"/>
  <c r="BK75" i="1"/>
  <c r="BW75" i="1"/>
  <c r="BL75" i="1"/>
  <c r="BX75" i="1"/>
  <c r="BM75" i="1"/>
  <c r="BY75" i="1"/>
  <c r="BN75" i="1"/>
  <c r="BZ75" i="1"/>
  <c r="CB75" i="1" s="1"/>
  <c r="BO75" i="1"/>
  <c r="BP75" i="1"/>
  <c r="BQ75" i="1"/>
  <c r="BR75" i="1"/>
  <c r="BS75" i="1"/>
  <c r="BU75" i="1"/>
  <c r="BT75" i="1"/>
  <c r="BN861" i="1"/>
  <c r="BZ861" i="1"/>
  <c r="CB861" i="1" s="1"/>
  <c r="BO861" i="1"/>
  <c r="BP861" i="1"/>
  <c r="BQ861" i="1"/>
  <c r="BR861" i="1"/>
  <c r="BS861" i="1"/>
  <c r="BT861" i="1"/>
  <c r="BU861" i="1"/>
  <c r="BJ861" i="1"/>
  <c r="BV861" i="1"/>
  <c r="BK861" i="1"/>
  <c r="BW861" i="1"/>
  <c r="BL861" i="1"/>
  <c r="BM861" i="1"/>
  <c r="BX861" i="1"/>
  <c r="BY861" i="1"/>
  <c r="BJ916" i="1"/>
  <c r="BV916" i="1"/>
  <c r="BK916" i="1"/>
  <c r="BW916" i="1"/>
  <c r="BL916" i="1"/>
  <c r="BX916" i="1"/>
  <c r="BM916" i="1"/>
  <c r="BY916" i="1"/>
  <c r="BN916" i="1"/>
  <c r="BZ916" i="1"/>
  <c r="CB916" i="1" s="1"/>
  <c r="BO916" i="1"/>
  <c r="BP916" i="1"/>
  <c r="BQ916" i="1"/>
  <c r="BR916" i="1"/>
  <c r="BS916" i="1"/>
  <c r="BT916" i="1"/>
  <c r="BU916" i="1"/>
  <c r="AG156" i="1"/>
  <c r="AH156" i="1"/>
  <c r="AI156" i="1"/>
  <c r="AJ156" i="1"/>
  <c r="AK156" i="1"/>
  <c r="BP838" i="1"/>
  <c r="BQ838" i="1"/>
  <c r="BR838" i="1"/>
  <c r="BS838" i="1"/>
  <c r="BT838" i="1"/>
  <c r="BU838" i="1"/>
  <c r="BJ838" i="1"/>
  <c r="BV838" i="1"/>
  <c r="BK838" i="1"/>
  <c r="BW838" i="1"/>
  <c r="BL838" i="1"/>
  <c r="BX838" i="1"/>
  <c r="BM838" i="1"/>
  <c r="BY838" i="1"/>
  <c r="BN838" i="1"/>
  <c r="BO838" i="1"/>
  <c r="BZ838" i="1"/>
  <c r="CB838" i="1" s="1"/>
  <c r="AH112" i="1"/>
  <c r="AG112" i="1"/>
  <c r="AJ112" i="1"/>
  <c r="AK112" i="1"/>
  <c r="AI112" i="1"/>
  <c r="BK349" i="1"/>
  <c r="BW349" i="1"/>
  <c r="BL349" i="1"/>
  <c r="BX349" i="1"/>
  <c r="BM349" i="1"/>
  <c r="BY349" i="1"/>
  <c r="BN349" i="1"/>
  <c r="BZ349" i="1"/>
  <c r="CB349" i="1" s="1"/>
  <c r="BO349" i="1"/>
  <c r="BP349" i="1"/>
  <c r="BQ349" i="1"/>
  <c r="BR349" i="1"/>
  <c r="BS349" i="1"/>
  <c r="BT349" i="1"/>
  <c r="BJ349" i="1"/>
  <c r="BU349" i="1"/>
  <c r="BV349" i="1"/>
  <c r="BM774" i="1"/>
  <c r="BY774" i="1"/>
  <c r="BN774" i="1"/>
  <c r="BZ774" i="1"/>
  <c r="CB774" i="1" s="1"/>
  <c r="BO774" i="1"/>
  <c r="BP774" i="1"/>
  <c r="BQ774" i="1"/>
  <c r="BR774" i="1"/>
  <c r="BS774" i="1"/>
  <c r="BT774" i="1"/>
  <c r="BU774" i="1"/>
  <c r="BJ774" i="1"/>
  <c r="BV774" i="1"/>
  <c r="BK774" i="1"/>
  <c r="BL774" i="1"/>
  <c r="BW774" i="1"/>
  <c r="BX774" i="1"/>
  <c r="BJ617" i="1"/>
  <c r="BK617" i="1"/>
  <c r="BL617" i="1"/>
  <c r="BM617" i="1"/>
  <c r="BM910" i="1"/>
  <c r="BY910" i="1"/>
  <c r="BN910" i="1"/>
  <c r="BZ910" i="1"/>
  <c r="CB910" i="1" s="1"/>
  <c r="BO910" i="1"/>
  <c r="BP910" i="1"/>
  <c r="BQ910" i="1"/>
  <c r="BR910" i="1"/>
  <c r="BS910" i="1"/>
  <c r="BT910" i="1"/>
  <c r="BU910" i="1"/>
  <c r="BJ910" i="1"/>
  <c r="BV910" i="1"/>
  <c r="BK910" i="1"/>
  <c r="BW910" i="1"/>
  <c r="BL910" i="1"/>
  <c r="BX910" i="1"/>
  <c r="BS872" i="1"/>
  <c r="BT872" i="1"/>
  <c r="BU872" i="1"/>
  <c r="BJ872" i="1"/>
  <c r="BV872" i="1"/>
  <c r="BK872" i="1"/>
  <c r="BW872" i="1"/>
  <c r="BL872" i="1"/>
  <c r="BX872" i="1"/>
  <c r="BM872" i="1"/>
  <c r="BY872" i="1"/>
  <c r="BN872" i="1"/>
  <c r="BZ872" i="1"/>
  <c r="CB872" i="1" s="1"/>
  <c r="BO872" i="1"/>
  <c r="BP872" i="1"/>
  <c r="BQ872" i="1"/>
  <c r="BR872" i="1"/>
  <c r="BM884" i="1"/>
  <c r="BY884" i="1"/>
  <c r="BN884" i="1"/>
  <c r="BZ884" i="1"/>
  <c r="CB884" i="1" s="1"/>
  <c r="BO884" i="1"/>
  <c r="BP884" i="1"/>
  <c r="BQ884" i="1"/>
  <c r="BR884" i="1"/>
  <c r="BS884" i="1"/>
  <c r="BT884" i="1"/>
  <c r="BU884" i="1"/>
  <c r="BJ884" i="1"/>
  <c r="BV884" i="1"/>
  <c r="BK884" i="1"/>
  <c r="BL884" i="1"/>
  <c r="BW884" i="1"/>
  <c r="BX884" i="1"/>
  <c r="BK925" i="1"/>
  <c r="BW925" i="1"/>
  <c r="BL925" i="1"/>
  <c r="BX925" i="1"/>
  <c r="BM925" i="1"/>
  <c r="BY925" i="1"/>
  <c r="BN925" i="1"/>
  <c r="BZ925" i="1"/>
  <c r="CB925" i="1" s="1"/>
  <c r="BO925" i="1"/>
  <c r="BP925" i="1"/>
  <c r="BQ925" i="1"/>
  <c r="BR925" i="1"/>
  <c r="BS925" i="1"/>
  <c r="BT925" i="1"/>
  <c r="BU925" i="1"/>
  <c r="BJ925" i="1"/>
  <c r="BV925" i="1"/>
  <c r="BS334" i="1"/>
  <c r="BU334" i="1"/>
  <c r="BJ334" i="1"/>
  <c r="BV334" i="1"/>
  <c r="BK334" i="1"/>
  <c r="BW334" i="1"/>
  <c r="BL334" i="1"/>
  <c r="BZ334" i="1"/>
  <c r="CB334" i="1" s="1"/>
  <c r="BM334" i="1"/>
  <c r="BN334" i="1"/>
  <c r="BO334" i="1"/>
  <c r="BP334" i="1"/>
  <c r="BQ334" i="1"/>
  <c r="BR334" i="1"/>
  <c r="BT334" i="1"/>
  <c r="BX334" i="1"/>
  <c r="BY334" i="1"/>
  <c r="BQ588" i="1"/>
  <c r="BR588" i="1"/>
  <c r="BS588" i="1"/>
  <c r="BT588" i="1"/>
  <c r="BU588" i="1"/>
  <c r="BJ588" i="1"/>
  <c r="BV588" i="1"/>
  <c r="BK588" i="1"/>
  <c r="BW588" i="1"/>
  <c r="BL588" i="1"/>
  <c r="BX588" i="1"/>
  <c r="BM588" i="1"/>
  <c r="BY588" i="1"/>
  <c r="BN588" i="1"/>
  <c r="BZ588" i="1"/>
  <c r="CB588" i="1" s="1"/>
  <c r="BO588" i="1"/>
  <c r="BP588" i="1"/>
  <c r="BP507" i="1"/>
  <c r="BQ507" i="1"/>
  <c r="BR507" i="1"/>
  <c r="BS507" i="1"/>
  <c r="BT507" i="1"/>
  <c r="BU507" i="1"/>
  <c r="BJ507" i="1"/>
  <c r="BV507" i="1"/>
  <c r="BK507" i="1"/>
  <c r="BW507" i="1"/>
  <c r="BL507" i="1"/>
  <c r="BX507" i="1"/>
  <c r="BM507" i="1"/>
  <c r="BY507" i="1"/>
  <c r="BN507" i="1"/>
  <c r="BZ507" i="1"/>
  <c r="CB507" i="1" s="1"/>
  <c r="BO507" i="1"/>
  <c r="BN845" i="1"/>
  <c r="BZ845" i="1"/>
  <c r="CB845" i="1" s="1"/>
  <c r="BO845" i="1"/>
  <c r="BP845" i="1"/>
  <c r="BQ845" i="1"/>
  <c r="BR845" i="1"/>
  <c r="BS845" i="1"/>
  <c r="BT845" i="1"/>
  <c r="BU845" i="1"/>
  <c r="BJ845" i="1"/>
  <c r="BV845" i="1"/>
  <c r="BK845" i="1"/>
  <c r="BW845" i="1"/>
  <c r="BL845" i="1"/>
  <c r="BM845" i="1"/>
  <c r="BX845" i="1"/>
  <c r="BY845" i="1"/>
  <c r="BT354" i="1"/>
  <c r="BU354" i="1"/>
  <c r="BJ354" i="1"/>
  <c r="BV354" i="1"/>
  <c r="BK354" i="1"/>
  <c r="BW354" i="1"/>
  <c r="BL354" i="1"/>
  <c r="BX354" i="1"/>
  <c r="BM354" i="1"/>
  <c r="BY354" i="1"/>
  <c r="BN354" i="1"/>
  <c r="BZ354" i="1"/>
  <c r="CB354" i="1" s="1"/>
  <c r="BO354" i="1"/>
  <c r="BP354" i="1"/>
  <c r="BQ354" i="1"/>
  <c r="BR354" i="1"/>
  <c r="BS354" i="1"/>
  <c r="BM616" i="1"/>
  <c r="BJ616" i="1"/>
  <c r="BK616" i="1"/>
  <c r="BL616" i="1"/>
  <c r="BP854" i="1"/>
  <c r="BQ854" i="1"/>
  <c r="BR854" i="1"/>
  <c r="BS854" i="1"/>
  <c r="BT854" i="1"/>
  <c r="BU854" i="1"/>
  <c r="BJ854" i="1"/>
  <c r="BV854" i="1"/>
  <c r="BK854" i="1"/>
  <c r="BW854" i="1"/>
  <c r="BL854" i="1"/>
  <c r="BX854" i="1"/>
  <c r="BM854" i="1"/>
  <c r="BY854" i="1"/>
  <c r="BN854" i="1"/>
  <c r="BO854" i="1"/>
  <c r="BZ854" i="1"/>
  <c r="CB854" i="1" s="1"/>
  <c r="BU193" i="1"/>
  <c r="BQ193" i="1"/>
  <c r="BR193" i="1"/>
  <c r="BS193" i="1"/>
  <c r="BT193" i="1"/>
  <c r="BV193" i="1"/>
  <c r="BJ193" i="1"/>
  <c r="BW193" i="1"/>
  <c r="BK193" i="1"/>
  <c r="BX193" i="1"/>
  <c r="BL193" i="1"/>
  <c r="BY193" i="1"/>
  <c r="BM193" i="1"/>
  <c r="BZ193" i="1"/>
  <c r="CB193" i="1" s="1"/>
  <c r="BN193" i="1"/>
  <c r="BO193" i="1"/>
  <c r="BP193" i="1"/>
  <c r="BT468" i="1"/>
  <c r="BU468" i="1"/>
  <c r="BJ468" i="1"/>
  <c r="BV468" i="1"/>
  <c r="BK468" i="1"/>
  <c r="BW468" i="1"/>
  <c r="BL468" i="1"/>
  <c r="BX468" i="1"/>
  <c r="BM468" i="1"/>
  <c r="BY468" i="1"/>
  <c r="BN468" i="1"/>
  <c r="BZ468" i="1"/>
  <c r="CB468" i="1" s="1"/>
  <c r="BO468" i="1"/>
  <c r="BP468" i="1"/>
  <c r="BQ468" i="1"/>
  <c r="BR468" i="1"/>
  <c r="BS468" i="1"/>
  <c r="BK941" i="1"/>
  <c r="BW941" i="1"/>
  <c r="BL941" i="1"/>
  <c r="BX941" i="1"/>
  <c r="BM941" i="1"/>
  <c r="BY941" i="1"/>
  <c r="BN941" i="1"/>
  <c r="BZ941" i="1"/>
  <c r="CB941" i="1" s="1"/>
  <c r="BO941" i="1"/>
  <c r="BP941" i="1"/>
  <c r="BQ941" i="1"/>
  <c r="BR941" i="1"/>
  <c r="BS941" i="1"/>
  <c r="BT941" i="1"/>
  <c r="BU941" i="1"/>
  <c r="BJ941" i="1"/>
  <c r="BV941" i="1"/>
  <c r="BN798" i="1"/>
  <c r="BZ798" i="1"/>
  <c r="CB798" i="1" s="1"/>
  <c r="BO798" i="1"/>
  <c r="BP798" i="1"/>
  <c r="BQ798" i="1"/>
  <c r="BR798" i="1"/>
  <c r="BS798" i="1"/>
  <c r="BT798" i="1"/>
  <c r="BU798" i="1"/>
  <c r="BJ798" i="1"/>
  <c r="BV798" i="1"/>
  <c r="BK798" i="1"/>
  <c r="BW798" i="1"/>
  <c r="BM798" i="1"/>
  <c r="BX798" i="1"/>
  <c r="BY798" i="1"/>
  <c r="BL798" i="1"/>
  <c r="AJ927" i="1"/>
  <c r="AH927" i="1"/>
  <c r="AK927" i="1"/>
  <c r="AG927" i="1"/>
  <c r="AI927" i="1"/>
  <c r="BO508" i="1"/>
  <c r="BP508" i="1"/>
  <c r="BQ508" i="1"/>
  <c r="BS508" i="1"/>
  <c r="BT508" i="1"/>
  <c r="BU508" i="1"/>
  <c r="BJ508" i="1"/>
  <c r="BV508" i="1"/>
  <c r="BK508" i="1"/>
  <c r="BW508" i="1"/>
  <c r="BL508" i="1"/>
  <c r="BM508" i="1"/>
  <c r="BN508" i="1"/>
  <c r="BR508" i="1"/>
  <c r="BX508" i="1"/>
  <c r="BY508" i="1"/>
  <c r="BZ508" i="1"/>
  <c r="CB508" i="1" s="1"/>
  <c r="AH576" i="1"/>
  <c r="AI576" i="1"/>
  <c r="AJ576" i="1"/>
  <c r="AK576" i="1"/>
  <c r="AG576" i="1"/>
  <c r="AI241" i="1"/>
  <c r="AJ241" i="1"/>
  <c r="AK241" i="1"/>
  <c r="AG241" i="1"/>
  <c r="AH241" i="1"/>
  <c r="AK774" i="1"/>
  <c r="AG774" i="1"/>
  <c r="AH774" i="1"/>
  <c r="AI774" i="1"/>
  <c r="AJ774" i="1"/>
  <c r="AG640" i="1"/>
  <c r="AH640" i="1"/>
  <c r="AK640" i="1"/>
  <c r="AI640" i="1"/>
  <c r="AJ640" i="1"/>
  <c r="BM934" i="1"/>
  <c r="BY934" i="1"/>
  <c r="BN934" i="1"/>
  <c r="BZ934" i="1"/>
  <c r="CB934" i="1" s="1"/>
  <c r="BO934" i="1"/>
  <c r="BP934" i="1"/>
  <c r="BQ934" i="1"/>
  <c r="BR934" i="1"/>
  <c r="BS934" i="1"/>
  <c r="BT934" i="1"/>
  <c r="BU934" i="1"/>
  <c r="BJ934" i="1"/>
  <c r="BV934" i="1"/>
  <c r="BK934" i="1"/>
  <c r="BW934" i="1"/>
  <c r="BL934" i="1"/>
  <c r="BX934" i="1"/>
  <c r="BK358" i="1"/>
  <c r="BW358" i="1"/>
  <c r="BL358" i="1"/>
  <c r="BX358" i="1"/>
  <c r="BM358" i="1"/>
  <c r="BY358" i="1"/>
  <c r="BN358" i="1"/>
  <c r="BZ358" i="1"/>
  <c r="CB358" i="1" s="1"/>
  <c r="BO358" i="1"/>
  <c r="BP358" i="1"/>
  <c r="BQ358" i="1"/>
  <c r="BR358" i="1"/>
  <c r="BS358" i="1"/>
  <c r="BT358" i="1"/>
  <c r="BJ358" i="1"/>
  <c r="BU358" i="1"/>
  <c r="BV358" i="1"/>
  <c r="BT907" i="1"/>
  <c r="BU907" i="1"/>
  <c r="BJ907" i="1"/>
  <c r="BV907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R907" i="1"/>
  <c r="BS907" i="1"/>
  <c r="BT376" i="1"/>
  <c r="BU376" i="1"/>
  <c r="BJ376" i="1"/>
  <c r="BV376" i="1"/>
  <c r="BK376" i="1"/>
  <c r="BW376" i="1"/>
  <c r="BL376" i="1"/>
  <c r="BX376" i="1"/>
  <c r="BM376" i="1"/>
  <c r="BY376" i="1"/>
  <c r="BN376" i="1"/>
  <c r="BZ376" i="1"/>
  <c r="CB376" i="1" s="1"/>
  <c r="BO376" i="1"/>
  <c r="BP376" i="1"/>
  <c r="BQ376" i="1"/>
  <c r="BR376" i="1"/>
  <c r="BS376" i="1"/>
  <c r="BN829" i="1"/>
  <c r="BZ829" i="1"/>
  <c r="CB829" i="1" s="1"/>
  <c r="BO829" i="1"/>
  <c r="BP829" i="1"/>
  <c r="BQ829" i="1"/>
  <c r="BR829" i="1"/>
  <c r="BS829" i="1"/>
  <c r="BT829" i="1"/>
  <c r="BU829" i="1"/>
  <c r="BJ829" i="1"/>
  <c r="BV829" i="1"/>
  <c r="BK829" i="1"/>
  <c r="BW829" i="1"/>
  <c r="BM829" i="1"/>
  <c r="BX829" i="1"/>
  <c r="BY829" i="1"/>
  <c r="BL829" i="1"/>
  <c r="BT923" i="1"/>
  <c r="BU923" i="1"/>
  <c r="BJ923" i="1"/>
  <c r="BV92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R923" i="1"/>
  <c r="BS923" i="1"/>
  <c r="BP886" i="1"/>
  <c r="BQ886" i="1"/>
  <c r="BR886" i="1"/>
  <c r="BS886" i="1"/>
  <c r="BT886" i="1"/>
  <c r="BU886" i="1"/>
  <c r="BJ886" i="1"/>
  <c r="BV886" i="1"/>
  <c r="BK886" i="1"/>
  <c r="BW886" i="1"/>
  <c r="BL886" i="1"/>
  <c r="BX886" i="1"/>
  <c r="BM886" i="1"/>
  <c r="BY886" i="1"/>
  <c r="BN886" i="1"/>
  <c r="BO886" i="1"/>
  <c r="BZ886" i="1"/>
  <c r="CB886" i="1" s="1"/>
  <c r="BP791" i="1"/>
  <c r="BQ791" i="1"/>
  <c r="BR791" i="1"/>
  <c r="BS791" i="1"/>
  <c r="BT791" i="1"/>
  <c r="BU791" i="1"/>
  <c r="BJ791" i="1"/>
  <c r="BV791" i="1"/>
  <c r="BK791" i="1"/>
  <c r="BW791" i="1"/>
  <c r="BL791" i="1"/>
  <c r="BX791" i="1"/>
  <c r="BM791" i="1"/>
  <c r="BY791" i="1"/>
  <c r="BN791" i="1"/>
  <c r="BO791" i="1"/>
  <c r="BZ791" i="1"/>
  <c r="CB791" i="1" s="1"/>
  <c r="BS308" i="1"/>
  <c r="BT308" i="1"/>
  <c r="BU308" i="1"/>
  <c r="BJ308" i="1"/>
  <c r="BV308" i="1"/>
  <c r="BK308" i="1"/>
  <c r="BW308" i="1"/>
  <c r="BM308" i="1"/>
  <c r="BY308" i="1"/>
  <c r="BN308" i="1"/>
  <c r="BZ308" i="1"/>
  <c r="CB308" i="1" s="1"/>
  <c r="BO308" i="1"/>
  <c r="BP308" i="1"/>
  <c r="BQ308" i="1"/>
  <c r="BR308" i="1"/>
  <c r="BX308" i="1"/>
  <c r="BL308" i="1"/>
  <c r="BN596" i="1"/>
  <c r="BZ596" i="1"/>
  <c r="CB596" i="1" s="1"/>
  <c r="BO596" i="1"/>
  <c r="BP596" i="1"/>
  <c r="BQ596" i="1"/>
  <c r="BR596" i="1"/>
  <c r="BS596" i="1"/>
  <c r="BT596" i="1"/>
  <c r="BU596" i="1"/>
  <c r="BJ596" i="1"/>
  <c r="BV596" i="1"/>
  <c r="BK596" i="1"/>
  <c r="BW596" i="1"/>
  <c r="BL596" i="1"/>
  <c r="BM596" i="1"/>
  <c r="BX596" i="1"/>
  <c r="BY596" i="1"/>
  <c r="BT931" i="1"/>
  <c r="BU931" i="1"/>
  <c r="BJ931" i="1"/>
  <c r="BV93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R931" i="1"/>
  <c r="BS931" i="1"/>
  <c r="BT30" i="1"/>
  <c r="BU30" i="1"/>
  <c r="BJ30" i="1"/>
  <c r="BV30" i="1"/>
  <c r="BK30" i="1"/>
  <c r="BW30" i="1"/>
  <c r="BL30" i="1"/>
  <c r="BX30" i="1"/>
  <c r="BM30" i="1"/>
  <c r="BY30" i="1"/>
  <c r="BN30" i="1"/>
  <c r="BZ30" i="1"/>
  <c r="CB30" i="1" s="1"/>
  <c r="BO30" i="1"/>
  <c r="BP30" i="1"/>
  <c r="BQ30" i="1"/>
  <c r="BR30" i="1"/>
  <c r="BS30" i="1"/>
  <c r="BN445" i="1"/>
  <c r="BZ445" i="1"/>
  <c r="CB445" i="1" s="1"/>
  <c r="BO445" i="1"/>
  <c r="BP445" i="1"/>
  <c r="BQ445" i="1"/>
  <c r="BR445" i="1"/>
  <c r="BS445" i="1"/>
  <c r="BT445" i="1"/>
  <c r="BU445" i="1"/>
  <c r="BJ445" i="1"/>
  <c r="BV445" i="1"/>
  <c r="BK445" i="1"/>
  <c r="BW445" i="1"/>
  <c r="BL445" i="1"/>
  <c r="BM445" i="1"/>
  <c r="BX445" i="1"/>
  <c r="BY445" i="1"/>
  <c r="AH930" i="1"/>
  <c r="AG930" i="1"/>
  <c r="AI930" i="1"/>
  <c r="AJ930" i="1"/>
  <c r="AK930" i="1"/>
  <c r="AJ333" i="1"/>
  <c r="AK333" i="1"/>
  <c r="AG333" i="1"/>
  <c r="AH333" i="1"/>
  <c r="AI333" i="1"/>
  <c r="AG122" i="1"/>
  <c r="AH122" i="1"/>
  <c r="AK122" i="1"/>
  <c r="AI122" i="1"/>
  <c r="AJ122" i="1"/>
  <c r="BJ250" i="1"/>
  <c r="BQ611" i="1"/>
  <c r="BJ611" i="1"/>
  <c r="BW611" i="1"/>
  <c r="BK611" i="1"/>
  <c r="BX611" i="1"/>
  <c r="BL611" i="1"/>
  <c r="BY611" i="1"/>
  <c r="BM611" i="1"/>
  <c r="BZ611" i="1"/>
  <c r="CB611" i="1" s="1"/>
  <c r="BN611" i="1"/>
  <c r="BO611" i="1"/>
  <c r="BP611" i="1"/>
  <c r="BR611" i="1"/>
  <c r="BS611" i="1"/>
  <c r="BT611" i="1"/>
  <c r="BU611" i="1"/>
  <c r="BV611" i="1"/>
  <c r="BU538" i="1"/>
  <c r="BJ538" i="1"/>
  <c r="BV538" i="1"/>
  <c r="BK538" i="1"/>
  <c r="BW538" i="1"/>
  <c r="BL538" i="1"/>
  <c r="BX538" i="1"/>
  <c r="BM538" i="1"/>
  <c r="BY538" i="1"/>
  <c r="BN538" i="1"/>
  <c r="BZ538" i="1"/>
  <c r="CB538" i="1" s="1"/>
  <c r="BO538" i="1"/>
  <c r="BP538" i="1"/>
  <c r="BQ538" i="1"/>
  <c r="BR538" i="1"/>
  <c r="BS538" i="1"/>
  <c r="BT538" i="1"/>
  <c r="BJ322" i="1"/>
  <c r="BV322" i="1"/>
  <c r="BU322" i="1"/>
  <c r="BW322" i="1"/>
  <c r="BK322" i="1"/>
  <c r="BX322" i="1"/>
  <c r="BL322" i="1"/>
  <c r="BY322" i="1"/>
  <c r="BM322" i="1"/>
  <c r="BZ322" i="1"/>
  <c r="CB322" i="1" s="1"/>
  <c r="BN322" i="1"/>
  <c r="BO322" i="1"/>
  <c r="BP322" i="1"/>
  <c r="BQ322" i="1"/>
  <c r="BR322" i="1"/>
  <c r="BS322" i="1"/>
  <c r="BT322" i="1"/>
  <c r="BP135" i="1"/>
  <c r="BQ135" i="1"/>
  <c r="BR135" i="1"/>
  <c r="BS135" i="1"/>
  <c r="BT135" i="1"/>
  <c r="BU135" i="1"/>
  <c r="BJ135" i="1"/>
  <c r="BV135" i="1"/>
  <c r="BK135" i="1"/>
  <c r="BW135" i="1"/>
  <c r="BL135" i="1"/>
  <c r="BX135" i="1"/>
  <c r="BM135" i="1"/>
  <c r="BY135" i="1"/>
  <c r="BN135" i="1"/>
  <c r="BO135" i="1"/>
  <c r="BZ135" i="1"/>
  <c r="CB135" i="1" s="1"/>
  <c r="BR213" i="1"/>
  <c r="BS213" i="1"/>
  <c r="BT213" i="1"/>
  <c r="BU213" i="1"/>
  <c r="BJ213" i="1"/>
  <c r="BV213" i="1"/>
  <c r="BK213" i="1"/>
  <c r="BW213" i="1"/>
  <c r="BL213" i="1"/>
  <c r="BX213" i="1"/>
  <c r="BM213" i="1"/>
  <c r="BY213" i="1"/>
  <c r="BN213" i="1"/>
  <c r="BZ213" i="1"/>
  <c r="CB213" i="1" s="1"/>
  <c r="BO213" i="1"/>
  <c r="BP213" i="1"/>
  <c r="BQ213" i="1"/>
  <c r="BT48" i="1"/>
  <c r="BU48" i="1"/>
  <c r="BJ48" i="1"/>
  <c r="BV48" i="1"/>
  <c r="BK48" i="1"/>
  <c r="BW48" i="1"/>
  <c r="BL48" i="1"/>
  <c r="BX48" i="1"/>
  <c r="BM48" i="1"/>
  <c r="BY48" i="1"/>
  <c r="BN48" i="1"/>
  <c r="BZ48" i="1"/>
  <c r="CB48" i="1" s="1"/>
  <c r="BO48" i="1"/>
  <c r="BP48" i="1"/>
  <c r="BQ48" i="1"/>
  <c r="BR48" i="1"/>
  <c r="BS48" i="1"/>
  <c r="BQ673" i="1"/>
  <c r="BR673" i="1"/>
  <c r="BS673" i="1"/>
  <c r="BT673" i="1"/>
  <c r="BU673" i="1"/>
  <c r="BJ673" i="1"/>
  <c r="BV673" i="1"/>
  <c r="BK673" i="1"/>
  <c r="BW673" i="1"/>
  <c r="BL673" i="1"/>
  <c r="BX673" i="1"/>
  <c r="BM673" i="1"/>
  <c r="BY673" i="1"/>
  <c r="BN673" i="1"/>
  <c r="BZ673" i="1"/>
  <c r="CB673" i="1" s="1"/>
  <c r="BO673" i="1"/>
  <c r="BP673" i="1"/>
  <c r="BO153" i="1"/>
  <c r="BP153" i="1"/>
  <c r="BQ153" i="1"/>
  <c r="BR153" i="1"/>
  <c r="BS153" i="1"/>
  <c r="BT153" i="1"/>
  <c r="BU153" i="1"/>
  <c r="BJ153" i="1"/>
  <c r="BV153" i="1"/>
  <c r="BK153" i="1"/>
  <c r="BW153" i="1"/>
  <c r="BL153" i="1"/>
  <c r="BX153" i="1"/>
  <c r="BM153" i="1"/>
  <c r="BN153" i="1"/>
  <c r="BY153" i="1"/>
  <c r="BZ153" i="1"/>
  <c r="CB153" i="1" s="1"/>
  <c r="BJ866" i="1"/>
  <c r="BV866" i="1"/>
  <c r="BK866" i="1"/>
  <c r="BW866" i="1"/>
  <c r="BL866" i="1"/>
  <c r="BX866" i="1"/>
  <c r="BM866" i="1"/>
  <c r="BY866" i="1"/>
  <c r="BN866" i="1"/>
  <c r="BZ866" i="1"/>
  <c r="CB866" i="1" s="1"/>
  <c r="BO866" i="1"/>
  <c r="BP866" i="1"/>
  <c r="BQ866" i="1"/>
  <c r="BR866" i="1"/>
  <c r="BS866" i="1"/>
  <c r="BT866" i="1"/>
  <c r="BU866" i="1"/>
  <c r="BJ379" i="1"/>
  <c r="BV379" i="1"/>
  <c r="BK379" i="1"/>
  <c r="BW379" i="1"/>
  <c r="BL379" i="1"/>
  <c r="BX379" i="1"/>
  <c r="BM379" i="1"/>
  <c r="BY379" i="1"/>
  <c r="BN379" i="1"/>
  <c r="BZ379" i="1"/>
  <c r="CB379" i="1" s="1"/>
  <c r="BO379" i="1"/>
  <c r="BP379" i="1"/>
  <c r="BQ379" i="1"/>
  <c r="BR379" i="1"/>
  <c r="BS379" i="1"/>
  <c r="BT379" i="1"/>
  <c r="BU379" i="1"/>
  <c r="BJ91" i="1"/>
  <c r="BV91" i="1"/>
  <c r="BK91" i="1"/>
  <c r="BW91" i="1"/>
  <c r="BL91" i="1"/>
  <c r="BX91" i="1"/>
  <c r="BM91" i="1"/>
  <c r="BY91" i="1"/>
  <c r="BN91" i="1"/>
  <c r="BZ91" i="1"/>
  <c r="CB91" i="1" s="1"/>
  <c r="BO91" i="1"/>
  <c r="BQ91" i="1"/>
  <c r="BR91" i="1"/>
  <c r="BS91" i="1"/>
  <c r="BT91" i="1"/>
  <c r="BU91" i="1"/>
  <c r="BP91" i="1"/>
  <c r="BK271" i="1"/>
  <c r="BW271" i="1"/>
  <c r="BL271" i="1"/>
  <c r="BX271" i="1"/>
  <c r="BM271" i="1"/>
  <c r="BY271" i="1"/>
  <c r="BN271" i="1"/>
  <c r="BZ271" i="1"/>
  <c r="CB271" i="1" s="1"/>
  <c r="BO271" i="1"/>
  <c r="BP271" i="1"/>
  <c r="BQ271" i="1"/>
  <c r="BR271" i="1"/>
  <c r="BS271" i="1"/>
  <c r="BT271" i="1"/>
  <c r="BJ271" i="1"/>
  <c r="BU271" i="1"/>
  <c r="BV271" i="1"/>
  <c r="BP928" i="1"/>
  <c r="BQ928" i="1"/>
  <c r="BR928" i="1"/>
  <c r="BS928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O928" i="1"/>
  <c r="AI831" i="1"/>
  <c r="AJ831" i="1"/>
  <c r="AK831" i="1"/>
  <c r="AH831" i="1"/>
  <c r="AG831" i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P889" i="1"/>
  <c r="BQ889" i="1"/>
  <c r="BR889" i="1"/>
  <c r="BS889" i="1"/>
  <c r="AJ668" i="1"/>
  <c r="AG668" i="1"/>
  <c r="AH668" i="1"/>
  <c r="AI668" i="1"/>
  <c r="AK668" i="1"/>
  <c r="AG250" i="1"/>
  <c r="BM250" i="1" s="1"/>
  <c r="AH250" i="1"/>
  <c r="AI250" i="1"/>
  <c r="AJ250" i="1"/>
  <c r="AK250" i="1"/>
  <c r="AG858" i="1"/>
  <c r="AJ858" i="1"/>
  <c r="AK858" i="1"/>
  <c r="AH858" i="1"/>
  <c r="AI858" i="1"/>
  <c r="BJ126" i="1"/>
  <c r="BN126" i="1"/>
  <c r="BK126" i="1"/>
  <c r="BL126" i="1"/>
  <c r="BM126" i="1"/>
  <c r="BO126" i="1"/>
  <c r="BO725" i="1"/>
  <c r="BP725" i="1"/>
  <c r="BQ725" i="1"/>
  <c r="BR725" i="1"/>
  <c r="BS725" i="1"/>
  <c r="BT725" i="1"/>
  <c r="BU725" i="1"/>
  <c r="BJ725" i="1"/>
  <c r="BV725" i="1"/>
  <c r="BK725" i="1"/>
  <c r="BW725" i="1"/>
  <c r="BL725" i="1"/>
  <c r="BX725" i="1"/>
  <c r="BM725" i="1"/>
  <c r="BN725" i="1"/>
  <c r="BY725" i="1"/>
  <c r="BZ725" i="1"/>
  <c r="CB725" i="1" s="1"/>
  <c r="BP103" i="1"/>
  <c r="BQ103" i="1"/>
  <c r="BR103" i="1"/>
  <c r="BS103" i="1"/>
  <c r="BT103" i="1"/>
  <c r="BU103" i="1"/>
  <c r="BJ103" i="1"/>
  <c r="BV103" i="1"/>
  <c r="BK103" i="1"/>
  <c r="BW103" i="1"/>
  <c r="BL103" i="1"/>
  <c r="BX103" i="1"/>
  <c r="BM103" i="1"/>
  <c r="BY103" i="1"/>
  <c r="BN103" i="1"/>
  <c r="BO103" i="1"/>
  <c r="BZ103" i="1"/>
  <c r="CB103" i="1" s="1"/>
  <c r="BU145" i="1"/>
  <c r="BJ145" i="1"/>
  <c r="BV145" i="1"/>
  <c r="BK145" i="1"/>
  <c r="BW145" i="1"/>
  <c r="BL145" i="1"/>
  <c r="BX145" i="1"/>
  <c r="BM145" i="1"/>
  <c r="BY145" i="1"/>
  <c r="BN145" i="1"/>
  <c r="BZ145" i="1"/>
  <c r="CB145" i="1" s="1"/>
  <c r="BO145" i="1"/>
  <c r="BP145" i="1"/>
  <c r="BQ145" i="1"/>
  <c r="BR145" i="1"/>
  <c r="BS145" i="1"/>
  <c r="BT145" i="1"/>
  <c r="BJ898" i="1"/>
  <c r="BV898" i="1"/>
  <c r="BK898" i="1"/>
  <c r="BW898" i="1"/>
  <c r="BL898" i="1"/>
  <c r="BX898" i="1"/>
  <c r="BM898" i="1"/>
  <c r="BY898" i="1"/>
  <c r="BN898" i="1"/>
  <c r="BZ898" i="1"/>
  <c r="CB898" i="1" s="1"/>
  <c r="BO898" i="1"/>
  <c r="BQ898" i="1"/>
  <c r="BR898" i="1"/>
  <c r="BS898" i="1"/>
  <c r="BP898" i="1"/>
  <c r="BT898" i="1"/>
  <c r="BU898" i="1"/>
  <c r="BS896" i="1"/>
  <c r="BT896" i="1"/>
  <c r="BU896" i="1"/>
  <c r="BJ896" i="1"/>
  <c r="BV896" i="1"/>
  <c r="BK896" i="1"/>
  <c r="BW896" i="1"/>
  <c r="BL896" i="1"/>
  <c r="BX896" i="1"/>
  <c r="BN896" i="1"/>
  <c r="BZ896" i="1"/>
  <c r="CB896" i="1" s="1"/>
  <c r="BO896" i="1"/>
  <c r="BP896" i="1"/>
  <c r="BM896" i="1"/>
  <c r="BQ896" i="1"/>
  <c r="BR896" i="1"/>
  <c r="BY896" i="1"/>
  <c r="BS799" i="1"/>
  <c r="BT799" i="1"/>
  <c r="BU799" i="1"/>
  <c r="BJ799" i="1"/>
  <c r="BV799" i="1"/>
  <c r="BK799" i="1"/>
  <c r="BW799" i="1"/>
  <c r="BL799" i="1"/>
  <c r="BX799" i="1"/>
  <c r="BM799" i="1"/>
  <c r="BY799" i="1"/>
  <c r="BN799" i="1"/>
  <c r="BZ799" i="1"/>
  <c r="CB799" i="1" s="1"/>
  <c r="BO799" i="1"/>
  <c r="BP799" i="1"/>
  <c r="BQ799" i="1"/>
  <c r="BR799" i="1"/>
  <c r="BP812" i="1"/>
  <c r="BQ812" i="1"/>
  <c r="BR812" i="1"/>
  <c r="BS812" i="1"/>
  <c r="BT812" i="1"/>
  <c r="BU812" i="1"/>
  <c r="BJ812" i="1"/>
  <c r="BV812" i="1"/>
  <c r="BK812" i="1"/>
  <c r="BW812" i="1"/>
  <c r="BL812" i="1"/>
  <c r="BX812" i="1"/>
  <c r="BM812" i="1"/>
  <c r="BY812" i="1"/>
  <c r="BN812" i="1"/>
  <c r="BO812" i="1"/>
  <c r="BZ812" i="1"/>
  <c r="CB812" i="1" s="1"/>
  <c r="BJ530" i="1"/>
  <c r="BV530" i="1"/>
  <c r="BK530" i="1"/>
  <c r="BW530" i="1"/>
  <c r="BL530" i="1"/>
  <c r="BX530" i="1"/>
  <c r="BM530" i="1"/>
  <c r="BY530" i="1"/>
  <c r="BN530" i="1"/>
  <c r="BZ530" i="1"/>
  <c r="CB530" i="1" s="1"/>
  <c r="BO530" i="1"/>
  <c r="BP530" i="1"/>
  <c r="BQ530" i="1"/>
  <c r="BR530" i="1"/>
  <c r="BS530" i="1"/>
  <c r="BT530" i="1"/>
  <c r="BU530" i="1"/>
  <c r="BK27" i="1"/>
  <c r="BW27" i="1"/>
  <c r="BL27" i="1"/>
  <c r="BX27" i="1"/>
  <c r="BM27" i="1"/>
  <c r="BY27" i="1"/>
  <c r="BN27" i="1"/>
  <c r="BZ27" i="1"/>
  <c r="CB27" i="1" s="1"/>
  <c r="BO27" i="1"/>
  <c r="BP27" i="1"/>
  <c r="BQ27" i="1"/>
  <c r="BR27" i="1"/>
  <c r="BS27" i="1"/>
  <c r="BT27" i="1"/>
  <c r="BU27" i="1"/>
  <c r="BJ27" i="1"/>
  <c r="BV27" i="1"/>
  <c r="BQ929" i="1"/>
  <c r="BR929" i="1"/>
  <c r="BS929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P929" i="1"/>
  <c r="BJ125" i="1"/>
  <c r="BK125" i="1"/>
  <c r="BL125" i="1"/>
  <c r="BM125" i="1"/>
  <c r="BN125" i="1"/>
  <c r="BT98" i="1"/>
  <c r="BU98" i="1"/>
  <c r="BJ98" i="1"/>
  <c r="BV98" i="1"/>
  <c r="BK98" i="1"/>
  <c r="BW98" i="1"/>
  <c r="BL98" i="1"/>
  <c r="BX98" i="1"/>
  <c r="BM98" i="1"/>
  <c r="BY98" i="1"/>
  <c r="BN98" i="1"/>
  <c r="BZ98" i="1"/>
  <c r="CB98" i="1" s="1"/>
  <c r="BO98" i="1"/>
  <c r="BP98" i="1"/>
  <c r="BQ98" i="1"/>
  <c r="BR98" i="1"/>
  <c r="BS98" i="1"/>
  <c r="BP151" i="1"/>
  <c r="BQ151" i="1"/>
  <c r="BR151" i="1"/>
  <c r="BS151" i="1"/>
  <c r="BT151" i="1"/>
  <c r="BU151" i="1"/>
  <c r="BJ151" i="1"/>
  <c r="BV151" i="1"/>
  <c r="BK151" i="1"/>
  <c r="BW151" i="1"/>
  <c r="BL151" i="1"/>
  <c r="BX151" i="1"/>
  <c r="BM151" i="1"/>
  <c r="BY151" i="1"/>
  <c r="BN151" i="1"/>
  <c r="BZ151" i="1"/>
  <c r="CB151" i="1" s="1"/>
  <c r="BO151" i="1"/>
  <c r="BK288" i="1"/>
  <c r="BW288" i="1"/>
  <c r="BL288" i="1"/>
  <c r="BX288" i="1"/>
  <c r="BM288" i="1"/>
  <c r="BY288" i="1"/>
  <c r="BN288" i="1"/>
  <c r="BZ288" i="1"/>
  <c r="CB288" i="1" s="1"/>
  <c r="BO288" i="1"/>
  <c r="BP288" i="1"/>
  <c r="BQ288" i="1"/>
  <c r="BR288" i="1"/>
  <c r="BS288" i="1"/>
  <c r="BT288" i="1"/>
  <c r="BJ288" i="1"/>
  <c r="BU288" i="1"/>
  <c r="BV288" i="1"/>
  <c r="BN565" i="1"/>
  <c r="BZ565" i="1"/>
  <c r="CB565" i="1" s="1"/>
  <c r="BO565" i="1"/>
  <c r="BP565" i="1"/>
  <c r="BQ565" i="1"/>
  <c r="BR565" i="1"/>
  <c r="BS565" i="1"/>
  <c r="BU565" i="1"/>
  <c r="BJ565" i="1"/>
  <c r="BV565" i="1"/>
  <c r="BK565" i="1"/>
  <c r="BW565" i="1"/>
  <c r="BL565" i="1"/>
  <c r="BM565" i="1"/>
  <c r="BT565" i="1"/>
  <c r="BX565" i="1"/>
  <c r="BY565" i="1"/>
  <c r="BQ839" i="1"/>
  <c r="BR839" i="1"/>
  <c r="BS839" i="1"/>
  <c r="BT839" i="1"/>
  <c r="BU839" i="1"/>
  <c r="BJ839" i="1"/>
  <c r="BV839" i="1"/>
  <c r="BK839" i="1"/>
  <c r="BW839" i="1"/>
  <c r="BL839" i="1"/>
  <c r="BX839" i="1"/>
  <c r="BM839" i="1"/>
  <c r="BY839" i="1"/>
  <c r="BN839" i="1"/>
  <c r="BZ839" i="1"/>
  <c r="CB839" i="1" s="1"/>
  <c r="BP839" i="1"/>
  <c r="BO839" i="1"/>
  <c r="BN370" i="1"/>
  <c r="BZ370" i="1"/>
  <c r="CB370" i="1" s="1"/>
  <c r="BO370" i="1"/>
  <c r="BP370" i="1"/>
  <c r="BQ370" i="1"/>
  <c r="BR370" i="1"/>
  <c r="BS370" i="1"/>
  <c r="BT370" i="1"/>
  <c r="BU370" i="1"/>
  <c r="BJ370" i="1"/>
  <c r="BV370" i="1"/>
  <c r="BK370" i="1"/>
  <c r="BW370" i="1"/>
  <c r="BM370" i="1"/>
  <c r="BX370" i="1"/>
  <c r="BY370" i="1"/>
  <c r="BL370" i="1"/>
  <c r="BK526" i="1"/>
  <c r="BL526" i="1"/>
  <c r="BM526" i="1"/>
  <c r="BN526" i="1"/>
  <c r="BJ526" i="1"/>
  <c r="BP936" i="1"/>
  <c r="BQ936" i="1"/>
  <c r="BR936" i="1"/>
  <c r="BS936" i="1"/>
  <c r="BT936" i="1"/>
  <c r="BU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O936" i="1"/>
  <c r="BR137" i="1"/>
  <c r="BS137" i="1"/>
  <c r="BT137" i="1"/>
  <c r="BU137" i="1"/>
  <c r="BJ137" i="1"/>
  <c r="BV137" i="1"/>
  <c r="BK137" i="1"/>
  <c r="BW137" i="1"/>
  <c r="BL137" i="1"/>
  <c r="BX137" i="1"/>
  <c r="BM137" i="1"/>
  <c r="BY137" i="1"/>
  <c r="BN137" i="1"/>
  <c r="BZ137" i="1"/>
  <c r="CB137" i="1" s="1"/>
  <c r="BO137" i="1"/>
  <c r="BP137" i="1"/>
  <c r="BQ137" i="1"/>
  <c r="AK387" i="1"/>
  <c r="AG387" i="1"/>
  <c r="AJ387" i="1"/>
  <c r="AH387" i="1"/>
  <c r="AI387" i="1"/>
  <c r="AG312" i="1"/>
  <c r="BR312" i="1" s="1"/>
  <c r="AH312" i="1"/>
  <c r="AI312" i="1"/>
  <c r="AJ312" i="1"/>
  <c r="AK312" i="1"/>
  <c r="BQ587" i="1"/>
  <c r="BR587" i="1"/>
  <c r="BS587" i="1"/>
  <c r="BU587" i="1"/>
  <c r="BJ587" i="1"/>
  <c r="BV587" i="1"/>
  <c r="BK587" i="1"/>
  <c r="BW587" i="1"/>
  <c r="BL587" i="1"/>
  <c r="BX587" i="1"/>
  <c r="BM587" i="1"/>
  <c r="BY587" i="1"/>
  <c r="BN587" i="1"/>
  <c r="BO587" i="1"/>
  <c r="BP587" i="1"/>
  <c r="BT587" i="1"/>
  <c r="BZ587" i="1"/>
  <c r="CB587" i="1" s="1"/>
  <c r="BN831" i="1"/>
  <c r="BZ831" i="1"/>
  <c r="CB831" i="1" s="1"/>
  <c r="BO831" i="1"/>
  <c r="BP831" i="1"/>
  <c r="BQ831" i="1"/>
  <c r="BR831" i="1"/>
  <c r="BS831" i="1"/>
  <c r="BT831" i="1"/>
  <c r="BU831" i="1"/>
  <c r="BJ831" i="1"/>
  <c r="BV831" i="1"/>
  <c r="BK831" i="1"/>
  <c r="BW831" i="1"/>
  <c r="BL831" i="1"/>
  <c r="BX831" i="1"/>
  <c r="BM831" i="1"/>
  <c r="BY831" i="1"/>
  <c r="BS201" i="1"/>
  <c r="BT201" i="1"/>
  <c r="BU201" i="1"/>
  <c r="BJ201" i="1"/>
  <c r="BV201" i="1"/>
  <c r="BK201" i="1"/>
  <c r="BW201" i="1"/>
  <c r="BL201" i="1"/>
  <c r="BX201" i="1"/>
  <c r="BM201" i="1"/>
  <c r="BY201" i="1"/>
  <c r="BN201" i="1"/>
  <c r="BZ201" i="1"/>
  <c r="CB201" i="1" s="1"/>
  <c r="BO201" i="1"/>
  <c r="BP201" i="1"/>
  <c r="BQ201" i="1"/>
  <c r="BR201" i="1"/>
  <c r="AI889" i="1"/>
  <c r="AJ889" i="1"/>
  <c r="AK889" i="1"/>
  <c r="AG889" i="1"/>
  <c r="AH889" i="1"/>
  <c r="BN877" i="1"/>
  <c r="BZ877" i="1"/>
  <c r="CB877" i="1" s="1"/>
  <c r="BO877" i="1"/>
  <c r="BP877" i="1"/>
  <c r="BQ877" i="1"/>
  <c r="BR877" i="1"/>
  <c r="BS877" i="1"/>
  <c r="BT877" i="1"/>
  <c r="BU877" i="1"/>
  <c r="BJ877" i="1"/>
  <c r="BV877" i="1"/>
  <c r="BK877" i="1"/>
  <c r="BW877" i="1"/>
  <c r="BL877" i="1"/>
  <c r="BM877" i="1"/>
  <c r="BX877" i="1"/>
  <c r="BY877" i="1"/>
  <c r="BP133" i="1"/>
  <c r="BQ133" i="1"/>
  <c r="BR133" i="1"/>
  <c r="BS133" i="1"/>
  <c r="BT133" i="1"/>
  <c r="BU133" i="1"/>
  <c r="BJ133" i="1"/>
  <c r="BV133" i="1"/>
  <c r="BK133" i="1"/>
  <c r="BW133" i="1"/>
  <c r="BL133" i="1"/>
  <c r="BX133" i="1"/>
  <c r="BM133" i="1"/>
  <c r="BY133" i="1"/>
  <c r="BN133" i="1"/>
  <c r="BO133" i="1"/>
  <c r="BZ133" i="1"/>
  <c r="CB133" i="1" s="1"/>
  <c r="BQ945" i="1"/>
  <c r="BR945" i="1"/>
  <c r="BS945" i="1"/>
  <c r="BT945" i="1"/>
  <c r="BU945" i="1"/>
  <c r="BJ945" i="1"/>
  <c r="BV945" i="1"/>
  <c r="BK945" i="1"/>
  <c r="BW945" i="1"/>
  <c r="BL945" i="1"/>
  <c r="BX945" i="1"/>
  <c r="BM945" i="1"/>
  <c r="BY945" i="1"/>
  <c r="BN945" i="1"/>
  <c r="BZ945" i="1"/>
  <c r="CB945" i="1" s="1"/>
  <c r="BO945" i="1"/>
  <c r="BP945" i="1"/>
  <c r="BM206" i="1"/>
  <c r="BY206" i="1"/>
  <c r="BN206" i="1"/>
  <c r="BZ206" i="1"/>
  <c r="CB206" i="1" s="1"/>
  <c r="BO206" i="1"/>
  <c r="BP206" i="1"/>
  <c r="BQ206" i="1"/>
  <c r="BR206" i="1"/>
  <c r="BS206" i="1"/>
  <c r="BT206" i="1"/>
  <c r="BU206" i="1"/>
  <c r="BJ206" i="1"/>
  <c r="BV206" i="1"/>
  <c r="BK206" i="1"/>
  <c r="BL206" i="1"/>
  <c r="BW206" i="1"/>
  <c r="BX206" i="1"/>
  <c r="BP532" i="1"/>
  <c r="BQ532" i="1"/>
  <c r="BR532" i="1"/>
  <c r="BS532" i="1"/>
  <c r="BT532" i="1"/>
  <c r="BU532" i="1"/>
  <c r="BJ532" i="1"/>
  <c r="BV532" i="1"/>
  <c r="BK532" i="1"/>
  <c r="BW532" i="1"/>
  <c r="BL532" i="1"/>
  <c r="BX532" i="1"/>
  <c r="BM532" i="1"/>
  <c r="BY532" i="1"/>
  <c r="BN532" i="1"/>
  <c r="BZ532" i="1"/>
  <c r="CB532" i="1" s="1"/>
  <c r="BO532" i="1"/>
  <c r="BK917" i="1"/>
  <c r="BW917" i="1"/>
  <c r="BL917" i="1"/>
  <c r="BX917" i="1"/>
  <c r="BM917" i="1"/>
  <c r="BY917" i="1"/>
  <c r="BN917" i="1"/>
  <c r="BZ917" i="1"/>
  <c r="CB917" i="1" s="1"/>
  <c r="BO917" i="1"/>
  <c r="BP917" i="1"/>
  <c r="BQ917" i="1"/>
  <c r="BR917" i="1"/>
  <c r="BS917" i="1"/>
  <c r="BT917" i="1"/>
  <c r="BU917" i="1"/>
  <c r="BJ917" i="1"/>
  <c r="BV917" i="1"/>
  <c r="BQ827" i="1"/>
  <c r="BU827" i="1"/>
  <c r="BP827" i="1"/>
  <c r="BR827" i="1"/>
  <c r="BS827" i="1"/>
  <c r="BT827" i="1"/>
  <c r="BV827" i="1"/>
  <c r="BW827" i="1"/>
  <c r="BJ827" i="1"/>
  <c r="BX827" i="1"/>
  <c r="BK827" i="1"/>
  <c r="BY827" i="1"/>
  <c r="BL827" i="1"/>
  <c r="BZ827" i="1"/>
  <c r="CB827" i="1" s="1"/>
  <c r="BM827" i="1"/>
  <c r="BN827" i="1"/>
  <c r="BO827" i="1"/>
  <c r="BM926" i="1"/>
  <c r="BY926" i="1"/>
  <c r="BN926" i="1"/>
  <c r="BZ926" i="1"/>
  <c r="CB926" i="1" s="1"/>
  <c r="BO926" i="1"/>
  <c r="BP926" i="1"/>
  <c r="BQ926" i="1"/>
  <c r="BR926" i="1"/>
  <c r="BS926" i="1"/>
  <c r="BT926" i="1"/>
  <c r="BU926" i="1"/>
  <c r="BJ926" i="1"/>
  <c r="BV926" i="1"/>
  <c r="BK926" i="1"/>
  <c r="BW926" i="1"/>
  <c r="BL926" i="1"/>
  <c r="BX926" i="1"/>
  <c r="BS649" i="1"/>
  <c r="BT649" i="1"/>
  <c r="BU649" i="1"/>
  <c r="BJ649" i="1"/>
  <c r="BV649" i="1"/>
  <c r="BK649" i="1"/>
  <c r="BW649" i="1"/>
  <c r="BL649" i="1"/>
  <c r="BX649" i="1"/>
  <c r="BM649" i="1"/>
  <c r="BY649" i="1"/>
  <c r="BN649" i="1"/>
  <c r="BZ649" i="1"/>
  <c r="CB649" i="1" s="1"/>
  <c r="BO649" i="1"/>
  <c r="BP649" i="1"/>
  <c r="BQ649" i="1"/>
  <c r="BR649" i="1"/>
  <c r="BT648" i="1"/>
  <c r="BU648" i="1"/>
  <c r="BJ648" i="1"/>
  <c r="BV648" i="1"/>
  <c r="BK648" i="1"/>
  <c r="BW648" i="1"/>
  <c r="BL648" i="1"/>
  <c r="BX648" i="1"/>
  <c r="BM648" i="1"/>
  <c r="BY648" i="1"/>
  <c r="BO648" i="1"/>
  <c r="BP648" i="1"/>
  <c r="BQ648" i="1"/>
  <c r="BR648" i="1"/>
  <c r="BN648" i="1"/>
  <c r="BS648" i="1"/>
  <c r="BZ648" i="1"/>
  <c r="CB648" i="1" s="1"/>
  <c r="BJ188" i="1"/>
  <c r="BV188" i="1"/>
  <c r="BK188" i="1"/>
  <c r="BW188" i="1"/>
  <c r="BL188" i="1"/>
  <c r="BX188" i="1"/>
  <c r="BM188" i="1"/>
  <c r="BY188" i="1"/>
  <c r="BN188" i="1"/>
  <c r="BZ188" i="1"/>
  <c r="CB188" i="1" s="1"/>
  <c r="BO188" i="1"/>
  <c r="BP188" i="1"/>
  <c r="BQ188" i="1"/>
  <c r="BR188" i="1"/>
  <c r="BS188" i="1"/>
  <c r="BU188" i="1"/>
  <c r="BT188" i="1"/>
  <c r="BR531" i="1"/>
  <c r="BT531" i="1"/>
  <c r="BS531" i="1"/>
  <c r="BU531" i="1"/>
  <c r="BV531" i="1"/>
  <c r="BW531" i="1"/>
  <c r="BJ531" i="1"/>
  <c r="BX531" i="1"/>
  <c r="BK531" i="1"/>
  <c r="BY531" i="1"/>
  <c r="BL531" i="1"/>
  <c r="BZ531" i="1"/>
  <c r="CB531" i="1" s="1"/>
  <c r="BM531" i="1"/>
  <c r="BN531" i="1"/>
  <c r="BO531" i="1"/>
  <c r="BP531" i="1"/>
  <c r="BQ531" i="1"/>
  <c r="BT25" i="1"/>
  <c r="BU25" i="1"/>
  <c r="BJ25" i="1"/>
  <c r="BV25" i="1"/>
  <c r="BK25" i="1"/>
  <c r="BL25" i="1"/>
  <c r="BX25" i="1"/>
  <c r="BM25" i="1"/>
  <c r="BY25" i="1"/>
  <c r="BN25" i="1"/>
  <c r="BZ25" i="1"/>
  <c r="CB25" i="1" s="1"/>
  <c r="BO25" i="1"/>
  <c r="BP25" i="1"/>
  <c r="BQ25" i="1"/>
  <c r="BW25" i="1"/>
  <c r="BR25" i="1"/>
  <c r="BS25" i="1"/>
  <c r="BQ937" i="1"/>
  <c r="BR937" i="1"/>
  <c r="BS937" i="1"/>
  <c r="BT937" i="1"/>
  <c r="BU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O937" i="1"/>
  <c r="BP937" i="1"/>
  <c r="BN613" i="1"/>
  <c r="BZ613" i="1"/>
  <c r="CB613" i="1" s="1"/>
  <c r="BO613" i="1"/>
  <c r="BP613" i="1"/>
  <c r="BQ613" i="1"/>
  <c r="BR613" i="1"/>
  <c r="BS613" i="1"/>
  <c r="BT613" i="1"/>
  <c r="BU613" i="1"/>
  <c r="BJ613" i="1"/>
  <c r="BV613" i="1"/>
  <c r="BK613" i="1"/>
  <c r="BW613" i="1"/>
  <c r="BM613" i="1"/>
  <c r="BX613" i="1"/>
  <c r="BY613" i="1"/>
  <c r="BL613" i="1"/>
  <c r="BQ618" i="1"/>
  <c r="BR618" i="1"/>
  <c r="BS618" i="1"/>
  <c r="BT618" i="1"/>
  <c r="BU618" i="1"/>
  <c r="BJ618" i="1"/>
  <c r="BV618" i="1"/>
  <c r="BK618" i="1"/>
  <c r="BW618" i="1"/>
  <c r="BL618" i="1"/>
  <c r="BX618" i="1"/>
  <c r="BM618" i="1"/>
  <c r="BY618" i="1"/>
  <c r="BN618" i="1"/>
  <c r="BZ618" i="1"/>
  <c r="CB618" i="1" s="1"/>
  <c r="BO618" i="1"/>
  <c r="BP618" i="1"/>
  <c r="BL309" i="1"/>
  <c r="BX309" i="1"/>
  <c r="BM309" i="1"/>
  <c r="BY309" i="1"/>
  <c r="BN309" i="1"/>
  <c r="BZ309" i="1"/>
  <c r="CB309" i="1" s="1"/>
  <c r="BO309" i="1"/>
  <c r="BP309" i="1"/>
  <c r="BQ309" i="1"/>
  <c r="BR309" i="1"/>
  <c r="BS309" i="1"/>
  <c r="BT309" i="1"/>
  <c r="BU309" i="1"/>
  <c r="BJ309" i="1"/>
  <c r="BK309" i="1"/>
  <c r="BV309" i="1"/>
  <c r="BW309" i="1"/>
  <c r="BT784" i="1"/>
  <c r="BQ784" i="1"/>
  <c r="BR784" i="1"/>
  <c r="BS784" i="1"/>
  <c r="BU784" i="1"/>
  <c r="BV784" i="1"/>
  <c r="BJ784" i="1"/>
  <c r="BW784" i="1"/>
  <c r="BK784" i="1"/>
  <c r="BX784" i="1"/>
  <c r="BL784" i="1"/>
  <c r="BY784" i="1"/>
  <c r="BM784" i="1"/>
  <c r="BZ784" i="1"/>
  <c r="CB784" i="1" s="1"/>
  <c r="BN784" i="1"/>
  <c r="BO784" i="1"/>
  <c r="BP784" i="1"/>
  <c r="BJ842" i="1"/>
  <c r="BV842" i="1"/>
  <c r="BK842" i="1"/>
  <c r="BW842" i="1"/>
  <c r="BL842" i="1"/>
  <c r="BX842" i="1"/>
  <c r="BM842" i="1"/>
  <c r="BY842" i="1"/>
  <c r="BN842" i="1"/>
  <c r="BZ842" i="1"/>
  <c r="CB842" i="1" s="1"/>
  <c r="BO842" i="1"/>
  <c r="BP842" i="1"/>
  <c r="BQ842" i="1"/>
  <c r="BR842" i="1"/>
  <c r="BS842" i="1"/>
  <c r="BT842" i="1"/>
  <c r="BU842" i="1"/>
  <c r="BS104" i="1"/>
  <c r="BT104" i="1"/>
  <c r="BU104" i="1"/>
  <c r="BJ104" i="1"/>
  <c r="BV104" i="1"/>
  <c r="BK104" i="1"/>
  <c r="BW104" i="1"/>
  <c r="BL104" i="1"/>
  <c r="BX104" i="1"/>
  <c r="BN104" i="1"/>
  <c r="BZ104" i="1"/>
  <c r="CB104" i="1" s="1"/>
  <c r="BO104" i="1"/>
  <c r="BP104" i="1"/>
  <c r="BR104" i="1"/>
  <c r="BY104" i="1"/>
  <c r="BM104" i="1"/>
  <c r="BQ104" i="1"/>
  <c r="BJ563" i="1"/>
  <c r="BV563" i="1"/>
  <c r="BK563" i="1"/>
  <c r="BW563" i="1"/>
  <c r="BL563" i="1"/>
  <c r="BX563" i="1"/>
  <c r="BM563" i="1"/>
  <c r="BY563" i="1"/>
  <c r="BN563" i="1"/>
  <c r="BZ563" i="1"/>
  <c r="CB563" i="1" s="1"/>
  <c r="BO563" i="1"/>
  <c r="BP563" i="1"/>
  <c r="BQ563" i="1"/>
  <c r="BR563" i="1"/>
  <c r="BS563" i="1"/>
  <c r="BU563" i="1"/>
  <c r="BT563" i="1"/>
  <c r="BS930" i="1"/>
  <c r="BT930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R930" i="1"/>
  <c r="BM241" i="1"/>
  <c r="BY241" i="1"/>
  <c r="BN241" i="1"/>
  <c r="BZ241" i="1"/>
  <c r="CB241" i="1" s="1"/>
  <c r="BO241" i="1"/>
  <c r="BP241" i="1"/>
  <c r="BQ241" i="1"/>
  <c r="BR241" i="1"/>
  <c r="BS241" i="1"/>
  <c r="BT241" i="1"/>
  <c r="BU241" i="1"/>
  <c r="BJ241" i="1"/>
  <c r="BV241" i="1"/>
  <c r="BK241" i="1"/>
  <c r="BL241" i="1"/>
  <c r="BW241" i="1"/>
  <c r="BX241" i="1"/>
  <c r="BQ313" i="1"/>
  <c r="BR313" i="1"/>
  <c r="BS313" i="1"/>
  <c r="BT313" i="1"/>
  <c r="BU313" i="1"/>
  <c r="BJ313" i="1"/>
  <c r="BV313" i="1"/>
  <c r="BK313" i="1"/>
  <c r="BW313" i="1"/>
  <c r="BL313" i="1"/>
  <c r="BX313" i="1"/>
  <c r="BM313" i="1"/>
  <c r="BY313" i="1"/>
  <c r="BN313" i="1"/>
  <c r="BZ313" i="1"/>
  <c r="CB313" i="1" s="1"/>
  <c r="BO313" i="1"/>
  <c r="BP313" i="1"/>
  <c r="AH587" i="1"/>
  <c r="AI587" i="1"/>
  <c r="AJ587" i="1"/>
  <c r="AK587" i="1"/>
  <c r="AG587" i="1"/>
  <c r="BP333" i="1"/>
  <c r="BQ333" i="1"/>
  <c r="BR333" i="1"/>
  <c r="BS333" i="1"/>
  <c r="BT333" i="1"/>
  <c r="BU333" i="1"/>
  <c r="BJ333" i="1"/>
  <c r="BV333" i="1"/>
  <c r="BK333" i="1"/>
  <c r="BW333" i="1"/>
  <c r="BL333" i="1"/>
  <c r="BX333" i="1"/>
  <c r="BM333" i="1"/>
  <c r="BY333" i="1"/>
  <c r="BN333" i="1"/>
  <c r="BO333" i="1"/>
  <c r="BZ333" i="1"/>
  <c r="CB333" i="1" s="1"/>
  <c r="BQ668" i="1"/>
  <c r="BR668" i="1"/>
  <c r="BS668" i="1"/>
  <c r="BT668" i="1"/>
  <c r="BU668" i="1"/>
  <c r="BJ668" i="1"/>
  <c r="BV668" i="1"/>
  <c r="BK668" i="1"/>
  <c r="BW668" i="1"/>
  <c r="BL668" i="1"/>
  <c r="BX668" i="1"/>
  <c r="BM668" i="1"/>
  <c r="BY668" i="1"/>
  <c r="BN668" i="1"/>
  <c r="BZ668" i="1"/>
  <c r="CB668" i="1" s="1"/>
  <c r="BO668" i="1"/>
  <c r="BP668" i="1"/>
  <c r="BQ255" i="1"/>
  <c r="BR255" i="1"/>
  <c r="BS255" i="1"/>
  <c r="BT255" i="1"/>
  <c r="BU255" i="1"/>
  <c r="BJ255" i="1"/>
  <c r="BV255" i="1"/>
  <c r="BK255" i="1"/>
  <c r="BW255" i="1"/>
  <c r="BL255" i="1"/>
  <c r="BX255" i="1"/>
  <c r="BM255" i="1"/>
  <c r="BY255" i="1"/>
  <c r="BN255" i="1"/>
  <c r="BZ255" i="1"/>
  <c r="CB255" i="1" s="1"/>
  <c r="BO255" i="1"/>
  <c r="BP255" i="1"/>
  <c r="BP544" i="1"/>
  <c r="BR544" i="1"/>
  <c r="BL544" i="1"/>
  <c r="BZ544" i="1"/>
  <c r="CB544" i="1" s="1"/>
  <c r="BM544" i="1"/>
  <c r="BN544" i="1"/>
  <c r="BO544" i="1"/>
  <c r="BQ544" i="1"/>
  <c r="BS544" i="1"/>
  <c r="BT544" i="1"/>
  <c r="BU544" i="1"/>
  <c r="BV544" i="1"/>
  <c r="BW544" i="1"/>
  <c r="BJ544" i="1"/>
  <c r="BX544" i="1"/>
  <c r="BK544" i="1"/>
  <c r="BY544" i="1"/>
  <c r="BT873" i="1"/>
  <c r="BU873" i="1"/>
  <c r="BJ873" i="1"/>
  <c r="BV873" i="1"/>
  <c r="BK873" i="1"/>
  <c r="BW873" i="1"/>
  <c r="BL873" i="1"/>
  <c r="BX873" i="1"/>
  <c r="BM873" i="1"/>
  <c r="BY873" i="1"/>
  <c r="BN873" i="1"/>
  <c r="BZ873" i="1"/>
  <c r="CB873" i="1" s="1"/>
  <c r="BO873" i="1"/>
  <c r="BP873" i="1"/>
  <c r="BQ873" i="1"/>
  <c r="BR873" i="1"/>
  <c r="BS873" i="1"/>
  <c r="BR394" i="1"/>
  <c r="BS394" i="1"/>
  <c r="BT394" i="1"/>
  <c r="BU394" i="1"/>
  <c r="BJ394" i="1"/>
  <c r="BV394" i="1"/>
  <c r="BL394" i="1"/>
  <c r="BX394" i="1"/>
  <c r="BM394" i="1"/>
  <c r="BY394" i="1"/>
  <c r="BN394" i="1"/>
  <c r="BZ394" i="1"/>
  <c r="CB394" i="1" s="1"/>
  <c r="BO394" i="1"/>
  <c r="BK394" i="1"/>
  <c r="BP394" i="1"/>
  <c r="BQ394" i="1"/>
  <c r="BW394" i="1"/>
  <c r="BK506" i="1"/>
  <c r="BO506" i="1"/>
  <c r="BM506" i="1"/>
  <c r="BZ506" i="1"/>
  <c r="CB506" i="1" s="1"/>
  <c r="BN506" i="1"/>
  <c r="BP506" i="1"/>
  <c r="BQ506" i="1"/>
  <c r="BR506" i="1"/>
  <c r="BS506" i="1"/>
  <c r="BT506" i="1"/>
  <c r="BU506" i="1"/>
  <c r="BV506" i="1"/>
  <c r="BW506" i="1"/>
  <c r="BJ506" i="1"/>
  <c r="BL506" i="1"/>
  <c r="BX506" i="1"/>
  <c r="BY506" i="1"/>
  <c r="BS904" i="1"/>
  <c r="BU904" i="1"/>
  <c r="BK904" i="1"/>
  <c r="BW904" i="1"/>
  <c r="BL904" i="1"/>
  <c r="BX904" i="1"/>
  <c r="BR904" i="1"/>
  <c r="BT904" i="1"/>
  <c r="BV904" i="1"/>
  <c r="BY904" i="1"/>
  <c r="BZ904" i="1"/>
  <c r="CB904" i="1" s="1"/>
  <c r="BJ904" i="1"/>
  <c r="BM904" i="1"/>
  <c r="BN904" i="1"/>
  <c r="BO904" i="1"/>
  <c r="BP904" i="1"/>
  <c r="BQ904" i="1"/>
  <c r="BL655" i="1"/>
  <c r="BX655" i="1"/>
  <c r="BM655" i="1"/>
  <c r="BY655" i="1"/>
  <c r="BN655" i="1"/>
  <c r="BZ655" i="1"/>
  <c r="CB655" i="1" s="1"/>
  <c r="BO655" i="1"/>
  <c r="BP655" i="1"/>
  <c r="BQ655" i="1"/>
  <c r="BR655" i="1"/>
  <c r="BS655" i="1"/>
  <c r="BT655" i="1"/>
  <c r="BU655" i="1"/>
  <c r="BJ655" i="1"/>
  <c r="BK655" i="1"/>
  <c r="BV655" i="1"/>
  <c r="BW655" i="1"/>
  <c r="BJ739" i="1"/>
  <c r="BV739" i="1"/>
  <c r="BK739" i="1"/>
  <c r="BW739" i="1"/>
  <c r="BL739" i="1"/>
  <c r="BX739" i="1"/>
  <c r="BM739" i="1"/>
  <c r="BY739" i="1"/>
  <c r="BN739" i="1"/>
  <c r="BZ739" i="1"/>
  <c r="CB739" i="1" s="1"/>
  <c r="BO739" i="1"/>
  <c r="BP739" i="1"/>
  <c r="BQ739" i="1"/>
  <c r="BR739" i="1"/>
  <c r="BS739" i="1"/>
  <c r="BU739" i="1"/>
  <c r="BT739" i="1"/>
  <c r="BP902" i="1"/>
  <c r="BR902" i="1"/>
  <c r="BS902" i="1"/>
  <c r="BT902" i="1"/>
  <c r="BU902" i="1"/>
  <c r="BK902" i="1"/>
  <c r="BM902" i="1"/>
  <c r="BJ902" i="1"/>
  <c r="BL902" i="1"/>
  <c r="BN902" i="1"/>
  <c r="BO902" i="1"/>
  <c r="BQ902" i="1"/>
  <c r="BV902" i="1"/>
  <c r="BW902" i="1"/>
  <c r="BX902" i="1"/>
  <c r="BY902" i="1"/>
  <c r="BZ902" i="1"/>
  <c r="CB902" i="1" s="1"/>
  <c r="BM716" i="1"/>
  <c r="BY716" i="1"/>
  <c r="BN716" i="1"/>
  <c r="BZ716" i="1"/>
  <c r="CB716" i="1" s="1"/>
  <c r="BO716" i="1"/>
  <c r="BP716" i="1"/>
  <c r="BQ716" i="1"/>
  <c r="BR716" i="1"/>
  <c r="BS716" i="1"/>
  <c r="BT716" i="1"/>
  <c r="BU716" i="1"/>
  <c r="BJ716" i="1"/>
  <c r="BV716" i="1"/>
  <c r="BK716" i="1"/>
  <c r="BL716" i="1"/>
  <c r="BW716" i="1"/>
  <c r="BX716" i="1"/>
  <c r="BK647" i="1"/>
  <c r="BW647" i="1"/>
  <c r="BL647" i="1"/>
  <c r="BX647" i="1"/>
  <c r="BM647" i="1"/>
  <c r="BY647" i="1"/>
  <c r="BN647" i="1"/>
  <c r="BZ647" i="1"/>
  <c r="CB647" i="1" s="1"/>
  <c r="BO647" i="1"/>
  <c r="BP647" i="1"/>
  <c r="BQ647" i="1"/>
  <c r="BR647" i="1"/>
  <c r="BS647" i="1"/>
  <c r="BT647" i="1"/>
  <c r="BU647" i="1"/>
  <c r="BJ647" i="1"/>
  <c r="BV647" i="1"/>
  <c r="BN927" i="1"/>
  <c r="BZ927" i="1"/>
  <c r="CB927" i="1" s="1"/>
  <c r="BO927" i="1"/>
  <c r="BP927" i="1"/>
  <c r="BQ927" i="1"/>
  <c r="BR927" i="1"/>
  <c r="BS927" i="1"/>
  <c r="BT927" i="1"/>
  <c r="BU927" i="1"/>
  <c r="BJ927" i="1"/>
  <c r="BV927" i="1"/>
  <c r="BK927" i="1"/>
  <c r="BW927" i="1"/>
  <c r="BL927" i="1"/>
  <c r="BX927" i="1"/>
  <c r="BM927" i="1"/>
  <c r="BY927" i="1"/>
  <c r="BT576" i="1"/>
  <c r="BU576" i="1"/>
  <c r="BJ576" i="1"/>
  <c r="BV576" i="1"/>
  <c r="BK576" i="1"/>
  <c r="BW576" i="1"/>
  <c r="BL576" i="1"/>
  <c r="BX576" i="1"/>
  <c r="BM576" i="1"/>
  <c r="BY576" i="1"/>
  <c r="BN576" i="1"/>
  <c r="BZ576" i="1"/>
  <c r="CB576" i="1" s="1"/>
  <c r="BO576" i="1"/>
  <c r="BP576" i="1"/>
  <c r="BQ576" i="1"/>
  <c r="BR576" i="1"/>
  <c r="BS576" i="1"/>
  <c r="AH928" i="1"/>
  <c r="AI928" i="1"/>
  <c r="AK928" i="1"/>
  <c r="AG928" i="1"/>
  <c r="AJ928" i="1"/>
  <c r="AJ313" i="1"/>
  <c r="AK313" i="1"/>
  <c r="AG313" i="1"/>
  <c r="AH313" i="1"/>
  <c r="AI313" i="1"/>
  <c r="BJ640" i="1"/>
  <c r="BV640" i="1"/>
  <c r="BK640" i="1"/>
  <c r="BW640" i="1"/>
  <c r="BL640" i="1"/>
  <c r="BX640" i="1"/>
  <c r="BM640" i="1"/>
  <c r="BY640" i="1"/>
  <c r="BN640" i="1"/>
  <c r="BZ640" i="1"/>
  <c r="CB640" i="1" s="1"/>
  <c r="BO640" i="1"/>
  <c r="BP640" i="1"/>
  <c r="BQ640" i="1"/>
  <c r="BR640" i="1"/>
  <c r="BS640" i="1"/>
  <c r="BT640" i="1"/>
  <c r="BU640" i="1"/>
  <c r="BT490" i="1"/>
  <c r="BU490" i="1"/>
  <c r="BJ490" i="1"/>
  <c r="BV490" i="1"/>
  <c r="BK490" i="1"/>
  <c r="BW490" i="1"/>
  <c r="BL490" i="1"/>
  <c r="BX490" i="1"/>
  <c r="BM490" i="1"/>
  <c r="BY490" i="1"/>
  <c r="BN490" i="1"/>
  <c r="BZ490" i="1"/>
  <c r="CB490" i="1" s="1"/>
  <c r="BO490" i="1"/>
  <c r="BP490" i="1"/>
  <c r="BQ490" i="1"/>
  <c r="BR490" i="1"/>
  <c r="BS490" i="1"/>
  <c r="BJ908" i="1"/>
  <c r="BV908" i="1"/>
  <c r="BK908" i="1"/>
  <c r="BW908" i="1"/>
  <c r="BL908" i="1"/>
  <c r="BX908" i="1"/>
  <c r="BM908" i="1"/>
  <c r="BY908" i="1"/>
  <c r="BN908" i="1"/>
  <c r="BZ908" i="1"/>
  <c r="CB908" i="1" s="1"/>
  <c r="BO908" i="1"/>
  <c r="BP908" i="1"/>
  <c r="BQ908" i="1"/>
  <c r="BR908" i="1"/>
  <c r="BS908" i="1"/>
  <c r="BT908" i="1"/>
  <c r="BU908" i="1"/>
  <c r="BT865" i="1"/>
  <c r="BU865" i="1"/>
  <c r="BJ865" i="1"/>
  <c r="BV865" i="1"/>
  <c r="BK865" i="1"/>
  <c r="BW865" i="1"/>
  <c r="BL865" i="1"/>
  <c r="BX865" i="1"/>
  <c r="BM865" i="1"/>
  <c r="BY865" i="1"/>
  <c r="BN865" i="1"/>
  <c r="BZ865" i="1"/>
  <c r="CB865" i="1" s="1"/>
  <c r="BO865" i="1"/>
  <c r="BP865" i="1"/>
  <c r="BQ865" i="1"/>
  <c r="BR865" i="1"/>
  <c r="BS865" i="1"/>
  <c r="BJ763" i="1"/>
  <c r="BV763" i="1"/>
  <c r="BK763" i="1"/>
  <c r="BW763" i="1"/>
  <c r="BL763" i="1"/>
  <c r="BX763" i="1"/>
  <c r="BN763" i="1"/>
  <c r="BZ763" i="1"/>
  <c r="CB763" i="1" s="1"/>
  <c r="BO763" i="1"/>
  <c r="BQ763" i="1"/>
  <c r="BR763" i="1"/>
  <c r="BS763" i="1"/>
  <c r="BM763" i="1"/>
  <c r="BP763" i="1"/>
  <c r="BT763" i="1"/>
  <c r="BU763" i="1"/>
  <c r="BY763" i="1"/>
  <c r="BR715" i="1"/>
  <c r="BS715" i="1"/>
  <c r="BT715" i="1"/>
  <c r="BU715" i="1"/>
  <c r="BJ715" i="1"/>
  <c r="BV715" i="1"/>
  <c r="BK715" i="1"/>
  <c r="BW715" i="1"/>
  <c r="BL715" i="1"/>
  <c r="BX715" i="1"/>
  <c r="BM715" i="1"/>
  <c r="BY715" i="1"/>
  <c r="BN715" i="1"/>
  <c r="BZ715" i="1"/>
  <c r="CB715" i="1" s="1"/>
  <c r="BO715" i="1"/>
  <c r="BP715" i="1"/>
  <c r="BQ715" i="1"/>
  <c r="BM296" i="1"/>
  <c r="BY296" i="1"/>
  <c r="BN296" i="1"/>
  <c r="BZ296" i="1"/>
  <c r="CB296" i="1" s="1"/>
  <c r="BO296" i="1"/>
  <c r="BP296" i="1"/>
  <c r="BQ296" i="1"/>
  <c r="BR296" i="1"/>
  <c r="BT296" i="1"/>
  <c r="BU296" i="1"/>
  <c r="BJ296" i="1"/>
  <c r="BV296" i="1"/>
  <c r="BS296" i="1"/>
  <c r="BW296" i="1"/>
  <c r="BX296" i="1"/>
  <c r="BK296" i="1"/>
  <c r="BL296" i="1"/>
  <c r="BP920" i="1"/>
  <c r="BQ920" i="1"/>
  <c r="BR920" i="1"/>
  <c r="BS920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O920" i="1"/>
  <c r="BJ575" i="1"/>
  <c r="BK575" i="1"/>
  <c r="BL575" i="1"/>
  <c r="BM575" i="1"/>
  <c r="BN575" i="1"/>
  <c r="BT857" i="1"/>
  <c r="BU857" i="1"/>
  <c r="BJ857" i="1"/>
  <c r="BV857" i="1"/>
  <c r="BK857" i="1"/>
  <c r="BW857" i="1"/>
  <c r="BL857" i="1"/>
  <c r="BX857" i="1"/>
  <c r="BM857" i="1"/>
  <c r="BY857" i="1"/>
  <c r="BN857" i="1"/>
  <c r="BZ857" i="1"/>
  <c r="CB857" i="1" s="1"/>
  <c r="BO857" i="1"/>
  <c r="BP857" i="1"/>
  <c r="BQ857" i="1"/>
  <c r="BR857" i="1"/>
  <c r="BS857" i="1"/>
  <c r="BN869" i="1"/>
  <c r="BZ869" i="1"/>
  <c r="CB869" i="1" s="1"/>
  <c r="BO869" i="1"/>
  <c r="BP869" i="1"/>
  <c r="BQ869" i="1"/>
  <c r="BR869" i="1"/>
  <c r="BS869" i="1"/>
  <c r="BT869" i="1"/>
  <c r="BU869" i="1"/>
  <c r="BJ869" i="1"/>
  <c r="BV869" i="1"/>
  <c r="BK869" i="1"/>
  <c r="BW869" i="1"/>
  <c r="BL869" i="1"/>
  <c r="BM869" i="1"/>
  <c r="BX869" i="1"/>
  <c r="BY869" i="1"/>
  <c r="BN919" i="1"/>
  <c r="BZ919" i="1"/>
  <c r="CB919" i="1" s="1"/>
  <c r="BO919" i="1"/>
  <c r="BP919" i="1"/>
  <c r="BQ919" i="1"/>
  <c r="BR919" i="1"/>
  <c r="BS919" i="1"/>
  <c r="BT919" i="1"/>
  <c r="BU919" i="1"/>
  <c r="BJ919" i="1"/>
  <c r="BV919" i="1"/>
  <c r="BK919" i="1"/>
  <c r="BW919" i="1"/>
  <c r="BL919" i="1"/>
  <c r="BX919" i="1"/>
  <c r="BM919" i="1"/>
  <c r="BY919" i="1"/>
  <c r="BS482" i="1"/>
  <c r="BT482" i="1"/>
  <c r="BU482" i="1"/>
  <c r="BJ482" i="1"/>
  <c r="BV482" i="1"/>
  <c r="BK482" i="1"/>
  <c r="BW482" i="1"/>
  <c r="BL482" i="1"/>
  <c r="BX482" i="1"/>
  <c r="BM482" i="1"/>
  <c r="BY482" i="1"/>
  <c r="BN482" i="1"/>
  <c r="BZ482" i="1"/>
  <c r="CB482" i="1" s="1"/>
  <c r="BO482" i="1"/>
  <c r="BP482" i="1"/>
  <c r="BQ482" i="1"/>
  <c r="BR482" i="1"/>
  <c r="BU652" i="1"/>
  <c r="BJ652" i="1"/>
  <c r="BV652" i="1"/>
  <c r="BK652" i="1"/>
  <c r="BW652" i="1"/>
  <c r="BL652" i="1"/>
  <c r="BX652" i="1"/>
  <c r="BM652" i="1"/>
  <c r="BY652" i="1"/>
  <c r="BN652" i="1"/>
  <c r="BZ652" i="1"/>
  <c r="CB652" i="1" s="1"/>
  <c r="BO652" i="1"/>
  <c r="BP652" i="1"/>
  <c r="BQ652" i="1"/>
  <c r="BR652" i="1"/>
  <c r="BS652" i="1"/>
  <c r="BT652" i="1"/>
  <c r="BT643" i="1"/>
  <c r="BL643" i="1"/>
  <c r="BX643" i="1"/>
  <c r="BW643" i="1"/>
  <c r="BJ643" i="1"/>
  <c r="BY643" i="1"/>
  <c r="BK643" i="1"/>
  <c r="BZ643" i="1"/>
  <c r="CB643" i="1" s="1"/>
  <c r="BM643" i="1"/>
  <c r="BN643" i="1"/>
  <c r="BO643" i="1"/>
  <c r="BP643" i="1"/>
  <c r="BQ643" i="1"/>
  <c r="BR643" i="1"/>
  <c r="BS643" i="1"/>
  <c r="BU643" i="1"/>
  <c r="BV643" i="1"/>
  <c r="BT281" i="1"/>
  <c r="BU281" i="1"/>
  <c r="BJ281" i="1"/>
  <c r="BV281" i="1"/>
  <c r="BK281" i="1"/>
  <c r="BW281" i="1"/>
  <c r="BL281" i="1"/>
  <c r="BX281" i="1"/>
  <c r="BM281" i="1"/>
  <c r="BY281" i="1"/>
  <c r="BN281" i="1"/>
  <c r="BZ281" i="1"/>
  <c r="CB281" i="1" s="1"/>
  <c r="BO281" i="1"/>
  <c r="BP281" i="1"/>
  <c r="BQ281" i="1"/>
  <c r="BR281" i="1"/>
  <c r="BS281" i="1"/>
  <c r="AI271" i="1"/>
  <c r="AJ271" i="1"/>
  <c r="AK271" i="1"/>
  <c r="AH271" i="1"/>
  <c r="AG271" i="1"/>
  <c r="BU122" i="1"/>
  <c r="BJ122" i="1"/>
  <c r="BV122" i="1"/>
  <c r="BK122" i="1"/>
  <c r="BW122" i="1"/>
  <c r="BL122" i="1"/>
  <c r="BX122" i="1"/>
  <c r="BM122" i="1"/>
  <c r="BY122" i="1"/>
  <c r="BN122" i="1"/>
  <c r="BZ122" i="1"/>
  <c r="CB122" i="1" s="1"/>
  <c r="BO122" i="1"/>
  <c r="BP122" i="1"/>
  <c r="BQ122" i="1"/>
  <c r="BR122" i="1"/>
  <c r="BS122" i="1"/>
  <c r="BT122" i="1"/>
  <c r="BP846" i="1"/>
  <c r="BQ846" i="1"/>
  <c r="BR846" i="1"/>
  <c r="BS846" i="1"/>
  <c r="BT846" i="1"/>
  <c r="BU846" i="1"/>
  <c r="BJ846" i="1"/>
  <c r="BV846" i="1"/>
  <c r="BK846" i="1"/>
  <c r="BW846" i="1"/>
  <c r="BL846" i="1"/>
  <c r="BX846" i="1"/>
  <c r="BM846" i="1"/>
  <c r="BY846" i="1"/>
  <c r="BN846" i="1"/>
  <c r="BO846" i="1"/>
  <c r="BZ846" i="1"/>
  <c r="CB846" i="1" s="1"/>
  <c r="AG255" i="1"/>
  <c r="AK255" i="1"/>
  <c r="AI255" i="1"/>
  <c r="AJ255" i="1"/>
  <c r="AH255" i="1"/>
  <c r="AK439" i="1"/>
  <c r="AH439" i="1"/>
  <c r="AI439" i="1"/>
  <c r="AG439" i="1"/>
  <c r="BK439" i="1" s="1"/>
  <c r="AJ439" i="1"/>
  <c r="AG544" i="1"/>
  <c r="AI544" i="1"/>
  <c r="AJ544" i="1"/>
  <c r="AK544" i="1"/>
  <c r="AH544" i="1"/>
  <c r="AJ856" i="1"/>
  <c r="AK856" i="1"/>
  <c r="AG856" i="1"/>
  <c r="AH856" i="1"/>
  <c r="AI856" i="1"/>
  <c r="AG394" i="1"/>
  <c r="AH394" i="1"/>
  <c r="AI394" i="1"/>
  <c r="AJ394" i="1"/>
  <c r="AK394" i="1"/>
  <c r="AH939" i="1"/>
  <c r="AI939" i="1"/>
  <c r="AJ939" i="1"/>
  <c r="AK939" i="1"/>
  <c r="AG939" i="1"/>
  <c r="AH802" i="1"/>
  <c r="AK802" i="1"/>
  <c r="AG802" i="1"/>
  <c r="BY802" i="1" s="1"/>
  <c r="AI802" i="1"/>
  <c r="AJ802" i="1"/>
  <c r="AG622" i="1"/>
  <c r="AH622" i="1"/>
  <c r="AI622" i="1"/>
  <c r="AJ622" i="1"/>
  <c r="AK622" i="1"/>
  <c r="AI75" i="1"/>
  <c r="AJ75" i="1"/>
  <c r="AK75" i="1"/>
  <c r="AG75" i="1"/>
  <c r="AH75" i="1"/>
  <c r="AI655" i="1"/>
  <c r="AJ655" i="1"/>
  <c r="AG655" i="1"/>
  <c r="AH655" i="1"/>
  <c r="AK655" i="1"/>
  <c r="AI739" i="1"/>
  <c r="AJ739" i="1"/>
  <c r="AK739" i="1"/>
  <c r="AG739" i="1"/>
  <c r="AH739" i="1"/>
  <c r="AH902" i="1"/>
  <c r="AI902" i="1"/>
  <c r="AJ902" i="1"/>
  <c r="AK902" i="1"/>
  <c r="AG902" i="1"/>
  <c r="AJ724" i="1"/>
  <c r="AG724" i="1"/>
  <c r="AH724" i="1"/>
  <c r="AI724" i="1"/>
  <c r="AK724" i="1"/>
  <c r="AG716" i="1"/>
  <c r="AH716" i="1"/>
  <c r="AI716" i="1"/>
  <c r="AJ716" i="1"/>
  <c r="AK716" i="1"/>
  <c r="AI137" i="1"/>
  <c r="AG137" i="1"/>
  <c r="AH137" i="1"/>
  <c r="AJ137" i="1"/>
  <c r="AK137" i="1"/>
  <c r="AG393" i="1"/>
  <c r="AH393" i="1"/>
  <c r="AI393" i="1"/>
  <c r="AJ393" i="1"/>
  <c r="AK393" i="1"/>
  <c r="AG490" i="1"/>
  <c r="AH490" i="1"/>
  <c r="AI490" i="1"/>
  <c r="AJ490" i="1"/>
  <c r="AK490" i="1"/>
  <c r="AH884" i="1"/>
  <c r="AI884" i="1"/>
  <c r="AJ884" i="1"/>
  <c r="AK884" i="1"/>
  <c r="AG884" i="1"/>
  <c r="AG532" i="1"/>
  <c r="AH532" i="1"/>
  <c r="AI532" i="1"/>
  <c r="AJ532" i="1"/>
  <c r="AK532" i="1"/>
  <c r="AI917" i="1"/>
  <c r="AG917" i="1"/>
  <c r="AH917" i="1"/>
  <c r="AJ917" i="1"/>
  <c r="AK917" i="1"/>
  <c r="AH908" i="1"/>
  <c r="AI908" i="1"/>
  <c r="AJ908" i="1"/>
  <c r="AG908" i="1"/>
  <c r="AK908" i="1"/>
  <c r="AG865" i="1"/>
  <c r="AH865" i="1"/>
  <c r="AK865" i="1"/>
  <c r="AI865" i="1"/>
  <c r="AJ865" i="1"/>
  <c r="AG763" i="1"/>
  <c r="AH763" i="1"/>
  <c r="AI763" i="1"/>
  <c r="AJ763" i="1"/>
  <c r="AK763" i="1"/>
  <c r="AG453" i="1"/>
  <c r="BQ453" i="1" s="1"/>
  <c r="AH453" i="1"/>
  <c r="AI453" i="1"/>
  <c r="AJ453" i="1"/>
  <c r="AK453" i="1"/>
  <c r="AI616" i="1"/>
  <c r="AJ616" i="1"/>
  <c r="AK616" i="1"/>
  <c r="AG616" i="1"/>
  <c r="BT616" i="1" s="1"/>
  <c r="AH616" i="1"/>
  <c r="AH795" i="1"/>
  <c r="AK795" i="1"/>
  <c r="AG795" i="1"/>
  <c r="AI795" i="1"/>
  <c r="AJ795" i="1"/>
  <c r="AJ400" i="1"/>
  <c r="AK400" i="1"/>
  <c r="AG400" i="1"/>
  <c r="AH400" i="1"/>
  <c r="AI400" i="1"/>
  <c r="AH193" i="1"/>
  <c r="AI193" i="1"/>
  <c r="AJ193" i="1"/>
  <c r="AK193" i="1"/>
  <c r="AG193" i="1"/>
  <c r="AI920" i="1"/>
  <c r="AG920" i="1"/>
  <c r="AH920" i="1"/>
  <c r="AJ920" i="1"/>
  <c r="AK920" i="1"/>
  <c r="AG857" i="1"/>
  <c r="AH857" i="1"/>
  <c r="AI857" i="1"/>
  <c r="AJ857" i="1"/>
  <c r="AK857" i="1"/>
  <c r="AG869" i="1"/>
  <c r="AH869" i="1"/>
  <c r="AI869" i="1"/>
  <c r="AJ869" i="1"/>
  <c r="AK869" i="1"/>
  <c r="AG714" i="1"/>
  <c r="AH714" i="1"/>
  <c r="AI714" i="1"/>
  <c r="AJ714" i="1"/>
  <c r="AK714" i="1"/>
  <c r="AK226" i="1"/>
  <c r="AG226" i="1"/>
  <c r="AH226" i="1"/>
  <c r="AI226" i="1"/>
  <c r="AJ226" i="1"/>
  <c r="AG482" i="1"/>
  <c r="AH482" i="1"/>
  <c r="AI482" i="1"/>
  <c r="AJ482" i="1"/>
  <c r="AK482" i="1"/>
  <c r="AH652" i="1"/>
  <c r="AJ652" i="1"/>
  <c r="AK652" i="1"/>
  <c r="AG652" i="1"/>
  <c r="AI652" i="1"/>
  <c r="AK861" i="1"/>
  <c r="AH861" i="1"/>
  <c r="AG861" i="1"/>
  <c r="AI861" i="1"/>
  <c r="AJ861" i="1"/>
  <c r="AG721" i="1"/>
  <c r="BJ721" i="1" s="1"/>
  <c r="AH721" i="1"/>
  <c r="AI721" i="1"/>
  <c r="AJ721" i="1"/>
  <c r="AK721" i="1"/>
  <c r="AH237" i="1"/>
  <c r="AJ237" i="1"/>
  <c r="AG237" i="1"/>
  <c r="AI237" i="1"/>
  <c r="AK237" i="1"/>
  <c r="AG883" i="1"/>
  <c r="AH883" i="1"/>
  <c r="AI883" i="1"/>
  <c r="AJ883" i="1"/>
  <c r="AK883" i="1"/>
  <c r="AG829" i="1"/>
  <c r="AK829" i="1"/>
  <c r="AH829" i="1"/>
  <c r="AI829" i="1"/>
  <c r="AJ829" i="1"/>
  <c r="AG893" i="1"/>
  <c r="AH893" i="1"/>
  <c r="AI893" i="1"/>
  <c r="AJ893" i="1"/>
  <c r="AK893" i="1"/>
  <c r="AG881" i="1"/>
  <c r="AH881" i="1"/>
  <c r="AI881" i="1"/>
  <c r="AJ881" i="1"/>
  <c r="AK881" i="1"/>
  <c r="AI791" i="1"/>
  <c r="AJ791" i="1"/>
  <c r="AK791" i="1"/>
  <c r="AG791" i="1"/>
  <c r="AH791" i="1"/>
  <c r="AG631" i="1"/>
  <c r="AH631" i="1"/>
  <c r="AI631" i="1"/>
  <c r="AJ631" i="1"/>
  <c r="AK631" i="1"/>
  <c r="AH308" i="1"/>
  <c r="AI308" i="1"/>
  <c r="AJ308" i="1"/>
  <c r="AK308" i="1"/>
  <c r="AG308" i="1"/>
  <c r="AJ596" i="1"/>
  <c r="AK596" i="1"/>
  <c r="AG596" i="1"/>
  <c r="AH596" i="1"/>
  <c r="AI596" i="1"/>
  <c r="AG895" i="1"/>
  <c r="AI895" i="1"/>
  <c r="AJ895" i="1"/>
  <c r="AK895" i="1"/>
  <c r="AH895" i="1"/>
  <c r="AG890" i="1"/>
  <c r="AH890" i="1"/>
  <c r="AI890" i="1"/>
  <c r="AJ890" i="1"/>
  <c r="AK890" i="1"/>
  <c r="AI357" i="1"/>
  <c r="AG357" i="1"/>
  <c r="AH357" i="1"/>
  <c r="AJ357" i="1"/>
  <c r="AK357" i="1"/>
  <c r="AG434" i="1"/>
  <c r="AH434" i="1"/>
  <c r="AI434" i="1"/>
  <c r="AJ434" i="1"/>
  <c r="AK434" i="1"/>
  <c r="AG916" i="1"/>
  <c r="AI916" i="1"/>
  <c r="AJ916" i="1"/>
  <c r="AH916" i="1"/>
  <c r="AK916" i="1"/>
  <c r="AG162" i="1"/>
  <c r="AJ162" i="1"/>
  <c r="AK162" i="1"/>
  <c r="AH162" i="1"/>
  <c r="AI162" i="1"/>
  <c r="AI611" i="1"/>
  <c r="AJ611" i="1"/>
  <c r="AK611" i="1"/>
  <c r="AG611" i="1"/>
  <c r="AH611" i="1"/>
  <c r="AJ934" i="1"/>
  <c r="AH934" i="1"/>
  <c r="AI934" i="1"/>
  <c r="AK934" i="1"/>
  <c r="AG934" i="1"/>
  <c r="AG428" i="1"/>
  <c r="AH428" i="1"/>
  <c r="AI428" i="1"/>
  <c r="AJ428" i="1"/>
  <c r="AK428" i="1"/>
  <c r="AI538" i="1"/>
  <c r="AJ538" i="1"/>
  <c r="AK538" i="1"/>
  <c r="AG538" i="1"/>
  <c r="AH538" i="1"/>
  <c r="AK376" i="1"/>
  <c r="AG376" i="1"/>
  <c r="AH376" i="1"/>
  <c r="AI376" i="1"/>
  <c r="AJ376" i="1"/>
  <c r="AG905" i="1"/>
  <c r="AH905" i="1"/>
  <c r="AI905" i="1"/>
  <c r="AK905" i="1"/>
  <c r="AJ905" i="1"/>
  <c r="AH79" i="1"/>
  <c r="AK79" i="1"/>
  <c r="AG79" i="1"/>
  <c r="AI79" i="1"/>
  <c r="AJ79" i="1"/>
  <c r="AG142" i="1"/>
  <c r="AH142" i="1"/>
  <c r="AI142" i="1"/>
  <c r="AJ142" i="1"/>
  <c r="AK142" i="1"/>
  <c r="AK583" i="1"/>
  <c r="AG583" i="1"/>
  <c r="AH583" i="1"/>
  <c r="AI583" i="1"/>
  <c r="AJ583" i="1"/>
  <c r="AI213" i="1"/>
  <c r="AG213" i="1"/>
  <c r="AH213" i="1"/>
  <c r="AJ213" i="1"/>
  <c r="AK213" i="1"/>
  <c r="AG48" i="1"/>
  <c r="AH48" i="1"/>
  <c r="AI48" i="1"/>
  <c r="AJ48" i="1"/>
  <c r="AK48" i="1"/>
  <c r="AG931" i="1"/>
  <c r="AJ931" i="1"/>
  <c r="AH931" i="1"/>
  <c r="AI931" i="1"/>
  <c r="AK931" i="1"/>
  <c r="AI866" i="1"/>
  <c r="AG866" i="1"/>
  <c r="AH866" i="1"/>
  <c r="AJ866" i="1"/>
  <c r="AK866" i="1"/>
  <c r="AG379" i="1"/>
  <c r="AH379" i="1"/>
  <c r="AI379" i="1"/>
  <c r="AJ379" i="1"/>
  <c r="AK379" i="1"/>
  <c r="AG265" i="1"/>
  <c r="AK265" i="1"/>
  <c r="AH265" i="1"/>
  <c r="AI265" i="1"/>
  <c r="AJ265" i="1"/>
  <c r="AG50" i="1"/>
  <c r="AK50" i="1"/>
  <c r="AH50" i="1"/>
  <c r="AI50" i="1"/>
  <c r="AJ50" i="1"/>
  <c r="AH126" i="1"/>
  <c r="AK126" i="1"/>
  <c r="AJ126" i="1"/>
  <c r="AG126" i="1"/>
  <c r="BY126" i="1" s="1"/>
  <c r="AI126" i="1"/>
  <c r="AG289" i="1"/>
  <c r="AH289" i="1"/>
  <c r="AI289" i="1"/>
  <c r="AJ289" i="1"/>
  <c r="AK289" i="1"/>
  <c r="AG725" i="1"/>
  <c r="AH725" i="1"/>
  <c r="AI725" i="1"/>
  <c r="AJ725" i="1"/>
  <c r="AK725" i="1"/>
  <c r="AJ925" i="1"/>
  <c r="AG925" i="1"/>
  <c r="AH925" i="1"/>
  <c r="AI925" i="1"/>
  <c r="AK925" i="1"/>
  <c r="AG833" i="1"/>
  <c r="AH833" i="1"/>
  <c r="AI833" i="1"/>
  <c r="AJ833" i="1"/>
  <c r="AK833" i="1"/>
  <c r="AG610" i="1"/>
  <c r="AH610" i="1"/>
  <c r="AI610" i="1"/>
  <c r="AJ610" i="1"/>
  <c r="AK610" i="1"/>
  <c r="AJ530" i="1"/>
  <c r="AK530" i="1"/>
  <c r="AG530" i="1"/>
  <c r="AH530" i="1"/>
  <c r="AI530" i="1"/>
  <c r="AI322" i="1"/>
  <c r="AJ322" i="1"/>
  <c r="AG322" i="1"/>
  <c r="AH322" i="1"/>
  <c r="AK322" i="1"/>
  <c r="AI854" i="1"/>
  <c r="AG854" i="1"/>
  <c r="AH854" i="1"/>
  <c r="AJ854" i="1"/>
  <c r="AK854" i="1"/>
  <c r="AJ98" i="1"/>
  <c r="AK98" i="1"/>
  <c r="AG98" i="1"/>
  <c r="AH98" i="1"/>
  <c r="AI98" i="1"/>
  <c r="AG151" i="1"/>
  <c r="AH151" i="1"/>
  <c r="AI151" i="1"/>
  <c r="AJ151" i="1"/>
  <c r="AK151" i="1"/>
  <c r="AG46" i="1"/>
  <c r="AI46" i="1"/>
  <c r="AJ46" i="1"/>
  <c r="AK46" i="1"/>
  <c r="AH46" i="1"/>
  <c r="AJ55" i="1"/>
  <c r="AK55" i="1"/>
  <c r="AG55" i="1"/>
  <c r="AH55" i="1"/>
  <c r="AI55" i="1"/>
  <c r="AH676" i="1"/>
  <c r="AI676" i="1"/>
  <c r="AG676" i="1"/>
  <c r="AJ676" i="1"/>
  <c r="AK676" i="1"/>
  <c r="AG153" i="1"/>
  <c r="AH153" i="1"/>
  <c r="AI153" i="1"/>
  <c r="AJ153" i="1"/>
  <c r="AK153" i="1"/>
  <c r="AI526" i="1"/>
  <c r="AG526" i="1"/>
  <c r="BR526" i="1" s="1"/>
  <c r="AH526" i="1"/>
  <c r="AJ526" i="1"/>
  <c r="AK526" i="1"/>
  <c r="AG206" i="1"/>
  <c r="AH206" i="1"/>
  <c r="AI206" i="1"/>
  <c r="AJ206" i="1"/>
  <c r="AK206" i="1"/>
  <c r="AG878" i="1"/>
  <c r="AH878" i="1"/>
  <c r="AI878" i="1"/>
  <c r="AJ878" i="1"/>
  <c r="AK878" i="1"/>
  <c r="AG648" i="1"/>
  <c r="AJ648" i="1"/>
  <c r="AK648" i="1"/>
  <c r="AH648" i="1"/>
  <c r="AI648" i="1"/>
  <c r="AG118" i="1"/>
  <c r="AJ118" i="1"/>
  <c r="AK118" i="1"/>
  <c r="AH118" i="1"/>
  <c r="AI118" i="1"/>
  <c r="AH188" i="1"/>
  <c r="AI188" i="1"/>
  <c r="AJ188" i="1"/>
  <c r="AG188" i="1"/>
  <c r="AK188" i="1"/>
  <c r="AG299" i="1"/>
  <c r="AI299" i="1"/>
  <c r="AK299" i="1"/>
  <c r="AH299" i="1"/>
  <c r="AJ299" i="1"/>
  <c r="AG813" i="1"/>
  <c r="AH813" i="1"/>
  <c r="AI813" i="1"/>
  <c r="AJ813" i="1"/>
  <c r="AK813" i="1"/>
  <c r="AJ823" i="1"/>
  <c r="AG823" i="1"/>
  <c r="BR823" i="1" s="1"/>
  <c r="AH823" i="1"/>
  <c r="AI823" i="1"/>
  <c r="AK823" i="1"/>
  <c r="AJ937" i="1"/>
  <c r="AK937" i="1"/>
  <c r="AI937" i="1"/>
  <c r="AG937" i="1"/>
  <c r="AH937" i="1"/>
  <c r="AG150" i="1"/>
  <c r="AH150" i="1"/>
  <c r="AI150" i="1"/>
  <c r="AJ150" i="1"/>
  <c r="AK150" i="1"/>
  <c r="AJ849" i="1"/>
  <c r="AK849" i="1"/>
  <c r="AH849" i="1"/>
  <c r="AG849" i="1"/>
  <c r="AI849" i="1"/>
  <c r="AG309" i="1"/>
  <c r="AH309" i="1"/>
  <c r="AI309" i="1"/>
  <c r="AJ309" i="1"/>
  <c r="AK309" i="1"/>
  <c r="AG784" i="1"/>
  <c r="AH784" i="1"/>
  <c r="AI784" i="1"/>
  <c r="AJ784" i="1"/>
  <c r="AK784" i="1"/>
  <c r="AH839" i="1"/>
  <c r="AI839" i="1"/>
  <c r="AJ839" i="1"/>
  <c r="AK839" i="1"/>
  <c r="AG839" i="1"/>
  <c r="AG932" i="1"/>
  <c r="AH932" i="1"/>
  <c r="AI932" i="1"/>
  <c r="AJ932" i="1"/>
  <c r="AK932" i="1"/>
  <c r="AG617" i="1"/>
  <c r="BW617" i="1" s="1"/>
  <c r="AH617" i="1"/>
  <c r="AJ617" i="1"/>
  <c r="AK617" i="1"/>
  <c r="AI617" i="1"/>
  <c r="AG910" i="1"/>
  <c r="AH910" i="1"/>
  <c r="AJ910" i="1"/>
  <c r="AK910" i="1"/>
  <c r="AI910" i="1"/>
  <c r="AH179" i="1"/>
  <c r="AG179" i="1"/>
  <c r="BU179" i="1" s="1"/>
  <c r="AI179" i="1"/>
  <c r="AJ179" i="1"/>
  <c r="AK179" i="1"/>
  <c r="AJ807" i="1"/>
  <c r="AK807" i="1"/>
  <c r="AG807" i="1"/>
  <c r="AH807" i="1"/>
  <c r="AI807" i="1"/>
  <c r="AG809" i="1"/>
  <c r="AH809" i="1"/>
  <c r="AI809" i="1"/>
  <c r="AJ809" i="1"/>
  <c r="AK809" i="1"/>
  <c r="AG346" i="1"/>
  <c r="AI346" i="1"/>
  <c r="AH346" i="1"/>
  <c r="AJ346" i="1"/>
  <c r="AK346" i="1"/>
  <c r="AH812" i="1"/>
  <c r="AI812" i="1"/>
  <c r="AG812" i="1"/>
  <c r="AJ812" i="1"/>
  <c r="AK812" i="1"/>
  <c r="AI914" i="1"/>
  <c r="AK914" i="1"/>
  <c r="AG914" i="1"/>
  <c r="AH914" i="1"/>
  <c r="AJ914" i="1"/>
  <c r="AG435" i="1"/>
  <c r="AH435" i="1"/>
  <c r="AI435" i="1"/>
  <c r="AJ435" i="1"/>
  <c r="AK435" i="1"/>
  <c r="AK613" i="1"/>
  <c r="AH613" i="1"/>
  <c r="AI613" i="1"/>
  <c r="AJ613" i="1"/>
  <c r="AG613" i="1"/>
  <c r="AH647" i="1"/>
  <c r="AI647" i="1"/>
  <c r="AJ647" i="1"/>
  <c r="AK647" i="1"/>
  <c r="AG647" i="1"/>
  <c r="AH563" i="1"/>
  <c r="AI563" i="1"/>
  <c r="AG563" i="1"/>
  <c r="AJ563" i="1"/>
  <c r="AK563" i="1"/>
  <c r="AG872" i="1"/>
  <c r="AJ872" i="1"/>
  <c r="AH872" i="1"/>
  <c r="AI872" i="1"/>
  <c r="AK872" i="1"/>
  <c r="AK873" i="1"/>
  <c r="AH873" i="1"/>
  <c r="AI873" i="1"/>
  <c r="AJ873" i="1"/>
  <c r="AG873" i="1"/>
  <c r="AI715" i="1"/>
  <c r="AJ715" i="1"/>
  <c r="AK715" i="1"/>
  <c r="AG715" i="1"/>
  <c r="AH715" i="1"/>
  <c r="AG334" i="1"/>
  <c r="AH334" i="1"/>
  <c r="AI334" i="1"/>
  <c r="AJ334" i="1"/>
  <c r="AK334" i="1"/>
  <c r="AG588" i="1"/>
  <c r="AH588" i="1"/>
  <c r="AI588" i="1"/>
  <c r="AJ588" i="1"/>
  <c r="AK588" i="1"/>
  <c r="AG507" i="1"/>
  <c r="AK507" i="1"/>
  <c r="AH507" i="1"/>
  <c r="AI507" i="1"/>
  <c r="AJ507" i="1"/>
  <c r="AG845" i="1"/>
  <c r="AJ845" i="1"/>
  <c r="AI845" i="1"/>
  <c r="AK845" i="1"/>
  <c r="AH845" i="1"/>
  <c r="AG354" i="1"/>
  <c r="AH354" i="1"/>
  <c r="AI354" i="1"/>
  <c r="AJ354" i="1"/>
  <c r="AK354" i="1"/>
  <c r="AJ506" i="1"/>
  <c r="AK506" i="1"/>
  <c r="AG506" i="1"/>
  <c r="AH506" i="1"/>
  <c r="AI506" i="1"/>
  <c r="AG904" i="1"/>
  <c r="AH904" i="1"/>
  <c r="AI904" i="1"/>
  <c r="AJ904" i="1"/>
  <c r="AK904" i="1"/>
  <c r="AG468" i="1"/>
  <c r="AH468" i="1"/>
  <c r="AI468" i="1"/>
  <c r="AJ468" i="1"/>
  <c r="AK468" i="1"/>
  <c r="AG941" i="1"/>
  <c r="AH941" i="1"/>
  <c r="AI941" i="1"/>
  <c r="AJ941" i="1"/>
  <c r="AK941" i="1"/>
  <c r="AI575" i="1"/>
  <c r="AJ575" i="1"/>
  <c r="AK575" i="1"/>
  <c r="AG575" i="1"/>
  <c r="BW575" i="1" s="1"/>
  <c r="AH575" i="1"/>
  <c r="AG798" i="1"/>
  <c r="AK798" i="1"/>
  <c r="AH798" i="1"/>
  <c r="AI798" i="1"/>
  <c r="AJ798" i="1"/>
  <c r="AK842" i="1"/>
  <c r="AG842" i="1"/>
  <c r="AH842" i="1"/>
  <c r="AI842" i="1"/>
  <c r="AJ842" i="1"/>
  <c r="AG104" i="1"/>
  <c r="AI104" i="1"/>
  <c r="AH104" i="1"/>
  <c r="AJ104" i="1"/>
  <c r="AK104" i="1"/>
  <c r="AG643" i="1"/>
  <c r="AH643" i="1"/>
  <c r="AI643" i="1"/>
  <c r="AJ643" i="1"/>
  <c r="AK643" i="1"/>
  <c r="AG358" i="1"/>
  <c r="AH358" i="1"/>
  <c r="AI358" i="1"/>
  <c r="AJ358" i="1"/>
  <c r="AK358" i="1"/>
  <c r="AG907" i="1"/>
  <c r="AI907" i="1"/>
  <c r="AJ907" i="1"/>
  <c r="AK907" i="1"/>
  <c r="AH907" i="1"/>
  <c r="AG451" i="1"/>
  <c r="BT451" i="1" s="1"/>
  <c r="AI451" i="1"/>
  <c r="AJ451" i="1"/>
  <c r="AK451" i="1"/>
  <c r="AH451" i="1"/>
  <c r="AI923" i="1"/>
  <c r="AK923" i="1"/>
  <c r="AG923" i="1"/>
  <c r="AH923" i="1"/>
  <c r="AJ923" i="1"/>
  <c r="AG886" i="1"/>
  <c r="AH886" i="1"/>
  <c r="AI886" i="1"/>
  <c r="AJ886" i="1"/>
  <c r="AK886" i="1"/>
  <c r="AI378" i="1"/>
  <c r="AH378" i="1"/>
  <c r="AJ378" i="1"/>
  <c r="AK378" i="1"/>
  <c r="AG378" i="1"/>
  <c r="AG751" i="1"/>
  <c r="AH751" i="1"/>
  <c r="AI751" i="1"/>
  <c r="AJ751" i="1"/>
  <c r="AK751" i="1"/>
  <c r="AI618" i="1"/>
  <c r="AK618" i="1"/>
  <c r="AG618" i="1"/>
  <c r="AH618" i="1"/>
  <c r="AJ618" i="1"/>
  <c r="AJ30" i="1"/>
  <c r="AG30" i="1"/>
  <c r="AH30" i="1"/>
  <c r="AI30" i="1"/>
  <c r="AK30" i="1"/>
  <c r="AG816" i="1"/>
  <c r="AH816" i="1"/>
  <c r="AJ816" i="1"/>
  <c r="AK816" i="1"/>
  <c r="AI816" i="1"/>
  <c r="AI361" i="1"/>
  <c r="AK361" i="1"/>
  <c r="AG361" i="1"/>
  <c r="AH361" i="1"/>
  <c r="AJ361" i="1"/>
  <c r="AJ296" i="1"/>
  <c r="AG296" i="1"/>
  <c r="AH296" i="1"/>
  <c r="AI296" i="1"/>
  <c r="AK296" i="1"/>
  <c r="AH531" i="1"/>
  <c r="AI531" i="1"/>
  <c r="AK531" i="1"/>
  <c r="AG531" i="1"/>
  <c r="AJ531" i="1"/>
  <c r="AG135" i="1"/>
  <c r="AH135" i="1"/>
  <c r="AI135" i="1"/>
  <c r="AJ135" i="1"/>
  <c r="AK135" i="1"/>
  <c r="AG673" i="1"/>
  <c r="AH673" i="1"/>
  <c r="AI673" i="1"/>
  <c r="AJ673" i="1"/>
  <c r="AK673" i="1"/>
  <c r="AH533" i="1"/>
  <c r="AI533" i="1"/>
  <c r="AJ533" i="1"/>
  <c r="AK533" i="1"/>
  <c r="AG533" i="1"/>
  <c r="AJ445" i="1"/>
  <c r="AK445" i="1"/>
  <c r="AG445" i="1"/>
  <c r="AH445" i="1"/>
  <c r="AI445" i="1"/>
  <c r="AG91" i="1"/>
  <c r="AH91" i="1"/>
  <c r="AI91" i="1"/>
  <c r="AJ91" i="1"/>
  <c r="AK91" i="1"/>
  <c r="AI103" i="1"/>
  <c r="AG103" i="1"/>
  <c r="AH103" i="1"/>
  <c r="AJ103" i="1"/>
  <c r="AK103" i="1"/>
  <c r="AG145" i="1"/>
  <c r="AH145" i="1"/>
  <c r="AI145" i="1"/>
  <c r="AJ145" i="1"/>
  <c r="AK145" i="1"/>
  <c r="AG898" i="1"/>
  <c r="AH898" i="1"/>
  <c r="AI898" i="1"/>
  <c r="AJ898" i="1"/>
  <c r="AK898" i="1"/>
  <c r="AH896" i="1"/>
  <c r="AI896" i="1"/>
  <c r="AJ896" i="1"/>
  <c r="AK896" i="1"/>
  <c r="AG896" i="1"/>
  <c r="AG799" i="1"/>
  <c r="AH799" i="1"/>
  <c r="AI799" i="1"/>
  <c r="AJ799" i="1"/>
  <c r="AK799" i="1"/>
  <c r="AG27" i="1"/>
  <c r="AH27" i="1"/>
  <c r="AI27" i="1"/>
  <c r="AJ27" i="1"/>
  <c r="AK27" i="1"/>
  <c r="AH125" i="1"/>
  <c r="AI125" i="1"/>
  <c r="AG125" i="1"/>
  <c r="BQ125" i="1" s="1"/>
  <c r="AJ125" i="1"/>
  <c r="AK125" i="1"/>
  <c r="AG946" i="1"/>
  <c r="AH946" i="1"/>
  <c r="AI946" i="1"/>
  <c r="AJ946" i="1"/>
  <c r="AK946" i="1"/>
  <c r="AH288" i="1"/>
  <c r="AI288" i="1"/>
  <c r="AG288" i="1"/>
  <c r="AJ288" i="1"/>
  <c r="AK288" i="1"/>
  <c r="AG919" i="1"/>
  <c r="AJ919" i="1"/>
  <c r="AH919" i="1"/>
  <c r="AI919" i="1"/>
  <c r="AK919" i="1"/>
  <c r="AG565" i="1"/>
  <c r="AH565" i="1"/>
  <c r="AI565" i="1"/>
  <c r="AJ565" i="1"/>
  <c r="AK565" i="1"/>
  <c r="AI811" i="1"/>
  <c r="AJ811" i="1"/>
  <c r="AK811" i="1"/>
  <c r="AG811" i="1"/>
  <c r="AH811" i="1"/>
  <c r="AG708" i="1"/>
  <c r="AH708" i="1"/>
  <c r="AI708" i="1"/>
  <c r="AJ708" i="1"/>
  <c r="AK708" i="1"/>
  <c r="AG370" i="1"/>
  <c r="AH370" i="1"/>
  <c r="AI370" i="1"/>
  <c r="AJ370" i="1"/>
  <c r="AK370" i="1"/>
  <c r="AH936" i="1"/>
  <c r="AG936" i="1"/>
  <c r="AI936" i="1"/>
  <c r="AJ936" i="1"/>
  <c r="AK936" i="1"/>
  <c r="AG133" i="1"/>
  <c r="AH133" i="1"/>
  <c r="AK133" i="1"/>
  <c r="AI133" i="1"/>
  <c r="AJ133" i="1"/>
  <c r="AG945" i="1"/>
  <c r="AH945" i="1"/>
  <c r="AI945" i="1"/>
  <c r="AJ945" i="1"/>
  <c r="AK945" i="1"/>
  <c r="AG827" i="1"/>
  <c r="AH827" i="1"/>
  <c r="AI827" i="1"/>
  <c r="AJ827" i="1"/>
  <c r="AK827" i="1"/>
  <c r="AJ806" i="1"/>
  <c r="AK806" i="1"/>
  <c r="AG806" i="1"/>
  <c r="AH806" i="1"/>
  <c r="AI806" i="1"/>
  <c r="AI926" i="1"/>
  <c r="AG926" i="1"/>
  <c r="AH926" i="1"/>
  <c r="AJ926" i="1"/>
  <c r="AK926" i="1"/>
  <c r="AG649" i="1"/>
  <c r="AJ649" i="1"/>
  <c r="AK649" i="1"/>
  <c r="AI649" i="1"/>
  <c r="AH649" i="1"/>
  <c r="AJ949" i="1"/>
  <c r="AI949" i="1"/>
  <c r="AK949" i="1"/>
  <c r="AG949" i="1"/>
  <c r="AH949" i="1"/>
  <c r="AK564" i="1"/>
  <c r="AG564" i="1"/>
  <c r="AH564" i="1"/>
  <c r="AI564" i="1"/>
  <c r="AJ564" i="1"/>
  <c r="AI929" i="1"/>
  <c r="AG929" i="1"/>
  <c r="AH929" i="1"/>
  <c r="AJ929" i="1"/>
  <c r="AK929" i="1"/>
  <c r="AH25" i="1"/>
  <c r="AI25" i="1"/>
  <c r="AJ25" i="1"/>
  <c r="AK25" i="1"/>
  <c r="AG25" i="1"/>
  <c r="AH665" i="1"/>
  <c r="AJ665" i="1"/>
  <c r="AK665" i="1"/>
  <c r="AI665" i="1"/>
  <c r="AG665" i="1"/>
  <c r="BU369" i="1" l="1"/>
  <c r="BP369" i="1"/>
  <c r="BV369" i="1"/>
  <c r="BQ369" i="1"/>
  <c r="BZ369" i="1"/>
  <c r="CB369" i="1" s="1"/>
  <c r="BR369" i="1"/>
  <c r="BW369" i="1"/>
  <c r="BX802" i="1"/>
  <c r="BW126" i="1"/>
  <c r="BV575" i="1"/>
  <c r="BU575" i="1"/>
  <c r="BV526" i="1"/>
  <c r="BX126" i="1"/>
  <c r="BQ526" i="1"/>
  <c r="BP526" i="1"/>
  <c r="BU126" i="1"/>
  <c r="BZ126" i="1"/>
  <c r="CB126" i="1" s="1"/>
  <c r="BO526" i="1"/>
  <c r="BT126" i="1"/>
  <c r="BW802" i="1"/>
  <c r="BZ526" i="1"/>
  <c r="CB526" i="1" s="1"/>
  <c r="BS126" i="1"/>
  <c r="BV126" i="1"/>
  <c r="BR126" i="1"/>
  <c r="BU802" i="1"/>
  <c r="BY369" i="1"/>
  <c r="BY526" i="1"/>
  <c r="BQ126" i="1"/>
  <c r="BT802" i="1"/>
  <c r="BS644" i="1"/>
  <c r="BZ644" i="1"/>
  <c r="CB644" i="1" s="1"/>
  <c r="BT644" i="1"/>
  <c r="BU644" i="1"/>
  <c r="BP644" i="1"/>
  <c r="BR644" i="1"/>
  <c r="BV644" i="1"/>
  <c r="BY644" i="1"/>
  <c r="BW644" i="1"/>
  <c r="BX644" i="1"/>
  <c r="BQ644" i="1"/>
  <c r="BP126" i="1"/>
  <c r="BZ802" i="1"/>
  <c r="CB802" i="1" s="1"/>
  <c r="BS802" i="1"/>
  <c r="BR575" i="1"/>
  <c r="BU526" i="1"/>
  <c r="BX526" i="1"/>
  <c r="BV802" i="1"/>
  <c r="BR802" i="1"/>
  <c r="BP575" i="1"/>
  <c r="BQ802" i="1"/>
  <c r="BT526" i="1"/>
  <c r="BW526" i="1"/>
  <c r="BP802" i="1"/>
  <c r="BS526" i="1"/>
  <c r="BY823" i="1"/>
  <c r="BQ823" i="1"/>
  <c r="BX125" i="1"/>
  <c r="BX823" i="1"/>
  <c r="BP823" i="1"/>
  <c r="BQ575" i="1"/>
  <c r="BO823" i="1"/>
  <c r="BW125" i="1"/>
  <c r="BZ823" i="1"/>
  <c r="CB823" i="1" s="1"/>
  <c r="BT575" i="1"/>
  <c r="BW823" i="1"/>
  <c r="BZ575" i="1"/>
  <c r="CB575" i="1" s="1"/>
  <c r="BS575" i="1"/>
  <c r="BV125" i="1"/>
  <c r="BO575" i="1"/>
  <c r="BV823" i="1"/>
  <c r="BY575" i="1"/>
  <c r="BP125" i="1"/>
  <c r="BU125" i="1"/>
  <c r="BO125" i="1"/>
  <c r="BT125" i="1"/>
  <c r="BS616" i="1"/>
  <c r="BU823" i="1"/>
  <c r="BZ125" i="1"/>
  <c r="CB125" i="1" s="1"/>
  <c r="BS125" i="1"/>
  <c r="BT823" i="1"/>
  <c r="BX575" i="1"/>
  <c r="BR125" i="1"/>
  <c r="BS823" i="1"/>
  <c r="BY125" i="1"/>
  <c r="BR616" i="1"/>
  <c r="BV617" i="1"/>
  <c r="BQ616" i="1"/>
  <c r="BP616" i="1"/>
  <c r="BU617" i="1"/>
  <c r="BX616" i="1"/>
  <c r="BO616" i="1"/>
  <c r="BT617" i="1"/>
  <c r="BZ616" i="1"/>
  <c r="CB616" i="1" s="1"/>
  <c r="BS617" i="1"/>
  <c r="BW616" i="1"/>
  <c r="BN616" i="1"/>
  <c r="BR617" i="1"/>
  <c r="BY616" i="1"/>
  <c r="BP617" i="1"/>
  <c r="BV616" i="1"/>
  <c r="BY617" i="1"/>
  <c r="BO617" i="1"/>
  <c r="BX617" i="1"/>
  <c r="BZ617" i="1"/>
  <c r="CB617" i="1" s="1"/>
  <c r="BU616" i="1"/>
  <c r="BQ617" i="1"/>
  <c r="BN617" i="1"/>
  <c r="BQ244" i="1"/>
  <c r="BX244" i="1"/>
  <c r="BT244" i="1"/>
  <c r="BY244" i="1"/>
  <c r="BZ244" i="1"/>
  <c r="CB244" i="1" s="1"/>
  <c r="BU244" i="1"/>
  <c r="BV244" i="1"/>
  <c r="BR244" i="1"/>
  <c r="BO244" i="1"/>
  <c r="BP244" i="1"/>
  <c r="BW244" i="1"/>
  <c r="BS244" i="1"/>
  <c r="BN244" i="1"/>
  <c r="BR29" i="1"/>
  <c r="BU250" i="1"/>
  <c r="BL250" i="1"/>
  <c r="BP29" i="1"/>
  <c r="BT250" i="1"/>
  <c r="BW29" i="1"/>
  <c r="BS250" i="1"/>
  <c r="BO29" i="1"/>
  <c r="BK29" i="1"/>
  <c r="BR250" i="1"/>
  <c r="BN29" i="1"/>
  <c r="BQ250" i="1"/>
  <c r="BP250" i="1"/>
  <c r="BV29" i="1"/>
  <c r="BZ29" i="1"/>
  <c r="CB29" i="1" s="1"/>
  <c r="BQ29" i="1"/>
  <c r="BX250" i="1"/>
  <c r="BO250" i="1"/>
  <c r="BU29" i="1"/>
  <c r="BS29" i="1"/>
  <c r="BL29" i="1"/>
  <c r="BZ250" i="1"/>
  <c r="CB250" i="1" s="1"/>
  <c r="BY29" i="1"/>
  <c r="BM29" i="1"/>
  <c r="BW250" i="1"/>
  <c r="BN250" i="1"/>
  <c r="BZ179" i="1"/>
  <c r="CB179" i="1" s="1"/>
  <c r="BT29" i="1"/>
  <c r="BV250" i="1"/>
  <c r="BY250" i="1"/>
  <c r="BU636" i="1"/>
  <c r="BP636" i="1"/>
  <c r="BS636" i="1"/>
  <c r="BQ636" i="1"/>
  <c r="BV636" i="1"/>
  <c r="BZ636" i="1"/>
  <c r="CB636" i="1" s="1"/>
  <c r="BK636" i="1"/>
  <c r="BW636" i="1"/>
  <c r="BL636" i="1"/>
  <c r="BR636" i="1"/>
  <c r="BX636" i="1"/>
  <c r="BM636" i="1"/>
  <c r="BY636" i="1"/>
  <c r="BT636" i="1"/>
  <c r="BO636" i="1"/>
  <c r="BN636" i="1"/>
  <c r="BK250" i="1"/>
  <c r="BO179" i="1"/>
  <c r="BN179" i="1"/>
  <c r="BY179" i="1"/>
  <c r="BM179" i="1"/>
  <c r="BX179" i="1"/>
  <c r="BL179" i="1"/>
  <c r="BT179" i="1"/>
  <c r="BW179" i="1"/>
  <c r="BS179" i="1"/>
  <c r="BK179" i="1"/>
  <c r="BR179" i="1"/>
  <c r="BV179" i="1"/>
  <c r="BQ179" i="1"/>
  <c r="BJ179" i="1"/>
  <c r="BP179" i="1"/>
  <c r="BN312" i="1"/>
  <c r="BS451" i="1"/>
  <c r="BO312" i="1"/>
  <c r="BR451" i="1"/>
  <c r="BT312" i="1"/>
  <c r="BM453" i="1"/>
  <c r="BM312" i="1"/>
  <c r="BX312" i="1"/>
  <c r="BL312" i="1"/>
  <c r="BL239" i="1"/>
  <c r="BW312" i="1"/>
  <c r="BV312" i="1"/>
  <c r="BO721" i="1"/>
  <c r="BU312" i="1"/>
  <c r="BP721" i="1"/>
  <c r="BQ312" i="1"/>
  <c r="BU721" i="1"/>
  <c r="BP312" i="1"/>
  <c r="BZ451" i="1"/>
  <c r="CB451" i="1" s="1"/>
  <c r="BT721" i="1"/>
  <c r="BN451" i="1"/>
  <c r="BQ451" i="1"/>
  <c r="BZ721" i="1"/>
  <c r="CB721" i="1" s="1"/>
  <c r="BS721" i="1"/>
  <c r="BY451" i="1"/>
  <c r="BP451" i="1"/>
  <c r="BN721" i="1"/>
  <c r="BR721" i="1"/>
  <c r="BR439" i="1"/>
  <c r="BM451" i="1"/>
  <c r="BO451" i="1"/>
  <c r="BY721" i="1"/>
  <c r="BQ721" i="1"/>
  <c r="BV439" i="1"/>
  <c r="BX451" i="1"/>
  <c r="BK451" i="1"/>
  <c r="BM721" i="1"/>
  <c r="BJ239" i="1"/>
  <c r="BK312" i="1"/>
  <c r="BL451" i="1"/>
  <c r="BX721" i="1"/>
  <c r="BW451" i="1"/>
  <c r="BL721" i="1"/>
  <c r="BJ312" i="1"/>
  <c r="BJ451" i="1"/>
  <c r="BW721" i="1"/>
  <c r="BV451" i="1"/>
  <c r="BK721" i="1"/>
  <c r="BU453" i="1"/>
  <c r="BZ312" i="1"/>
  <c r="CB312" i="1" s="1"/>
  <c r="BS312" i="1"/>
  <c r="BU451" i="1"/>
  <c r="BV721" i="1"/>
  <c r="BP453" i="1"/>
  <c r="BY312" i="1"/>
  <c r="BX219" i="1"/>
  <c r="BZ219" i="1"/>
  <c r="CB219" i="1" s="1"/>
  <c r="BW219" i="1"/>
  <c r="BR219" i="1"/>
  <c r="BK219" i="1"/>
  <c r="BJ219" i="1"/>
  <c r="BU219" i="1"/>
  <c r="BL219" i="1"/>
  <c r="BV219" i="1"/>
  <c r="BO219" i="1"/>
  <c r="BQ219" i="1"/>
  <c r="BT219" i="1"/>
  <c r="BY219" i="1"/>
  <c r="BN219" i="1"/>
  <c r="BP219" i="1"/>
  <c r="BS219" i="1"/>
  <c r="BM219" i="1"/>
  <c r="BO453" i="1"/>
  <c r="BQ439" i="1"/>
  <c r="BJ439" i="1"/>
  <c r="BO239" i="1"/>
  <c r="BT239" i="1"/>
  <c r="BU239" i="1"/>
  <c r="BY453" i="1"/>
  <c r="BP439" i="1"/>
  <c r="BU439" i="1"/>
  <c r="BX239" i="1"/>
  <c r="BO439" i="1"/>
  <c r="BN453" i="1"/>
  <c r="BX453" i="1"/>
  <c r="BZ439" i="1"/>
  <c r="CB439" i="1" s="1"/>
  <c r="BP239" i="1"/>
  <c r="BV239" i="1"/>
  <c r="BJ453" i="1"/>
  <c r="BL453" i="1"/>
  <c r="BN439" i="1"/>
  <c r="BM239" i="1"/>
  <c r="BZ453" i="1"/>
  <c r="CB453" i="1" s="1"/>
  <c r="BW453" i="1"/>
  <c r="BY439" i="1"/>
  <c r="BQ239" i="1"/>
  <c r="BV453" i="1"/>
  <c r="BK453" i="1"/>
  <c r="BM439" i="1"/>
  <c r="BN239" i="1"/>
  <c r="BX439" i="1"/>
  <c r="BR239" i="1"/>
  <c r="BK239" i="1"/>
  <c r="BS453" i="1"/>
  <c r="BL439" i="1"/>
  <c r="BY239" i="1"/>
  <c r="BR453" i="1"/>
  <c r="BS439" i="1"/>
  <c r="BW439" i="1"/>
  <c r="BS239" i="1"/>
  <c r="BT453" i="1"/>
  <c r="BT439" i="1"/>
  <c r="BW239" i="1"/>
  <c r="AK266" i="1"/>
  <c r="AQ266" i="1" s="1"/>
  <c r="CF266" i="1" s="1"/>
  <c r="AN266" i="1"/>
  <c r="CC266" i="1" s="1"/>
  <c r="AI266" i="1"/>
  <c r="AO266" i="1" s="1"/>
  <c r="CD266" i="1" s="1"/>
  <c r="AJ266" i="1"/>
  <c r="AP266" i="1" s="1"/>
  <c r="CE266" i="1" s="1"/>
  <c r="S37" i="1"/>
  <c r="Z37" i="1" s="1"/>
  <c r="K37" i="1"/>
  <c r="M37" i="1" s="1"/>
  <c r="L37" i="1" s="1"/>
  <c r="E37" i="1"/>
  <c r="S769" i="1"/>
  <c r="Z769" i="1" s="1"/>
  <c r="K769" i="1"/>
  <c r="M769" i="1" s="1"/>
  <c r="E769" i="1"/>
  <c r="S123" i="1"/>
  <c r="Z123" i="1" s="1"/>
  <c r="K123" i="1"/>
  <c r="M123" i="1" s="1"/>
  <c r="E123" i="1"/>
  <c r="S684" i="1"/>
  <c r="Z684" i="1" s="1"/>
  <c r="K684" i="1"/>
  <c r="M684" i="1" s="1"/>
  <c r="E684" i="1"/>
  <c r="F1" i="7"/>
  <c r="E1" i="7"/>
  <c r="D1" i="7"/>
  <c r="C1" i="7"/>
  <c r="B1" i="7"/>
  <c r="AM266" i="1" l="1"/>
  <c r="AL266" i="1"/>
  <c r="AA684" i="1"/>
  <c r="AB684" i="1"/>
  <c r="AA123" i="1"/>
  <c r="AB123" i="1"/>
  <c r="AA769" i="1"/>
  <c r="AB769" i="1"/>
  <c r="AA37" i="1"/>
  <c r="AB37" i="1"/>
  <c r="V123" i="1"/>
  <c r="W123" i="1"/>
  <c r="X123" i="1"/>
  <c r="U123" i="1"/>
  <c r="V37" i="1"/>
  <c r="W37" i="1"/>
  <c r="X37" i="1"/>
  <c r="W684" i="1"/>
  <c r="X684" i="1"/>
  <c r="U684" i="1"/>
  <c r="V684" i="1"/>
  <c r="V769" i="1"/>
  <c r="W769" i="1"/>
  <c r="X769" i="1"/>
  <c r="N37" i="1"/>
  <c r="Q37" i="1" s="1"/>
  <c r="N769" i="1"/>
  <c r="Q769" i="1" s="1"/>
  <c r="L769" i="1"/>
  <c r="N123" i="1"/>
  <c r="Q123" i="1" s="1"/>
  <c r="L123" i="1"/>
  <c r="L684" i="1"/>
  <c r="N684" i="1"/>
  <c r="Q684" i="1" s="1"/>
  <c r="S460" i="1"/>
  <c r="Z460" i="1" s="1"/>
  <c r="K460" i="1"/>
  <c r="M460" i="1" s="1"/>
  <c r="E460" i="1"/>
  <c r="S754" i="1"/>
  <c r="Z754" i="1" s="1"/>
  <c r="K754" i="1"/>
  <c r="M754" i="1" s="1"/>
  <c r="E754" i="1"/>
  <c r="S432" i="1"/>
  <c r="Z432" i="1" s="1"/>
  <c r="K432" i="1"/>
  <c r="M432" i="1" s="1"/>
  <c r="L432" i="1" s="1"/>
  <c r="E432" i="1"/>
  <c r="S765" i="1"/>
  <c r="Z765" i="1" s="1"/>
  <c r="K765" i="1"/>
  <c r="M765" i="1" s="1"/>
  <c r="E765" i="1"/>
  <c r="C24" i="6"/>
  <c r="C25" i="6" s="1"/>
  <c r="D24" i="6"/>
  <c r="D25" i="6" s="1"/>
  <c r="E24" i="6"/>
  <c r="E25" i="6" s="1"/>
  <c r="F24" i="6"/>
  <c r="F25" i="6" s="1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32" i="1"/>
  <c r="K33" i="1"/>
  <c r="K43" i="1"/>
  <c r="K56" i="1"/>
  <c r="K68" i="1"/>
  <c r="K69" i="1"/>
  <c r="K71" i="1"/>
  <c r="K73" i="1"/>
  <c r="K83" i="1"/>
  <c r="K90" i="1"/>
  <c r="K102" i="1"/>
  <c r="K107" i="1"/>
  <c r="K108" i="1"/>
  <c r="K109" i="1"/>
  <c r="K110" i="1"/>
  <c r="K111" i="1"/>
  <c r="K113" i="1"/>
  <c r="K692" i="1"/>
  <c r="K119" i="1"/>
  <c r="K128" i="1"/>
  <c r="K129" i="1"/>
  <c r="K131" i="1"/>
  <c r="K138" i="1"/>
  <c r="K140" i="1"/>
  <c r="K165" i="1"/>
  <c r="K152" i="1"/>
  <c r="K154" i="1"/>
  <c r="K157" i="1"/>
  <c r="K158" i="1"/>
  <c r="K174" i="1"/>
  <c r="K181" i="1"/>
  <c r="K190" i="1"/>
  <c r="K192" i="1"/>
  <c r="K202" i="1"/>
  <c r="K203" i="1"/>
  <c r="K211" i="1"/>
  <c r="K257" i="1"/>
  <c r="K627" i="1"/>
  <c r="K235" i="1"/>
  <c r="K225" i="1"/>
  <c r="K246" i="1"/>
  <c r="K251" i="1"/>
  <c r="K262" i="1"/>
  <c r="K264" i="1"/>
  <c r="K276" i="1"/>
  <c r="K277" i="1"/>
  <c r="K291" i="1"/>
  <c r="K294" i="1"/>
  <c r="K295" i="1"/>
  <c r="K305" i="1"/>
  <c r="K315" i="1"/>
  <c r="K317" i="1"/>
  <c r="K318" i="1"/>
  <c r="K320" i="1"/>
  <c r="K323" i="1"/>
  <c r="K327" i="1"/>
  <c r="K332" i="1"/>
  <c r="K341" i="1"/>
  <c r="K342" i="1"/>
  <c r="K347" i="1"/>
  <c r="K351" i="1"/>
  <c r="K353" i="1"/>
  <c r="K360" i="1"/>
  <c r="K194" i="1"/>
  <c r="K364" i="1"/>
  <c r="K366" i="1"/>
  <c r="K371" i="1"/>
  <c r="K386" i="1"/>
  <c r="K390" i="1"/>
  <c r="K391" i="1"/>
  <c r="K395" i="1"/>
  <c r="K398" i="1"/>
  <c r="K420" i="1"/>
  <c r="K424" i="1"/>
  <c r="K425" i="1"/>
  <c r="K429" i="1"/>
  <c r="K436" i="1"/>
  <c r="K438" i="1"/>
  <c r="K443" i="1"/>
  <c r="K449" i="1"/>
  <c r="K454" i="1"/>
  <c r="K457" i="1"/>
  <c r="K459" i="1"/>
  <c r="K462" i="1"/>
  <c r="K464" i="1"/>
  <c r="K471" i="1"/>
  <c r="K473" i="1"/>
  <c r="K474" i="1"/>
  <c r="K479" i="1"/>
  <c r="K487" i="1"/>
  <c r="K510" i="1"/>
  <c r="K512" i="1"/>
  <c r="K516" i="1"/>
  <c r="K521" i="1"/>
  <c r="K524" i="1"/>
  <c r="K537" i="1"/>
  <c r="K541" i="1"/>
  <c r="K543" i="1"/>
  <c r="K545" i="1"/>
  <c r="K554" i="1"/>
  <c r="K555" i="1"/>
  <c r="K558" i="1"/>
  <c r="K570" i="1"/>
  <c r="K573" i="1"/>
  <c r="K577" i="1"/>
  <c r="K584" i="1"/>
  <c r="K586" i="1"/>
  <c r="K590" i="1"/>
  <c r="K601" i="1"/>
  <c r="K603" i="1"/>
  <c r="K609" i="1"/>
  <c r="K619" i="1"/>
  <c r="K625" i="1"/>
  <c r="K629" i="1"/>
  <c r="K630" i="1"/>
  <c r="K653" i="1"/>
  <c r="K656" i="1"/>
  <c r="K666" i="1"/>
  <c r="K669" i="1"/>
  <c r="K672" i="1"/>
  <c r="K744" i="1"/>
  <c r="K679" i="1"/>
  <c r="K689" i="1"/>
  <c r="K712" i="1"/>
  <c r="K144" i="1"/>
  <c r="K728" i="1"/>
  <c r="K735" i="1"/>
  <c r="K764" i="1"/>
  <c r="K592" i="1"/>
  <c r="K767" i="1"/>
  <c r="K775" i="1"/>
  <c r="K437" i="1"/>
  <c r="K777" i="1"/>
  <c r="K786" i="1"/>
  <c r="K447" i="1"/>
  <c r="K793" i="1"/>
  <c r="K797" i="1"/>
  <c r="K800" i="1"/>
  <c r="K801" i="1"/>
  <c r="K467" i="1"/>
  <c r="K826" i="1"/>
  <c r="K254" i="1"/>
  <c r="K748" i="1"/>
  <c r="K170" i="1"/>
  <c r="K172" i="1"/>
  <c r="K416" i="1"/>
  <c r="K348" i="1"/>
  <c r="K514" i="1"/>
  <c r="K743" i="1"/>
  <c r="K790" i="1"/>
  <c r="K455" i="1"/>
  <c r="K792" i="1"/>
  <c r="K706" i="1"/>
  <c r="K745" i="1"/>
  <c r="K216" i="1"/>
  <c r="K74" i="1"/>
  <c r="K231" i="1"/>
  <c r="K836" i="1"/>
  <c r="K722" i="1"/>
  <c r="K240" i="1"/>
  <c r="K243" i="1"/>
  <c r="K415" i="1"/>
  <c r="K405" i="1"/>
  <c r="K480" i="1"/>
  <c r="K331" i="1"/>
  <c r="K481" i="1"/>
  <c r="K485" i="1"/>
  <c r="K337" i="1"/>
  <c r="K658" i="1"/>
  <c r="K352" i="1"/>
  <c r="K258" i="1"/>
  <c r="K595" i="1"/>
  <c r="K598" i="1"/>
  <c r="K779" i="1"/>
  <c r="K261" i="1"/>
  <c r="K382" i="1"/>
  <c r="K76" i="1"/>
  <c r="K77" i="1"/>
  <c r="K822" i="1"/>
  <c r="K828" i="1"/>
  <c r="K762" i="1"/>
  <c r="K41" i="1"/>
  <c r="K495" i="1"/>
  <c r="K279" i="1"/>
  <c r="K593" i="1"/>
  <c r="K26" i="1"/>
  <c r="K709" i="1"/>
  <c r="K380" i="1"/>
  <c r="K99" i="1"/>
  <c r="K339" i="1"/>
  <c r="K34" i="1"/>
  <c r="K498" i="1"/>
  <c r="K293" i="1"/>
  <c r="K633" i="1"/>
  <c r="K771" i="1"/>
  <c r="K440" i="1"/>
  <c r="K97" i="1"/>
  <c r="K38" i="1"/>
  <c r="K321" i="1"/>
  <c r="K604" i="1"/>
  <c r="K423" i="1"/>
  <c r="K182" i="1"/>
  <c r="K664" i="1"/>
  <c r="K374" i="1"/>
  <c r="K612" i="1"/>
  <c r="K422" i="1"/>
  <c r="K549" i="1"/>
  <c r="K290" i="1"/>
  <c r="K624" i="1"/>
  <c r="K770" i="1"/>
  <c r="K212" i="1"/>
  <c r="K703" i="1"/>
  <c r="K399" i="1"/>
  <c r="K804" i="1"/>
  <c r="K28" i="1"/>
  <c r="K560" i="1"/>
  <c r="K310" i="1"/>
  <c r="K245" i="1"/>
  <c r="K694" i="1"/>
  <c r="K345" i="1"/>
  <c r="K67" i="1"/>
  <c r="K566" i="1"/>
  <c r="K275" i="1"/>
  <c r="K637" i="1"/>
  <c r="K209" i="1"/>
  <c r="K204" i="1"/>
  <c r="K727" i="1"/>
  <c r="K52" i="1"/>
  <c r="K561" i="1"/>
  <c r="K519" i="1"/>
  <c r="K525" i="1"/>
  <c r="K304" i="1"/>
  <c r="K325" i="1"/>
  <c r="K687" i="1"/>
  <c r="K87" i="1"/>
  <c r="K517" i="1"/>
  <c r="K329" i="1"/>
  <c r="K585" i="1"/>
  <c r="K252" i="1"/>
  <c r="K160" i="1"/>
  <c r="K478" i="1"/>
  <c r="K57" i="1"/>
  <c r="K534" i="1"/>
  <c r="K300" i="1"/>
  <c r="K232" i="1"/>
  <c r="K691" i="1"/>
  <c r="K143" i="1"/>
  <c r="K710" i="1"/>
  <c r="K82" i="1"/>
  <c r="K548" i="1"/>
  <c r="K270" i="1"/>
  <c r="K606" i="1"/>
  <c r="K832" i="1"/>
  <c r="K238" i="1"/>
  <c r="K685" i="1"/>
  <c r="K121" i="1"/>
  <c r="K81" i="1"/>
  <c r="K500" i="1"/>
  <c r="K280" i="1"/>
  <c r="K401" i="1"/>
  <c r="K139" i="1"/>
  <c r="K86" i="1"/>
  <c r="K515" i="1"/>
  <c r="K221" i="1"/>
  <c r="K373" i="1"/>
  <c r="K488" i="1"/>
  <c r="K501" i="1"/>
  <c r="K835" i="1"/>
  <c r="K677" i="1"/>
  <c r="K690" i="1"/>
  <c r="K421" i="1"/>
  <c r="K461" i="1"/>
  <c r="K463" i="1"/>
  <c r="K472" i="1"/>
  <c r="K477" i="1"/>
  <c r="K483" i="1"/>
  <c r="K207" i="1"/>
  <c r="K220" i="1"/>
  <c r="K236" i="1"/>
  <c r="K542" i="1"/>
  <c r="K773" i="1"/>
  <c r="K489" i="1"/>
  <c r="K94" i="1"/>
  <c r="K503" i="1"/>
  <c r="K106" i="1"/>
  <c r="K426" i="1"/>
  <c r="K44" i="1"/>
  <c r="K513" i="1"/>
  <c r="K431" i="1"/>
  <c r="K446" i="1"/>
  <c r="K24" i="1"/>
  <c r="E276" i="1"/>
  <c r="E277" i="1"/>
  <c r="E291" i="1"/>
  <c r="E294" i="1"/>
  <c r="E295" i="1"/>
  <c r="E305" i="1"/>
  <c r="E315" i="1"/>
  <c r="E317" i="1"/>
  <c r="E318" i="1"/>
  <c r="E320" i="1"/>
  <c r="E323" i="1"/>
  <c r="E327" i="1"/>
  <c r="E332" i="1"/>
  <c r="E341" i="1"/>
  <c r="E342" i="1"/>
  <c r="E347" i="1"/>
  <c r="E351" i="1"/>
  <c r="E353" i="1"/>
  <c r="E360" i="1"/>
  <c r="E194" i="1"/>
  <c r="E362" i="1"/>
  <c r="E364" i="1"/>
  <c r="E366" i="1"/>
  <c r="E371" i="1"/>
  <c r="E386" i="1"/>
  <c r="E390" i="1"/>
  <c r="E391" i="1"/>
  <c r="E395" i="1"/>
  <c r="E398" i="1"/>
  <c r="E420" i="1"/>
  <c r="E424" i="1"/>
  <c r="E425" i="1"/>
  <c r="E429" i="1"/>
  <c r="E436" i="1"/>
  <c r="E438" i="1"/>
  <c r="E443" i="1"/>
  <c r="E449" i="1"/>
  <c r="E454" i="1"/>
  <c r="E457" i="1"/>
  <c r="E459" i="1"/>
  <c r="E462" i="1"/>
  <c r="E464" i="1"/>
  <c r="E471" i="1"/>
  <c r="E473" i="1"/>
  <c r="E474" i="1"/>
  <c r="E479" i="1"/>
  <c r="E487" i="1"/>
  <c r="E510" i="1"/>
  <c r="E512" i="1"/>
  <c r="E516" i="1"/>
  <c r="E521" i="1"/>
  <c r="E524" i="1"/>
  <c r="E537" i="1"/>
  <c r="E541" i="1"/>
  <c r="E543" i="1"/>
  <c r="E545" i="1"/>
  <c r="E554" i="1"/>
  <c r="E555" i="1"/>
  <c r="E558" i="1"/>
  <c r="E570" i="1"/>
  <c r="E573" i="1"/>
  <c r="E577" i="1"/>
  <c r="E584" i="1"/>
  <c r="E586" i="1"/>
  <c r="E590" i="1"/>
  <c r="E601" i="1"/>
  <c r="E603" i="1"/>
  <c r="E609" i="1"/>
  <c r="E619" i="1"/>
  <c r="E625" i="1"/>
  <c r="E629" i="1"/>
  <c r="E630" i="1"/>
  <c r="E653" i="1"/>
  <c r="E656" i="1"/>
  <c r="E666" i="1"/>
  <c r="E669" i="1"/>
  <c r="E672" i="1"/>
  <c r="E744" i="1"/>
  <c r="E679" i="1"/>
  <c r="E689" i="1"/>
  <c r="E712" i="1"/>
  <c r="E144" i="1"/>
  <c r="E728" i="1"/>
  <c r="E735" i="1"/>
  <c r="E764" i="1"/>
  <c r="E592" i="1"/>
  <c r="E767" i="1"/>
  <c r="E775" i="1"/>
  <c r="E437" i="1"/>
  <c r="E777" i="1"/>
  <c r="E786" i="1"/>
  <c r="E447" i="1"/>
  <c r="E793" i="1"/>
  <c r="E797" i="1"/>
  <c r="E800" i="1"/>
  <c r="E801" i="1"/>
  <c r="E467" i="1"/>
  <c r="E826" i="1"/>
  <c r="E254" i="1"/>
  <c r="E748" i="1"/>
  <c r="E170" i="1"/>
  <c r="E172" i="1"/>
  <c r="E416" i="1"/>
  <c r="E348" i="1"/>
  <c r="E514" i="1"/>
  <c r="E743" i="1"/>
  <c r="E790" i="1"/>
  <c r="E455" i="1"/>
  <c r="E792" i="1"/>
  <c r="E706" i="1"/>
  <c r="E745" i="1"/>
  <c r="E216" i="1"/>
  <c r="E74" i="1"/>
  <c r="E231" i="1"/>
  <c r="E836" i="1"/>
  <c r="E722" i="1"/>
  <c r="E240" i="1"/>
  <c r="E243" i="1"/>
  <c r="E415" i="1"/>
  <c r="E405" i="1"/>
  <c r="E480" i="1"/>
  <c r="E331" i="1"/>
  <c r="E481" i="1"/>
  <c r="E485" i="1"/>
  <c r="E337" i="1"/>
  <c r="E658" i="1"/>
  <c r="E352" i="1"/>
  <c r="E258" i="1"/>
  <c r="E595" i="1"/>
  <c r="E598" i="1"/>
  <c r="E779" i="1"/>
  <c r="E261" i="1"/>
  <c r="E382" i="1"/>
  <c r="E76" i="1"/>
  <c r="E77" i="1"/>
  <c r="E822" i="1"/>
  <c r="E828" i="1"/>
  <c r="E762" i="1"/>
  <c r="E41" i="1"/>
  <c r="E495" i="1"/>
  <c r="E279" i="1"/>
  <c r="E593" i="1"/>
  <c r="E26" i="1"/>
  <c r="E709" i="1"/>
  <c r="E380" i="1"/>
  <c r="E99" i="1"/>
  <c r="E339" i="1"/>
  <c r="E34" i="1"/>
  <c r="E498" i="1"/>
  <c r="E293" i="1"/>
  <c r="E633" i="1"/>
  <c r="E771" i="1"/>
  <c r="E440" i="1"/>
  <c r="E97" i="1"/>
  <c r="E38" i="1"/>
  <c r="E321" i="1"/>
  <c r="E604" i="1"/>
  <c r="E423" i="1"/>
  <c r="E182" i="1"/>
  <c r="E664" i="1"/>
  <c r="E374" i="1"/>
  <c r="E612" i="1"/>
  <c r="E422" i="1"/>
  <c r="E549" i="1"/>
  <c r="E290" i="1"/>
  <c r="E624" i="1"/>
  <c r="E770" i="1"/>
  <c r="E212" i="1"/>
  <c r="E703" i="1"/>
  <c r="E399" i="1"/>
  <c r="E804" i="1"/>
  <c r="E28" i="1"/>
  <c r="E560" i="1"/>
  <c r="E310" i="1"/>
  <c r="E245" i="1"/>
  <c r="E694" i="1"/>
  <c r="E345" i="1"/>
  <c r="E67" i="1"/>
  <c r="E566" i="1"/>
  <c r="E275" i="1"/>
  <c r="E637" i="1"/>
  <c r="E209" i="1"/>
  <c r="E204" i="1"/>
  <c r="E727" i="1"/>
  <c r="E52" i="1"/>
  <c r="E561" i="1"/>
  <c r="E519" i="1"/>
  <c r="E525" i="1"/>
  <c r="E304" i="1"/>
  <c r="E325" i="1"/>
  <c r="E687" i="1"/>
  <c r="E87" i="1"/>
  <c r="E517" i="1"/>
  <c r="E329" i="1"/>
  <c r="E585" i="1"/>
  <c r="E252" i="1"/>
  <c r="E160" i="1"/>
  <c r="E478" i="1"/>
  <c r="E57" i="1"/>
  <c r="E534" i="1"/>
  <c r="E300" i="1"/>
  <c r="E232" i="1"/>
  <c r="E691" i="1"/>
  <c r="E143" i="1"/>
  <c r="E710" i="1"/>
  <c r="E82" i="1"/>
  <c r="E548" i="1"/>
  <c r="E270" i="1"/>
  <c r="E606" i="1"/>
  <c r="E832" i="1"/>
  <c r="E238" i="1"/>
  <c r="E685" i="1"/>
  <c r="E121" i="1"/>
  <c r="E81" i="1"/>
  <c r="E500" i="1"/>
  <c r="E280" i="1"/>
  <c r="E401" i="1"/>
  <c r="E139" i="1"/>
  <c r="E86" i="1"/>
  <c r="E515" i="1"/>
  <c r="E221" i="1"/>
  <c r="E373" i="1"/>
  <c r="E488" i="1"/>
  <c r="E501" i="1"/>
  <c r="E835" i="1"/>
  <c r="E677" i="1"/>
  <c r="E690" i="1"/>
  <c r="E421" i="1"/>
  <c r="E461" i="1"/>
  <c r="E463" i="1"/>
  <c r="E472" i="1"/>
  <c r="E477" i="1"/>
  <c r="E483" i="1"/>
  <c r="E207" i="1"/>
  <c r="E220" i="1"/>
  <c r="E236" i="1"/>
  <c r="E542" i="1"/>
  <c r="E773" i="1"/>
  <c r="E489" i="1"/>
  <c r="E94" i="1"/>
  <c r="E503" i="1"/>
  <c r="E106" i="1"/>
  <c r="E426" i="1"/>
  <c r="E44" i="1"/>
  <c r="E513" i="1"/>
  <c r="E431" i="1"/>
  <c r="E446" i="1"/>
  <c r="P47" i="8"/>
  <c r="P46" i="8"/>
  <c r="P45" i="8"/>
  <c r="P44" i="8"/>
  <c r="P43" i="8"/>
  <c r="P42" i="8"/>
  <c r="P41" i="8"/>
  <c r="P40" i="8"/>
  <c r="P39" i="8"/>
  <c r="P38" i="8"/>
  <c r="P37" i="8"/>
  <c r="BT266" i="1" l="1"/>
  <c r="BR266" i="1"/>
  <c r="BJ266" i="1"/>
  <c r="BW266" i="1"/>
  <c r="BY266" i="1"/>
  <c r="BV266" i="1"/>
  <c r="BM266" i="1"/>
  <c r="BN266" i="1"/>
  <c r="BS266" i="1"/>
  <c r="BL266" i="1"/>
  <c r="BQ266" i="1"/>
  <c r="BX266" i="1"/>
  <c r="BZ266" i="1"/>
  <c r="CB266" i="1" s="1"/>
  <c r="BO266" i="1"/>
  <c r="BK266" i="1"/>
  <c r="BP266" i="1"/>
  <c r="BU266" i="1"/>
  <c r="AA765" i="1"/>
  <c r="AB765" i="1"/>
  <c r="AA432" i="1"/>
  <c r="AB432" i="1"/>
  <c r="AA754" i="1"/>
  <c r="AB754" i="1"/>
  <c r="AA460" i="1"/>
  <c r="AB460" i="1"/>
  <c r="Y769" i="1"/>
  <c r="Y37" i="1"/>
  <c r="Y684" i="1"/>
  <c r="AC684" i="1"/>
  <c r="AE684" i="1" s="1"/>
  <c r="AD684" i="1" s="1"/>
  <c r="AE37" i="1"/>
  <c r="AD37" i="1" s="1"/>
  <c r="AC37" i="1"/>
  <c r="AE123" i="1"/>
  <c r="AD123" i="1" s="1"/>
  <c r="Y123" i="1"/>
  <c r="AC769" i="1"/>
  <c r="AE769" i="1"/>
  <c r="AD769" i="1" s="1"/>
  <c r="W460" i="1"/>
  <c r="X460" i="1"/>
  <c r="V460" i="1"/>
  <c r="U765" i="1"/>
  <c r="V765" i="1"/>
  <c r="W765" i="1"/>
  <c r="X765" i="1"/>
  <c r="W432" i="1"/>
  <c r="X432" i="1"/>
  <c r="V754" i="1"/>
  <c r="W754" i="1"/>
  <c r="X754" i="1"/>
  <c r="B23" i="6"/>
  <c r="C23" i="6"/>
  <c r="D23" i="6"/>
  <c r="E23" i="6"/>
  <c r="F23" i="6"/>
  <c r="G23" i="6"/>
  <c r="H23" i="6"/>
  <c r="I23" i="6"/>
  <c r="J23" i="6"/>
  <c r="K23" i="6"/>
  <c r="N460" i="1"/>
  <c r="Q460" i="1" s="1"/>
  <c r="L460" i="1"/>
  <c r="L754" i="1"/>
  <c r="N754" i="1"/>
  <c r="Q754" i="1" s="1"/>
  <c r="N432" i="1"/>
  <c r="Q432" i="1" s="1"/>
  <c r="N765" i="1"/>
  <c r="Q765" i="1" s="1"/>
  <c r="L765" i="1"/>
  <c r="AN769" i="1" l="1"/>
  <c r="AO769" i="1"/>
  <c r="AQ769" i="1"/>
  <c r="AM769" i="1"/>
  <c r="AP769" i="1"/>
  <c r="AF769" i="1"/>
  <c r="Y754" i="1"/>
  <c r="AL684" i="1"/>
  <c r="CG684" i="1"/>
  <c r="CG123" i="1"/>
  <c r="AL37" i="1"/>
  <c r="CG37" i="1"/>
  <c r="AC432" i="1"/>
  <c r="AE432" i="1"/>
  <c r="AD432" i="1" s="1"/>
  <c r="AF123" i="1"/>
  <c r="Y765" i="1"/>
  <c r="AP37" i="1"/>
  <c r="CE37" i="1" s="1"/>
  <c r="AF37" i="1"/>
  <c r="AM37" i="1"/>
  <c r="AN37" i="1"/>
  <c r="CC37" i="1" s="1"/>
  <c r="AQ37" i="1"/>
  <c r="CF37" i="1" s="1"/>
  <c r="AO37" i="1"/>
  <c r="CD37" i="1" s="1"/>
  <c r="AC754" i="1"/>
  <c r="AE754" i="1"/>
  <c r="AD754" i="1" s="1"/>
  <c r="AP684" i="1"/>
  <c r="AF684" i="1"/>
  <c r="AN684" i="1"/>
  <c r="CC684" i="1" s="1"/>
  <c r="AO684" i="1"/>
  <c r="CD684" i="1" s="1"/>
  <c r="AQ684" i="1"/>
  <c r="CF684" i="1" s="1"/>
  <c r="AM684" i="1"/>
  <c r="AE460" i="1"/>
  <c r="AD460" i="1" s="1"/>
  <c r="AC460" i="1"/>
  <c r="Y460" i="1"/>
  <c r="AL769" i="1"/>
  <c r="CG769" i="1"/>
  <c r="Y432" i="1"/>
  <c r="AC765" i="1"/>
  <c r="AE765" i="1" s="1"/>
  <c r="AD765" i="1" s="1"/>
  <c r="S33" i="1"/>
  <c r="Z33" i="1" s="1"/>
  <c r="S56" i="1"/>
  <c r="Z56" i="1" s="1"/>
  <c r="S68" i="1"/>
  <c r="Z68" i="1" s="1"/>
  <c r="S69" i="1"/>
  <c r="Z69" i="1" s="1"/>
  <c r="S71" i="1"/>
  <c r="Z71" i="1" s="1"/>
  <c r="S73" i="1"/>
  <c r="Z73" i="1" s="1"/>
  <c r="S83" i="1"/>
  <c r="Z83" i="1" s="1"/>
  <c r="S90" i="1"/>
  <c r="Z90" i="1" s="1"/>
  <c r="S102" i="1"/>
  <c r="Z102" i="1" s="1"/>
  <c r="S107" i="1"/>
  <c r="Z107" i="1" s="1"/>
  <c r="S108" i="1"/>
  <c r="Z108" i="1" s="1"/>
  <c r="S109" i="1"/>
  <c r="Z109" i="1" s="1"/>
  <c r="S110" i="1"/>
  <c r="Z110" i="1" s="1"/>
  <c r="S113" i="1"/>
  <c r="Z113" i="1" s="1"/>
  <c r="S119" i="1"/>
  <c r="Z119" i="1" s="1"/>
  <c r="S128" i="1"/>
  <c r="Z128" i="1" s="1"/>
  <c r="S129" i="1"/>
  <c r="Z129" i="1" s="1"/>
  <c r="S131" i="1"/>
  <c r="Z131" i="1" s="1"/>
  <c r="S138" i="1"/>
  <c r="Z138" i="1" s="1"/>
  <c r="S165" i="1"/>
  <c r="S154" i="1"/>
  <c r="Z154" i="1" s="1"/>
  <c r="S157" i="1"/>
  <c r="Z157" i="1" s="1"/>
  <c r="S158" i="1"/>
  <c r="Z158" i="1" s="1"/>
  <c r="S192" i="1"/>
  <c r="Z192" i="1" s="1"/>
  <c r="S211" i="1"/>
  <c r="Z211" i="1" s="1"/>
  <c r="S257" i="1"/>
  <c r="S627" i="1"/>
  <c r="Z627" i="1" s="1"/>
  <c r="S235" i="1"/>
  <c r="Z235" i="1" s="1"/>
  <c r="S225" i="1"/>
  <c r="Z225" i="1" s="1"/>
  <c r="S826" i="1"/>
  <c r="Z826" i="1" s="1"/>
  <c r="S251" i="1"/>
  <c r="Z251" i="1" s="1"/>
  <c r="S262" i="1"/>
  <c r="Z262" i="1" s="1"/>
  <c r="S264" i="1"/>
  <c r="Z264" i="1" s="1"/>
  <c r="S291" i="1"/>
  <c r="Z291" i="1" s="1"/>
  <c r="S295" i="1"/>
  <c r="Z295" i="1" s="1"/>
  <c r="S305" i="1"/>
  <c r="Z305" i="1" s="1"/>
  <c r="S315" i="1"/>
  <c r="Z315" i="1" s="1"/>
  <c r="S317" i="1"/>
  <c r="Z317" i="1" s="1"/>
  <c r="S318" i="1"/>
  <c r="Z318" i="1" s="1"/>
  <c r="S341" i="1"/>
  <c r="Z341" i="1" s="1"/>
  <c r="S347" i="1"/>
  <c r="Z347" i="1" s="1"/>
  <c r="S351" i="1"/>
  <c r="Z351" i="1" s="1"/>
  <c r="S353" i="1"/>
  <c r="Z353" i="1" s="1"/>
  <c r="S360" i="1"/>
  <c r="Z360" i="1" s="1"/>
  <c r="S362" i="1"/>
  <c r="Z362" i="1" s="1"/>
  <c r="S371" i="1"/>
  <c r="Z371" i="1" s="1"/>
  <c r="S390" i="1"/>
  <c r="Z390" i="1" s="1"/>
  <c r="S395" i="1"/>
  <c r="Z395" i="1" s="1"/>
  <c r="S473" i="1"/>
  <c r="Z473" i="1" s="1"/>
  <c r="S420" i="1"/>
  <c r="Z420" i="1" s="1"/>
  <c r="S429" i="1"/>
  <c r="Z429" i="1" s="1"/>
  <c r="S436" i="1"/>
  <c r="Z436" i="1" s="1"/>
  <c r="S443" i="1"/>
  <c r="Z443" i="1" s="1"/>
  <c r="S449" i="1"/>
  <c r="Z449" i="1" s="1"/>
  <c r="S454" i="1"/>
  <c r="Z454" i="1" s="1"/>
  <c r="S457" i="1"/>
  <c r="Z457" i="1" s="1"/>
  <c r="S459" i="1"/>
  <c r="Z459" i="1" s="1"/>
  <c r="S462" i="1"/>
  <c r="Z462" i="1" s="1"/>
  <c r="S471" i="1"/>
  <c r="Z471" i="1" s="1"/>
  <c r="S479" i="1"/>
  <c r="Z479" i="1" s="1"/>
  <c r="S487" i="1"/>
  <c r="Z487" i="1" s="1"/>
  <c r="S510" i="1"/>
  <c r="Z510" i="1" s="1"/>
  <c r="S516" i="1"/>
  <c r="Z516" i="1" s="1"/>
  <c r="S521" i="1"/>
  <c r="Z521" i="1" s="1"/>
  <c r="S524" i="1"/>
  <c r="Z524" i="1" s="1"/>
  <c r="S541" i="1"/>
  <c r="Z541" i="1" s="1"/>
  <c r="S543" i="1"/>
  <c r="Z543" i="1" s="1"/>
  <c r="S554" i="1"/>
  <c r="Z554" i="1" s="1"/>
  <c r="S570" i="1"/>
  <c r="Z570" i="1" s="1"/>
  <c r="S573" i="1"/>
  <c r="Z573" i="1" s="1"/>
  <c r="S590" i="1"/>
  <c r="Z590" i="1" s="1"/>
  <c r="S601" i="1"/>
  <c r="Z601" i="1" s="1"/>
  <c r="S629" i="1"/>
  <c r="Z629" i="1" s="1"/>
  <c r="S653" i="1"/>
  <c r="Z653" i="1" s="1"/>
  <c r="S666" i="1"/>
  <c r="Z666" i="1" s="1"/>
  <c r="S669" i="1"/>
  <c r="Z669" i="1" s="1"/>
  <c r="S672" i="1"/>
  <c r="Z672" i="1" s="1"/>
  <c r="S679" i="1"/>
  <c r="Z679" i="1" s="1"/>
  <c r="S689" i="1"/>
  <c r="Z689" i="1" s="1"/>
  <c r="S144" i="1"/>
  <c r="Z144" i="1" s="1"/>
  <c r="S728" i="1"/>
  <c r="Z728" i="1" s="1"/>
  <c r="S592" i="1"/>
  <c r="Z592" i="1" s="1"/>
  <c r="S767" i="1"/>
  <c r="Z767" i="1" s="1"/>
  <c r="S775" i="1"/>
  <c r="Z775" i="1" s="1"/>
  <c r="S786" i="1"/>
  <c r="Z786" i="1" s="1"/>
  <c r="S793" i="1"/>
  <c r="Z793" i="1" s="1"/>
  <c r="S800" i="1"/>
  <c r="Z800" i="1" s="1"/>
  <c r="S801" i="1"/>
  <c r="Z801" i="1" s="1"/>
  <c r="S467" i="1"/>
  <c r="Z467" i="1" s="1"/>
  <c r="S558" i="1"/>
  <c r="Z558" i="1" s="1"/>
  <c r="S577" i="1"/>
  <c r="Z577" i="1" s="1"/>
  <c r="S438" i="1"/>
  <c r="Z438" i="1" s="1"/>
  <c r="S619" i="1"/>
  <c r="Z619" i="1" s="1"/>
  <c r="S712" i="1"/>
  <c r="Z712" i="1" s="1"/>
  <c r="S625" i="1"/>
  <c r="Z625" i="1" s="1"/>
  <c r="S797" i="1"/>
  <c r="Z797" i="1" s="1"/>
  <c r="S474" i="1"/>
  <c r="Z474" i="1" s="1"/>
  <c r="S152" i="1"/>
  <c r="Z152" i="1" s="1"/>
  <c r="S246" i="1"/>
  <c r="Z246" i="1" s="1"/>
  <c r="S735" i="1"/>
  <c r="Z735" i="1" s="1"/>
  <c r="S424" i="1"/>
  <c r="Z424" i="1" s="1"/>
  <c r="S364" i="1"/>
  <c r="Z364" i="1" s="1"/>
  <c r="S32" i="1"/>
  <c r="Z32" i="1" s="1"/>
  <c r="S276" i="1"/>
  <c r="Z276" i="1" s="1"/>
  <c r="S194" i="1"/>
  <c r="Z194" i="1" s="1"/>
  <c r="S425" i="1"/>
  <c r="Z425" i="1" s="1"/>
  <c r="S692" i="1"/>
  <c r="Z692" i="1" s="1"/>
  <c r="S609" i="1"/>
  <c r="Z609" i="1" s="1"/>
  <c r="S437" i="1"/>
  <c r="Z437" i="1" s="1"/>
  <c r="S323" i="1"/>
  <c r="Z323" i="1" s="1"/>
  <c r="S43" i="1"/>
  <c r="Z43" i="1" s="1"/>
  <c r="S320" i="1"/>
  <c r="Z320" i="1" s="1"/>
  <c r="S391" i="1"/>
  <c r="Z391" i="1" s="1"/>
  <c r="S603" i="1"/>
  <c r="Z603" i="1" s="1"/>
  <c r="S464" i="1"/>
  <c r="Z464" i="1" s="1"/>
  <c r="S140" i="1"/>
  <c r="Z140" i="1" s="1"/>
  <c r="S181" i="1"/>
  <c r="Z181" i="1" s="1"/>
  <c r="S764" i="1"/>
  <c r="Z764" i="1" s="1"/>
  <c r="S174" i="1"/>
  <c r="Z174" i="1" s="1"/>
  <c r="S190" i="1"/>
  <c r="Z190" i="1" s="1"/>
  <c r="S332" i="1"/>
  <c r="Z332" i="1" s="1"/>
  <c r="S366" i="1"/>
  <c r="Z366" i="1" s="1"/>
  <c r="S111" i="1"/>
  <c r="Z111" i="1" s="1"/>
  <c r="S555" i="1"/>
  <c r="Z555" i="1" s="1"/>
  <c r="S545" i="1"/>
  <c r="Z545" i="1" s="1"/>
  <c r="S777" i="1"/>
  <c r="Z777" i="1" s="1"/>
  <c r="S744" i="1"/>
  <c r="S277" i="1"/>
  <c r="Z277" i="1" s="1"/>
  <c r="S586" i="1"/>
  <c r="Z586" i="1" s="1"/>
  <c r="S630" i="1"/>
  <c r="Z630" i="1" s="1"/>
  <c r="S537" i="1"/>
  <c r="Z537" i="1" s="1"/>
  <c r="S512" i="1"/>
  <c r="Z512" i="1" s="1"/>
  <c r="S294" i="1"/>
  <c r="Z294" i="1" s="1"/>
  <c r="S386" i="1"/>
  <c r="Z386" i="1" s="1"/>
  <c r="S398" i="1"/>
  <c r="Z398" i="1" s="1"/>
  <c r="S656" i="1"/>
  <c r="Z656" i="1" s="1"/>
  <c r="S327" i="1"/>
  <c r="Z327" i="1" s="1"/>
  <c r="S342" i="1"/>
  <c r="Z342" i="1" s="1"/>
  <c r="S203" i="1"/>
  <c r="Z203" i="1" s="1"/>
  <c r="S584" i="1"/>
  <c r="Z584" i="1" s="1"/>
  <c r="S447" i="1"/>
  <c r="Z447" i="1" s="1"/>
  <c r="S202" i="1"/>
  <c r="Z202" i="1" s="1"/>
  <c r="S254" i="1"/>
  <c r="Z254" i="1" s="1"/>
  <c r="S748" i="1"/>
  <c r="Z748" i="1" s="1"/>
  <c r="S170" i="1"/>
  <c r="Z170" i="1" s="1"/>
  <c r="S172" i="1"/>
  <c r="Z172" i="1" s="1"/>
  <c r="S416" i="1"/>
  <c r="S348" i="1"/>
  <c r="Z348" i="1" s="1"/>
  <c r="S514" i="1"/>
  <c r="Z514" i="1" s="1"/>
  <c r="S743" i="1"/>
  <c r="S790" i="1"/>
  <c r="Z790" i="1" s="1"/>
  <c r="S455" i="1"/>
  <c r="Z455" i="1" s="1"/>
  <c r="S792" i="1"/>
  <c r="Z792" i="1" s="1"/>
  <c r="S706" i="1"/>
  <c r="Z706" i="1" s="1"/>
  <c r="S745" i="1"/>
  <c r="S216" i="1"/>
  <c r="Z216" i="1" s="1"/>
  <c r="S74" i="1"/>
  <c r="Z74" i="1" s="1"/>
  <c r="S231" i="1"/>
  <c r="Z231" i="1" s="1"/>
  <c r="S836" i="1"/>
  <c r="S722" i="1"/>
  <c r="Z722" i="1" s="1"/>
  <c r="S240" i="1"/>
  <c r="Z240" i="1" s="1"/>
  <c r="S243" i="1"/>
  <c r="Z243" i="1" s="1"/>
  <c r="S415" i="1"/>
  <c r="S405" i="1"/>
  <c r="Z405" i="1" s="1"/>
  <c r="S480" i="1"/>
  <c r="Z480" i="1" s="1"/>
  <c r="S331" i="1"/>
  <c r="Z331" i="1" s="1"/>
  <c r="S481" i="1"/>
  <c r="Z481" i="1" s="1"/>
  <c r="S485" i="1"/>
  <c r="Z485" i="1" s="1"/>
  <c r="S337" i="1"/>
  <c r="Z337" i="1" s="1"/>
  <c r="S658" i="1"/>
  <c r="S352" i="1"/>
  <c r="Z352" i="1" s="1"/>
  <c r="S258" i="1"/>
  <c r="S595" i="1"/>
  <c r="Z595" i="1" s="1"/>
  <c r="S598" i="1"/>
  <c r="Z598" i="1" s="1"/>
  <c r="S779" i="1"/>
  <c r="Z779" i="1" s="1"/>
  <c r="S261" i="1"/>
  <c r="S382" i="1"/>
  <c r="Z382" i="1" s="1"/>
  <c r="S76" i="1"/>
  <c r="Z76" i="1" s="1"/>
  <c r="S77" i="1"/>
  <c r="Z77" i="1" s="1"/>
  <c r="S822" i="1"/>
  <c r="Z822" i="1" s="1"/>
  <c r="S828" i="1"/>
  <c r="Z828" i="1" s="1"/>
  <c r="S762" i="1"/>
  <c r="Z762" i="1" s="1"/>
  <c r="S41" i="1"/>
  <c r="Z41" i="1" s="1"/>
  <c r="S495" i="1"/>
  <c r="Z495" i="1" s="1"/>
  <c r="S279" i="1"/>
  <c r="Z279" i="1" s="1"/>
  <c r="S593" i="1"/>
  <c r="Z593" i="1" s="1"/>
  <c r="S26" i="1"/>
  <c r="Z26" i="1" s="1"/>
  <c r="S709" i="1"/>
  <c r="Z709" i="1" s="1"/>
  <c r="S380" i="1"/>
  <c r="Z380" i="1" s="1"/>
  <c r="S99" i="1"/>
  <c r="Z99" i="1" s="1"/>
  <c r="S339" i="1"/>
  <c r="Z339" i="1" s="1"/>
  <c r="S34" i="1"/>
  <c r="Z34" i="1" s="1"/>
  <c r="S498" i="1"/>
  <c r="Z498" i="1" s="1"/>
  <c r="S293" i="1"/>
  <c r="Z293" i="1" s="1"/>
  <c r="S633" i="1"/>
  <c r="Z633" i="1" s="1"/>
  <c r="S771" i="1"/>
  <c r="Z771" i="1" s="1"/>
  <c r="S440" i="1"/>
  <c r="Z440" i="1" s="1"/>
  <c r="S97" i="1"/>
  <c r="Z97" i="1" s="1"/>
  <c r="S38" i="1"/>
  <c r="Z38" i="1" s="1"/>
  <c r="S321" i="1"/>
  <c r="Z321" i="1" s="1"/>
  <c r="S604" i="1"/>
  <c r="Z604" i="1" s="1"/>
  <c r="S423" i="1"/>
  <c r="Z423" i="1" s="1"/>
  <c r="S182" i="1"/>
  <c r="Z182" i="1" s="1"/>
  <c r="S664" i="1"/>
  <c r="Z664" i="1" s="1"/>
  <c r="S374" i="1"/>
  <c r="Z374" i="1" s="1"/>
  <c r="S612" i="1"/>
  <c r="Z612" i="1" s="1"/>
  <c r="S422" i="1"/>
  <c r="Z422" i="1" s="1"/>
  <c r="S549" i="1"/>
  <c r="Z549" i="1" s="1"/>
  <c r="S290" i="1"/>
  <c r="Z290" i="1" s="1"/>
  <c r="S624" i="1"/>
  <c r="Z624" i="1" s="1"/>
  <c r="S770" i="1"/>
  <c r="Z770" i="1" s="1"/>
  <c r="S212" i="1"/>
  <c r="Z212" i="1" s="1"/>
  <c r="S703" i="1"/>
  <c r="Z703" i="1" s="1"/>
  <c r="S399" i="1"/>
  <c r="Z399" i="1" s="1"/>
  <c r="S804" i="1"/>
  <c r="Z804" i="1" s="1"/>
  <c r="S28" i="1"/>
  <c r="Z28" i="1" s="1"/>
  <c r="S560" i="1"/>
  <c r="Z560" i="1" s="1"/>
  <c r="S310" i="1"/>
  <c r="Z310" i="1" s="1"/>
  <c r="S245" i="1"/>
  <c r="Z245" i="1" s="1"/>
  <c r="S694" i="1"/>
  <c r="Z694" i="1" s="1"/>
  <c r="S345" i="1"/>
  <c r="Z345" i="1" s="1"/>
  <c r="S67" i="1"/>
  <c r="Z67" i="1" s="1"/>
  <c r="S566" i="1"/>
  <c r="Z566" i="1" s="1"/>
  <c r="S275" i="1"/>
  <c r="Z275" i="1" s="1"/>
  <c r="S637" i="1"/>
  <c r="Z637" i="1" s="1"/>
  <c r="S209" i="1"/>
  <c r="Z209" i="1" s="1"/>
  <c r="S204" i="1"/>
  <c r="Z204" i="1" s="1"/>
  <c r="S727" i="1"/>
  <c r="Z727" i="1" s="1"/>
  <c r="S52" i="1"/>
  <c r="Z52" i="1" s="1"/>
  <c r="S561" i="1"/>
  <c r="Z561" i="1" s="1"/>
  <c r="S519" i="1"/>
  <c r="Z519" i="1" s="1"/>
  <c r="S525" i="1"/>
  <c r="Z525" i="1" s="1"/>
  <c r="S304" i="1"/>
  <c r="Z304" i="1" s="1"/>
  <c r="S325" i="1"/>
  <c r="Z325" i="1" s="1"/>
  <c r="S687" i="1"/>
  <c r="Z687" i="1" s="1"/>
  <c r="S87" i="1"/>
  <c r="Z87" i="1" s="1"/>
  <c r="S517" i="1"/>
  <c r="Z517" i="1" s="1"/>
  <c r="S329" i="1"/>
  <c r="Z329" i="1" s="1"/>
  <c r="S585" i="1"/>
  <c r="Z585" i="1" s="1"/>
  <c r="S252" i="1"/>
  <c r="Z252" i="1" s="1"/>
  <c r="S160" i="1"/>
  <c r="Z160" i="1" s="1"/>
  <c r="S478" i="1"/>
  <c r="Z478" i="1" s="1"/>
  <c r="S57" i="1"/>
  <c r="Z57" i="1" s="1"/>
  <c r="S534" i="1"/>
  <c r="Z534" i="1" s="1"/>
  <c r="S300" i="1"/>
  <c r="Z300" i="1" s="1"/>
  <c r="S232" i="1"/>
  <c r="Z232" i="1" s="1"/>
  <c r="S691" i="1"/>
  <c r="Z691" i="1" s="1"/>
  <c r="S143" i="1"/>
  <c r="Z143" i="1" s="1"/>
  <c r="S710" i="1"/>
  <c r="Z710" i="1" s="1"/>
  <c r="S82" i="1"/>
  <c r="Z82" i="1" s="1"/>
  <c r="S548" i="1"/>
  <c r="Z548" i="1" s="1"/>
  <c r="S270" i="1"/>
  <c r="Z270" i="1" s="1"/>
  <c r="S606" i="1"/>
  <c r="Z606" i="1" s="1"/>
  <c r="S832" i="1"/>
  <c r="Z832" i="1" s="1"/>
  <c r="S238" i="1"/>
  <c r="Z238" i="1" s="1"/>
  <c r="S685" i="1"/>
  <c r="Z685" i="1" s="1"/>
  <c r="S121" i="1"/>
  <c r="Z121" i="1" s="1"/>
  <c r="S81" i="1"/>
  <c r="Z81" i="1" s="1"/>
  <c r="S500" i="1"/>
  <c r="Z500" i="1" s="1"/>
  <c r="S280" i="1"/>
  <c r="Z280" i="1" s="1"/>
  <c r="S401" i="1"/>
  <c r="Z401" i="1" s="1"/>
  <c r="S139" i="1"/>
  <c r="Z139" i="1" s="1"/>
  <c r="S86" i="1"/>
  <c r="Z86" i="1" s="1"/>
  <c r="S515" i="1"/>
  <c r="Z515" i="1" s="1"/>
  <c r="S221" i="1"/>
  <c r="Z221" i="1" s="1"/>
  <c r="S373" i="1"/>
  <c r="Z373" i="1" s="1"/>
  <c r="S488" i="1"/>
  <c r="Z488" i="1" s="1"/>
  <c r="S501" i="1"/>
  <c r="Z501" i="1" s="1"/>
  <c r="S835" i="1"/>
  <c r="S677" i="1"/>
  <c r="Z677" i="1" s="1"/>
  <c r="S690" i="1"/>
  <c r="Z690" i="1" s="1"/>
  <c r="S421" i="1"/>
  <c r="Z421" i="1" s="1"/>
  <c r="S461" i="1"/>
  <c r="Z461" i="1" s="1"/>
  <c r="S463" i="1"/>
  <c r="Z463" i="1" s="1"/>
  <c r="S472" i="1"/>
  <c r="Z472" i="1" s="1"/>
  <c r="S477" i="1"/>
  <c r="Z477" i="1" s="1"/>
  <c r="S483" i="1"/>
  <c r="Z483" i="1" s="1"/>
  <c r="S207" i="1"/>
  <c r="Z207" i="1" s="1"/>
  <c r="S220" i="1"/>
  <c r="Z220" i="1" s="1"/>
  <c r="S236" i="1"/>
  <c r="Z236" i="1" s="1"/>
  <c r="S542" i="1"/>
  <c r="Z542" i="1" s="1"/>
  <c r="S773" i="1"/>
  <c r="Z773" i="1" s="1"/>
  <c r="S489" i="1"/>
  <c r="Z489" i="1" s="1"/>
  <c r="S94" i="1"/>
  <c r="Z94" i="1" s="1"/>
  <c r="S503" i="1"/>
  <c r="Z503" i="1" s="1"/>
  <c r="S106" i="1"/>
  <c r="Z106" i="1" s="1"/>
  <c r="S426" i="1"/>
  <c r="Z426" i="1" s="1"/>
  <c r="S44" i="1"/>
  <c r="Z44" i="1" s="1"/>
  <c r="S513" i="1"/>
  <c r="Z513" i="1" s="1"/>
  <c r="S431" i="1"/>
  <c r="Z431" i="1" s="1"/>
  <c r="S446" i="1"/>
  <c r="Z446" i="1" s="1"/>
  <c r="M33" i="1"/>
  <c r="N33" i="1" s="1"/>
  <c r="Q33" i="1" s="1"/>
  <c r="M56" i="1"/>
  <c r="N56" i="1" s="1"/>
  <c r="Q56" i="1" s="1"/>
  <c r="M68" i="1"/>
  <c r="N68" i="1" s="1"/>
  <c r="Q68" i="1" s="1"/>
  <c r="M69" i="1"/>
  <c r="M71" i="1"/>
  <c r="M73" i="1"/>
  <c r="M83" i="1"/>
  <c r="M90" i="1"/>
  <c r="M102" i="1"/>
  <c r="M107" i="1"/>
  <c r="M108" i="1"/>
  <c r="M109" i="1"/>
  <c r="M110" i="1"/>
  <c r="M113" i="1"/>
  <c r="M119" i="1"/>
  <c r="M128" i="1"/>
  <c r="M129" i="1"/>
  <c r="M131" i="1"/>
  <c r="M138" i="1"/>
  <c r="M165" i="1"/>
  <c r="M154" i="1"/>
  <c r="M157" i="1"/>
  <c r="M158" i="1"/>
  <c r="M192" i="1"/>
  <c r="M211" i="1"/>
  <c r="M627" i="1"/>
  <c r="M235" i="1"/>
  <c r="M225" i="1"/>
  <c r="M826" i="1"/>
  <c r="M251" i="1"/>
  <c r="M262" i="1"/>
  <c r="M264" i="1"/>
  <c r="M291" i="1"/>
  <c r="M295" i="1"/>
  <c r="M305" i="1"/>
  <c r="M315" i="1"/>
  <c r="M317" i="1"/>
  <c r="M318" i="1"/>
  <c r="M341" i="1"/>
  <c r="M347" i="1"/>
  <c r="M351" i="1"/>
  <c r="M353" i="1"/>
  <c r="M360" i="1"/>
  <c r="M362" i="1"/>
  <c r="M371" i="1"/>
  <c r="M390" i="1"/>
  <c r="M395" i="1"/>
  <c r="M473" i="1"/>
  <c r="M420" i="1"/>
  <c r="M429" i="1"/>
  <c r="M436" i="1"/>
  <c r="M443" i="1"/>
  <c r="M449" i="1"/>
  <c r="N449" i="1" s="1"/>
  <c r="Q449" i="1" s="1"/>
  <c r="M454" i="1"/>
  <c r="M457" i="1"/>
  <c r="N457" i="1" s="1"/>
  <c r="Q457" i="1" s="1"/>
  <c r="M459" i="1"/>
  <c r="M462" i="1"/>
  <c r="M471" i="1"/>
  <c r="L471" i="1" s="1"/>
  <c r="M479" i="1"/>
  <c r="L479" i="1" s="1"/>
  <c r="M487" i="1"/>
  <c r="L487" i="1" s="1"/>
  <c r="M510" i="1"/>
  <c r="L510" i="1" s="1"/>
  <c r="M516" i="1"/>
  <c r="L516" i="1" s="1"/>
  <c r="M521" i="1"/>
  <c r="L521" i="1" s="1"/>
  <c r="M524" i="1"/>
  <c r="L524" i="1" s="1"/>
  <c r="M541" i="1"/>
  <c r="L541" i="1" s="1"/>
  <c r="M543" i="1"/>
  <c r="L543" i="1" s="1"/>
  <c r="M554" i="1"/>
  <c r="L554" i="1" s="1"/>
  <c r="M570" i="1"/>
  <c r="L570" i="1" s="1"/>
  <c r="M573" i="1"/>
  <c r="L573" i="1" s="1"/>
  <c r="M590" i="1"/>
  <c r="L590" i="1" s="1"/>
  <c r="M601" i="1"/>
  <c r="L601" i="1" s="1"/>
  <c r="M629" i="1"/>
  <c r="L629" i="1" s="1"/>
  <c r="M653" i="1"/>
  <c r="L653" i="1" s="1"/>
  <c r="M666" i="1"/>
  <c r="L666" i="1" s="1"/>
  <c r="M669" i="1"/>
  <c r="L669" i="1" s="1"/>
  <c r="M672" i="1"/>
  <c r="L672" i="1" s="1"/>
  <c r="M679" i="1"/>
  <c r="L679" i="1" s="1"/>
  <c r="M689" i="1"/>
  <c r="L689" i="1" s="1"/>
  <c r="M144" i="1"/>
  <c r="L144" i="1" s="1"/>
  <c r="M728" i="1"/>
  <c r="L728" i="1" s="1"/>
  <c r="M592" i="1"/>
  <c r="L592" i="1" s="1"/>
  <c r="M767" i="1"/>
  <c r="L767" i="1" s="1"/>
  <c r="M775" i="1"/>
  <c r="L775" i="1" s="1"/>
  <c r="M786" i="1"/>
  <c r="L786" i="1" s="1"/>
  <c r="M793" i="1"/>
  <c r="L793" i="1" s="1"/>
  <c r="M800" i="1"/>
  <c r="L800" i="1" s="1"/>
  <c r="M801" i="1"/>
  <c r="L801" i="1" s="1"/>
  <c r="M467" i="1"/>
  <c r="M558" i="1"/>
  <c r="N558" i="1" s="1"/>
  <c r="Q558" i="1" s="1"/>
  <c r="M577" i="1"/>
  <c r="N577" i="1" s="1"/>
  <c r="Q577" i="1" s="1"/>
  <c r="M438" i="1"/>
  <c r="L438" i="1" s="1"/>
  <c r="M619" i="1"/>
  <c r="N619" i="1" s="1"/>
  <c r="Q619" i="1" s="1"/>
  <c r="M712" i="1"/>
  <c r="N712" i="1" s="1"/>
  <c r="Q712" i="1" s="1"/>
  <c r="M625" i="1"/>
  <c r="L625" i="1" s="1"/>
  <c r="M797" i="1"/>
  <c r="N797" i="1" s="1"/>
  <c r="Q797" i="1" s="1"/>
  <c r="M474" i="1"/>
  <c r="L474" i="1" s="1"/>
  <c r="M152" i="1"/>
  <c r="N152" i="1" s="1"/>
  <c r="Q152" i="1" s="1"/>
  <c r="M246" i="1"/>
  <c r="N246" i="1" s="1"/>
  <c r="Q246" i="1" s="1"/>
  <c r="M735" i="1"/>
  <c r="L735" i="1" s="1"/>
  <c r="M424" i="1"/>
  <c r="L424" i="1" s="1"/>
  <c r="M364" i="1"/>
  <c r="L364" i="1" s="1"/>
  <c r="M32" i="1"/>
  <c r="L32" i="1" s="1"/>
  <c r="M276" i="1"/>
  <c r="L276" i="1" s="1"/>
  <c r="M194" i="1"/>
  <c r="N194" i="1" s="1"/>
  <c r="Q194" i="1" s="1"/>
  <c r="M425" i="1"/>
  <c r="L425" i="1" s="1"/>
  <c r="M692" i="1"/>
  <c r="L692" i="1" s="1"/>
  <c r="M609" i="1"/>
  <c r="N609" i="1" s="1"/>
  <c r="Q609" i="1" s="1"/>
  <c r="M437" i="1"/>
  <c r="N437" i="1" s="1"/>
  <c r="Q437" i="1" s="1"/>
  <c r="M323" i="1"/>
  <c r="L323" i="1" s="1"/>
  <c r="M43" i="1"/>
  <c r="N43" i="1" s="1"/>
  <c r="Q43" i="1" s="1"/>
  <c r="M320" i="1"/>
  <c r="N320" i="1" s="1"/>
  <c r="Q320" i="1" s="1"/>
  <c r="M391" i="1"/>
  <c r="L391" i="1" s="1"/>
  <c r="M603" i="1"/>
  <c r="L603" i="1" s="1"/>
  <c r="M464" i="1"/>
  <c r="N464" i="1" s="1"/>
  <c r="Q464" i="1" s="1"/>
  <c r="M140" i="1"/>
  <c r="N140" i="1" s="1"/>
  <c r="Q140" i="1" s="1"/>
  <c r="M181" i="1"/>
  <c r="L181" i="1" s="1"/>
  <c r="M764" i="1"/>
  <c r="L764" i="1" s="1"/>
  <c r="M174" i="1"/>
  <c r="N174" i="1" s="1"/>
  <c r="Q174" i="1" s="1"/>
  <c r="M190" i="1"/>
  <c r="N190" i="1" s="1"/>
  <c r="Q190" i="1" s="1"/>
  <c r="M332" i="1"/>
  <c r="L332" i="1" s="1"/>
  <c r="M366" i="1"/>
  <c r="L366" i="1" s="1"/>
  <c r="M111" i="1"/>
  <c r="L111" i="1" s="1"/>
  <c r="M555" i="1"/>
  <c r="N555" i="1" s="1"/>
  <c r="Q555" i="1" s="1"/>
  <c r="M545" i="1"/>
  <c r="N545" i="1" s="1"/>
  <c r="Q545" i="1" s="1"/>
  <c r="M777" i="1"/>
  <c r="L777" i="1" s="1"/>
  <c r="M744" i="1"/>
  <c r="L744" i="1" s="1"/>
  <c r="M277" i="1"/>
  <c r="N277" i="1" s="1"/>
  <c r="Q277" i="1" s="1"/>
  <c r="M586" i="1"/>
  <c r="L586" i="1" s="1"/>
  <c r="M630" i="1"/>
  <c r="N630" i="1" s="1"/>
  <c r="Q630" i="1" s="1"/>
  <c r="M537" i="1"/>
  <c r="N537" i="1" s="1"/>
  <c r="Q537" i="1" s="1"/>
  <c r="M512" i="1"/>
  <c r="N512" i="1" s="1"/>
  <c r="Q512" i="1" s="1"/>
  <c r="M294" i="1"/>
  <c r="N294" i="1" s="1"/>
  <c r="Q294" i="1" s="1"/>
  <c r="M386" i="1"/>
  <c r="N386" i="1" s="1"/>
  <c r="Q386" i="1" s="1"/>
  <c r="M398" i="1"/>
  <c r="L398" i="1" s="1"/>
  <c r="M656" i="1"/>
  <c r="N656" i="1" s="1"/>
  <c r="Q656" i="1" s="1"/>
  <c r="M327" i="1"/>
  <c r="N327" i="1" s="1"/>
  <c r="Q327" i="1" s="1"/>
  <c r="M342" i="1"/>
  <c r="L342" i="1" s="1"/>
  <c r="M203" i="1"/>
  <c r="N203" i="1" s="1"/>
  <c r="Q203" i="1" s="1"/>
  <c r="M584" i="1"/>
  <c r="N584" i="1" s="1"/>
  <c r="Q584" i="1" s="1"/>
  <c r="M447" i="1"/>
  <c r="N447" i="1" s="1"/>
  <c r="Q447" i="1" s="1"/>
  <c r="M202" i="1"/>
  <c r="N202" i="1" s="1"/>
  <c r="Q202" i="1" s="1"/>
  <c r="M254" i="1"/>
  <c r="M748" i="1"/>
  <c r="M170" i="1"/>
  <c r="M172" i="1"/>
  <c r="L172" i="1" s="1"/>
  <c r="M416" i="1"/>
  <c r="L416" i="1" s="1"/>
  <c r="M348" i="1"/>
  <c r="M514" i="1"/>
  <c r="M743" i="1"/>
  <c r="L743" i="1" s="1"/>
  <c r="M790" i="1"/>
  <c r="M455" i="1"/>
  <c r="M792" i="1"/>
  <c r="M706" i="1"/>
  <c r="L706" i="1" s="1"/>
  <c r="M745" i="1"/>
  <c r="M216" i="1"/>
  <c r="M74" i="1"/>
  <c r="M231" i="1"/>
  <c r="L231" i="1" s="1"/>
  <c r="M836" i="1"/>
  <c r="L836" i="1" s="1"/>
  <c r="M722" i="1"/>
  <c r="L722" i="1" s="1"/>
  <c r="M240" i="1"/>
  <c r="L240" i="1" s="1"/>
  <c r="M243" i="1"/>
  <c r="L243" i="1" s="1"/>
  <c r="M415" i="1"/>
  <c r="L415" i="1" s="1"/>
  <c r="M405" i="1"/>
  <c r="L405" i="1" s="1"/>
  <c r="M480" i="1"/>
  <c r="L480" i="1" s="1"/>
  <c r="M331" i="1"/>
  <c r="L331" i="1" s="1"/>
  <c r="M481" i="1"/>
  <c r="L481" i="1" s="1"/>
  <c r="M485" i="1"/>
  <c r="L485" i="1" s="1"/>
  <c r="M337" i="1"/>
  <c r="L337" i="1" s="1"/>
  <c r="M658" i="1"/>
  <c r="L658" i="1" s="1"/>
  <c r="M352" i="1"/>
  <c r="M258" i="1"/>
  <c r="M595" i="1"/>
  <c r="M598" i="1"/>
  <c r="M779" i="1"/>
  <c r="M261" i="1"/>
  <c r="M382" i="1"/>
  <c r="M76" i="1"/>
  <c r="M77" i="1"/>
  <c r="M822" i="1"/>
  <c r="M828" i="1"/>
  <c r="M762" i="1"/>
  <c r="M41" i="1"/>
  <c r="M495" i="1"/>
  <c r="M279" i="1"/>
  <c r="M593" i="1"/>
  <c r="M26" i="1"/>
  <c r="M709" i="1"/>
  <c r="M380" i="1"/>
  <c r="M99" i="1"/>
  <c r="M339" i="1"/>
  <c r="M34" i="1"/>
  <c r="M498" i="1"/>
  <c r="M293" i="1"/>
  <c r="M633" i="1"/>
  <c r="M771" i="1"/>
  <c r="M440" i="1"/>
  <c r="M97" i="1"/>
  <c r="M38" i="1"/>
  <c r="M321" i="1"/>
  <c r="M604" i="1"/>
  <c r="M423" i="1"/>
  <c r="M182" i="1"/>
  <c r="M664" i="1"/>
  <c r="M374" i="1"/>
  <c r="M612" i="1"/>
  <c r="M422" i="1"/>
  <c r="M549" i="1"/>
  <c r="M290" i="1"/>
  <c r="M624" i="1"/>
  <c r="M770" i="1"/>
  <c r="M212" i="1"/>
  <c r="M703" i="1"/>
  <c r="M399" i="1"/>
  <c r="M804" i="1"/>
  <c r="M28" i="1"/>
  <c r="M560" i="1"/>
  <c r="M310" i="1"/>
  <c r="M245" i="1"/>
  <c r="M694" i="1"/>
  <c r="M345" i="1"/>
  <c r="M67" i="1"/>
  <c r="M566" i="1"/>
  <c r="M275" i="1"/>
  <c r="M637" i="1"/>
  <c r="M209" i="1"/>
  <c r="M204" i="1"/>
  <c r="M727" i="1"/>
  <c r="M52" i="1"/>
  <c r="M561" i="1"/>
  <c r="M519" i="1"/>
  <c r="M525" i="1"/>
  <c r="M304" i="1"/>
  <c r="M325" i="1"/>
  <c r="M687" i="1"/>
  <c r="M87" i="1"/>
  <c r="M517" i="1"/>
  <c r="M329" i="1"/>
  <c r="M585" i="1"/>
  <c r="M252" i="1"/>
  <c r="M160" i="1"/>
  <c r="M478" i="1"/>
  <c r="M57" i="1"/>
  <c r="M534" i="1"/>
  <c r="M300" i="1"/>
  <c r="M232" i="1"/>
  <c r="M691" i="1"/>
  <c r="M143" i="1"/>
  <c r="M710" i="1"/>
  <c r="M82" i="1"/>
  <c r="M548" i="1"/>
  <c r="M270" i="1"/>
  <c r="M606" i="1"/>
  <c r="M832" i="1"/>
  <c r="M238" i="1"/>
  <c r="M685" i="1"/>
  <c r="M121" i="1"/>
  <c r="M81" i="1"/>
  <c r="M500" i="1"/>
  <c r="M280" i="1"/>
  <c r="M401" i="1"/>
  <c r="M139" i="1"/>
  <c r="M86" i="1"/>
  <c r="M515" i="1"/>
  <c r="M221" i="1"/>
  <c r="M373" i="1"/>
  <c r="M488" i="1"/>
  <c r="M501" i="1"/>
  <c r="M835" i="1"/>
  <c r="M677" i="1"/>
  <c r="M690" i="1"/>
  <c r="M421" i="1"/>
  <c r="M461" i="1"/>
  <c r="M463" i="1"/>
  <c r="M472" i="1"/>
  <c r="M477" i="1"/>
  <c r="M483" i="1"/>
  <c r="M207" i="1"/>
  <c r="M220" i="1"/>
  <c r="M236" i="1"/>
  <c r="M542" i="1"/>
  <c r="M773" i="1"/>
  <c r="M489" i="1"/>
  <c r="M94" i="1"/>
  <c r="M503" i="1"/>
  <c r="M106" i="1"/>
  <c r="M426" i="1"/>
  <c r="M44" i="1"/>
  <c r="M513" i="1"/>
  <c r="M431" i="1"/>
  <c r="M446" i="1"/>
  <c r="E33" i="1"/>
  <c r="E56" i="1"/>
  <c r="E68" i="1"/>
  <c r="E69" i="1"/>
  <c r="E71" i="1"/>
  <c r="E73" i="1"/>
  <c r="E83" i="1"/>
  <c r="E90" i="1"/>
  <c r="E102" i="1"/>
  <c r="E107" i="1"/>
  <c r="E108" i="1"/>
  <c r="E109" i="1"/>
  <c r="E110" i="1"/>
  <c r="E113" i="1"/>
  <c r="E119" i="1"/>
  <c r="E128" i="1"/>
  <c r="E129" i="1"/>
  <c r="E131" i="1"/>
  <c r="E138" i="1"/>
  <c r="E165" i="1"/>
  <c r="E154" i="1"/>
  <c r="E157" i="1"/>
  <c r="E158" i="1"/>
  <c r="E192" i="1"/>
  <c r="E211" i="1"/>
  <c r="E257" i="1"/>
  <c r="E627" i="1"/>
  <c r="E235" i="1"/>
  <c r="E225" i="1"/>
  <c r="E251" i="1"/>
  <c r="E262" i="1"/>
  <c r="E264" i="1"/>
  <c r="E152" i="1"/>
  <c r="E246" i="1"/>
  <c r="E32" i="1"/>
  <c r="E692" i="1"/>
  <c r="E43" i="1"/>
  <c r="E140" i="1"/>
  <c r="E181" i="1"/>
  <c r="E174" i="1"/>
  <c r="E190" i="1"/>
  <c r="E111" i="1"/>
  <c r="E203" i="1"/>
  <c r="E202" i="1"/>
  <c r="CE684" i="1" l="1"/>
  <c r="CE769" i="1"/>
  <c r="CF769" i="1"/>
  <c r="CD769" i="1"/>
  <c r="CC769" i="1"/>
  <c r="AA106" i="1"/>
  <c r="AB106" i="1"/>
  <c r="AA220" i="1"/>
  <c r="AB220" i="1"/>
  <c r="AB81" i="1"/>
  <c r="AA81" i="1"/>
  <c r="AB232" i="1"/>
  <c r="AA232" i="1"/>
  <c r="AB325" i="1"/>
  <c r="AA325" i="1"/>
  <c r="AB67" i="1"/>
  <c r="AA67" i="1"/>
  <c r="AA624" i="1"/>
  <c r="AB624" i="1"/>
  <c r="AB97" i="1"/>
  <c r="AA97" i="1"/>
  <c r="AA593" i="1"/>
  <c r="AB593" i="1"/>
  <c r="AA598" i="1"/>
  <c r="AB598" i="1"/>
  <c r="AA480" i="1"/>
  <c r="AB480" i="1"/>
  <c r="AA706" i="1"/>
  <c r="AB706" i="1"/>
  <c r="AA748" i="1"/>
  <c r="AB748" i="1"/>
  <c r="AA630" i="1"/>
  <c r="AB630" i="1"/>
  <c r="AA764" i="1"/>
  <c r="AB764" i="1"/>
  <c r="AB425" i="1"/>
  <c r="AA425" i="1"/>
  <c r="AA797" i="1"/>
  <c r="AB797" i="1"/>
  <c r="AA793" i="1"/>
  <c r="AB793" i="1"/>
  <c r="AA679" i="1"/>
  <c r="AB679" i="1"/>
  <c r="AA573" i="1"/>
  <c r="AB573" i="1"/>
  <c r="AA443" i="1"/>
  <c r="AB443" i="1"/>
  <c r="AA351" i="1"/>
  <c r="AB351" i="1"/>
  <c r="AA264" i="1"/>
  <c r="AB264" i="1"/>
  <c r="AA158" i="1"/>
  <c r="AB158" i="1"/>
  <c r="AB109" i="1"/>
  <c r="AA109" i="1"/>
  <c r="AA56" i="1"/>
  <c r="AB56" i="1"/>
  <c r="AA503" i="1"/>
  <c r="AB503" i="1"/>
  <c r="AA207" i="1"/>
  <c r="AB207" i="1"/>
  <c r="AA121" i="1"/>
  <c r="AB121" i="1"/>
  <c r="AB300" i="1"/>
  <c r="AA300" i="1"/>
  <c r="AA304" i="1"/>
  <c r="AB304" i="1"/>
  <c r="AA345" i="1"/>
  <c r="AB345" i="1"/>
  <c r="AB290" i="1"/>
  <c r="AA290" i="1"/>
  <c r="AA440" i="1"/>
  <c r="AB440" i="1"/>
  <c r="AA279" i="1"/>
  <c r="AB279" i="1"/>
  <c r="AA595" i="1"/>
  <c r="AB595" i="1"/>
  <c r="AA405" i="1"/>
  <c r="AB405" i="1"/>
  <c r="AA792" i="1"/>
  <c r="AB792" i="1"/>
  <c r="AA254" i="1"/>
  <c r="AB254" i="1"/>
  <c r="AA586" i="1"/>
  <c r="AB586" i="1"/>
  <c r="AA181" i="1"/>
  <c r="AB181" i="1"/>
  <c r="AA194" i="1"/>
  <c r="AB194" i="1"/>
  <c r="AA625" i="1"/>
  <c r="AB625" i="1"/>
  <c r="AA786" i="1"/>
  <c r="AB786" i="1"/>
  <c r="AA672" i="1"/>
  <c r="AB672" i="1"/>
  <c r="AA570" i="1"/>
  <c r="AB570" i="1"/>
  <c r="AA479" i="1"/>
  <c r="AB479" i="1"/>
  <c r="AB436" i="1"/>
  <c r="AA436" i="1"/>
  <c r="AA347" i="1"/>
  <c r="AB347" i="1"/>
  <c r="AA262" i="1"/>
  <c r="AB262" i="1"/>
  <c r="AB157" i="1"/>
  <c r="AA157" i="1"/>
  <c r="AA108" i="1"/>
  <c r="AB108" i="1"/>
  <c r="AA446" i="1"/>
  <c r="AB446" i="1"/>
  <c r="AA483" i="1"/>
  <c r="AB483" i="1"/>
  <c r="AA501" i="1"/>
  <c r="AB501" i="1"/>
  <c r="AA685" i="1"/>
  <c r="AB685" i="1"/>
  <c r="AA534" i="1"/>
  <c r="AB534" i="1"/>
  <c r="AA525" i="1"/>
  <c r="AB525" i="1"/>
  <c r="AA694" i="1"/>
  <c r="AB694" i="1"/>
  <c r="AA549" i="1"/>
  <c r="AB549" i="1"/>
  <c r="AA771" i="1"/>
  <c r="AB771" i="1"/>
  <c r="AA495" i="1"/>
  <c r="AB495" i="1"/>
  <c r="AA455" i="1"/>
  <c r="AB455" i="1"/>
  <c r="AA656" i="1"/>
  <c r="AB656" i="1"/>
  <c r="AB277" i="1"/>
  <c r="AA277" i="1"/>
  <c r="AB140" i="1"/>
  <c r="AA140" i="1"/>
  <c r="AA276" i="1"/>
  <c r="AB276" i="1"/>
  <c r="AA712" i="1"/>
  <c r="AB712" i="1"/>
  <c r="AA775" i="1"/>
  <c r="AB775" i="1"/>
  <c r="AA669" i="1"/>
  <c r="AB669" i="1"/>
  <c r="AA554" i="1"/>
  <c r="AB554" i="1"/>
  <c r="AA429" i="1"/>
  <c r="AB429" i="1"/>
  <c r="AA341" i="1"/>
  <c r="AB341" i="1"/>
  <c r="AA251" i="1"/>
  <c r="AB251" i="1"/>
  <c r="AA154" i="1"/>
  <c r="AB154" i="1"/>
  <c r="AA107" i="1"/>
  <c r="AB107" i="1"/>
  <c r="AA431" i="1"/>
  <c r="AB431" i="1"/>
  <c r="AA488" i="1"/>
  <c r="AB488" i="1"/>
  <c r="AA238" i="1"/>
  <c r="AB238" i="1"/>
  <c r="AA57" i="1"/>
  <c r="AB57" i="1"/>
  <c r="AA519" i="1"/>
  <c r="AB519" i="1"/>
  <c r="AA245" i="1"/>
  <c r="AB245" i="1"/>
  <c r="AA422" i="1"/>
  <c r="AB422" i="1"/>
  <c r="AA633" i="1"/>
  <c r="AB633" i="1"/>
  <c r="AA41" i="1"/>
  <c r="AB41" i="1"/>
  <c r="AA352" i="1"/>
  <c r="AB352" i="1"/>
  <c r="AA243" i="1"/>
  <c r="AB243" i="1"/>
  <c r="AA790" i="1"/>
  <c r="AB790" i="1"/>
  <c r="AA202" i="1"/>
  <c r="AB202" i="1"/>
  <c r="AA464" i="1"/>
  <c r="AB464" i="1"/>
  <c r="AA32" i="1"/>
  <c r="AB32" i="1"/>
  <c r="AA619" i="1"/>
  <c r="AB619" i="1"/>
  <c r="AA666" i="1"/>
  <c r="AB666" i="1"/>
  <c r="AA543" i="1"/>
  <c r="AB543" i="1"/>
  <c r="AA420" i="1"/>
  <c r="AB420" i="1"/>
  <c r="AA826" i="1"/>
  <c r="AB826" i="1"/>
  <c r="AA102" i="1"/>
  <c r="AB102" i="1"/>
  <c r="AA513" i="1"/>
  <c r="AB513" i="1"/>
  <c r="AA94" i="1"/>
  <c r="AB94" i="1"/>
  <c r="AA373" i="1"/>
  <c r="AB373" i="1"/>
  <c r="AA832" i="1"/>
  <c r="AB832" i="1"/>
  <c r="AA478" i="1"/>
  <c r="AB478" i="1"/>
  <c r="AA561" i="1"/>
  <c r="AB561" i="1"/>
  <c r="AA310" i="1"/>
  <c r="AB310" i="1"/>
  <c r="AA612" i="1"/>
  <c r="AB612" i="1"/>
  <c r="AA293" i="1"/>
  <c r="AB293" i="1"/>
  <c r="AA762" i="1"/>
  <c r="AB762" i="1"/>
  <c r="AA447" i="1"/>
  <c r="AB447" i="1"/>
  <c r="AA777" i="1"/>
  <c r="AB777" i="1"/>
  <c r="AA603" i="1"/>
  <c r="AB603" i="1"/>
  <c r="AA364" i="1"/>
  <c r="AB364" i="1"/>
  <c r="AB438" i="1"/>
  <c r="AA438" i="1"/>
  <c r="AA767" i="1"/>
  <c r="AB767" i="1"/>
  <c r="AA541" i="1"/>
  <c r="AB541" i="1"/>
  <c r="AA471" i="1"/>
  <c r="AB471" i="1"/>
  <c r="AA473" i="1"/>
  <c r="AB473" i="1"/>
  <c r="AB318" i="1"/>
  <c r="AA318" i="1"/>
  <c r="AA225" i="1"/>
  <c r="AB225" i="1"/>
  <c r="AA33" i="1"/>
  <c r="AB33" i="1"/>
  <c r="AA477" i="1"/>
  <c r="AB477" i="1"/>
  <c r="AA221" i="1"/>
  <c r="AB221" i="1"/>
  <c r="AB606" i="1"/>
  <c r="AA606" i="1"/>
  <c r="AA160" i="1"/>
  <c r="AB160" i="1"/>
  <c r="AA52" i="1"/>
  <c r="AB52" i="1"/>
  <c r="AA560" i="1"/>
  <c r="AB560" i="1"/>
  <c r="AB374" i="1"/>
  <c r="AA374" i="1"/>
  <c r="AA498" i="1"/>
  <c r="AB498" i="1"/>
  <c r="AA828" i="1"/>
  <c r="AB828" i="1"/>
  <c r="AA337" i="1"/>
  <c r="AB337" i="1"/>
  <c r="AB240" i="1"/>
  <c r="AA240" i="1"/>
  <c r="AA514" i="1"/>
  <c r="AB514" i="1"/>
  <c r="AA398" i="1"/>
  <c r="AB398" i="1"/>
  <c r="AA545" i="1"/>
  <c r="AB545" i="1"/>
  <c r="AA391" i="1"/>
  <c r="AB391" i="1"/>
  <c r="AA424" i="1"/>
  <c r="AB424" i="1"/>
  <c r="AA592" i="1"/>
  <c r="AB592" i="1"/>
  <c r="AB653" i="1"/>
  <c r="AA653" i="1"/>
  <c r="AA524" i="1"/>
  <c r="AB524" i="1"/>
  <c r="AA317" i="1"/>
  <c r="AB317" i="1"/>
  <c r="AA235" i="1"/>
  <c r="AB235" i="1"/>
  <c r="AA138" i="1"/>
  <c r="AB138" i="1"/>
  <c r="AA472" i="1"/>
  <c r="AB472" i="1"/>
  <c r="AA515" i="1"/>
  <c r="AB515" i="1"/>
  <c r="AA270" i="1"/>
  <c r="AB270" i="1"/>
  <c r="AA252" i="1"/>
  <c r="AB252" i="1"/>
  <c r="AA727" i="1"/>
  <c r="AB727" i="1"/>
  <c r="AA28" i="1"/>
  <c r="AB28" i="1"/>
  <c r="AA664" i="1"/>
  <c r="AB664" i="1"/>
  <c r="AA34" i="1"/>
  <c r="AB34" i="1"/>
  <c r="AA822" i="1"/>
  <c r="AB822" i="1"/>
  <c r="AA722" i="1"/>
  <c r="AB722" i="1"/>
  <c r="AA584" i="1"/>
  <c r="AB584" i="1"/>
  <c r="AA555" i="1"/>
  <c r="AB555" i="1"/>
  <c r="AA320" i="1"/>
  <c r="AB320" i="1"/>
  <c r="AB735" i="1"/>
  <c r="AA735" i="1"/>
  <c r="AA577" i="1"/>
  <c r="AB577" i="1"/>
  <c r="AA521" i="1"/>
  <c r="AB521" i="1"/>
  <c r="AA462" i="1"/>
  <c r="AB462" i="1"/>
  <c r="AA395" i="1"/>
  <c r="AB395" i="1"/>
  <c r="AB315" i="1"/>
  <c r="AA315" i="1"/>
  <c r="AB627" i="1"/>
  <c r="AA627" i="1"/>
  <c r="AA131" i="1"/>
  <c r="AB131" i="1"/>
  <c r="AA90" i="1"/>
  <c r="AB90" i="1"/>
  <c r="AA44" i="1"/>
  <c r="AB44" i="1"/>
  <c r="AA489" i="1"/>
  <c r="AB489" i="1"/>
  <c r="AA463" i="1"/>
  <c r="AB463" i="1"/>
  <c r="AA86" i="1"/>
  <c r="AB86" i="1"/>
  <c r="AA548" i="1"/>
  <c r="AB548" i="1"/>
  <c r="AA585" i="1"/>
  <c r="AB585" i="1"/>
  <c r="AB204" i="1"/>
  <c r="AA204" i="1"/>
  <c r="AA804" i="1"/>
  <c r="AB804" i="1"/>
  <c r="AA182" i="1"/>
  <c r="AB182" i="1"/>
  <c r="AA339" i="1"/>
  <c r="AB339" i="1"/>
  <c r="AA77" i="1"/>
  <c r="AB77" i="1"/>
  <c r="AA111" i="1"/>
  <c r="AB111" i="1"/>
  <c r="AA43" i="1"/>
  <c r="AB43" i="1"/>
  <c r="AA246" i="1"/>
  <c r="AB246" i="1"/>
  <c r="AA558" i="1"/>
  <c r="AB558" i="1"/>
  <c r="AA728" i="1"/>
  <c r="AB728" i="1"/>
  <c r="AA516" i="1"/>
  <c r="AB516" i="1"/>
  <c r="AA459" i="1"/>
  <c r="AB459" i="1"/>
  <c r="AB390" i="1"/>
  <c r="AA390" i="1"/>
  <c r="AA305" i="1"/>
  <c r="AB305" i="1"/>
  <c r="AA129" i="1"/>
  <c r="AB129" i="1"/>
  <c r="AA83" i="1"/>
  <c r="AB83" i="1"/>
  <c r="AA773" i="1"/>
  <c r="AB773" i="1"/>
  <c r="AA461" i="1"/>
  <c r="AB461" i="1"/>
  <c r="AA139" i="1"/>
  <c r="AB139" i="1"/>
  <c r="AA82" i="1"/>
  <c r="AB82" i="1"/>
  <c r="AA329" i="1"/>
  <c r="AB329" i="1"/>
  <c r="AA209" i="1"/>
  <c r="AB209" i="1"/>
  <c r="AA399" i="1"/>
  <c r="AB399" i="1"/>
  <c r="AB423" i="1"/>
  <c r="AA423" i="1"/>
  <c r="AA99" i="1"/>
  <c r="AB99" i="1"/>
  <c r="AA76" i="1"/>
  <c r="AB76" i="1"/>
  <c r="AA485" i="1"/>
  <c r="AB485" i="1"/>
  <c r="AA231" i="1"/>
  <c r="AB231" i="1"/>
  <c r="AA348" i="1"/>
  <c r="AB348" i="1"/>
  <c r="AA203" i="1"/>
  <c r="AB203" i="1"/>
  <c r="AA386" i="1"/>
  <c r="AB386" i="1"/>
  <c r="AB366" i="1"/>
  <c r="AA366" i="1"/>
  <c r="AA323" i="1"/>
  <c r="AB323" i="1"/>
  <c r="AA629" i="1"/>
  <c r="AB629" i="1"/>
  <c r="AA510" i="1"/>
  <c r="AB510" i="1"/>
  <c r="AA457" i="1"/>
  <c r="AB457" i="1"/>
  <c r="AA371" i="1"/>
  <c r="AB371" i="1"/>
  <c r="AA295" i="1"/>
  <c r="AB295" i="1"/>
  <c r="AA128" i="1"/>
  <c r="AB128" i="1"/>
  <c r="AB73" i="1"/>
  <c r="AA73" i="1"/>
  <c r="AA542" i="1"/>
  <c r="AB542" i="1"/>
  <c r="AA421" i="1"/>
  <c r="AB421" i="1"/>
  <c r="AA401" i="1"/>
  <c r="AB401" i="1"/>
  <c r="AA710" i="1"/>
  <c r="AB710" i="1"/>
  <c r="AA517" i="1"/>
  <c r="AB517" i="1"/>
  <c r="AA637" i="1"/>
  <c r="AB637" i="1"/>
  <c r="AA703" i="1"/>
  <c r="AB703" i="1"/>
  <c r="AA604" i="1"/>
  <c r="AB604" i="1"/>
  <c r="AB380" i="1"/>
  <c r="AA380" i="1"/>
  <c r="AA382" i="1"/>
  <c r="AB382" i="1"/>
  <c r="AA481" i="1"/>
  <c r="AB481" i="1"/>
  <c r="AA74" i="1"/>
  <c r="AB74" i="1"/>
  <c r="AB342" i="1"/>
  <c r="AA342" i="1"/>
  <c r="AA294" i="1"/>
  <c r="AB294" i="1"/>
  <c r="AB332" i="1"/>
  <c r="AA332" i="1"/>
  <c r="AA437" i="1"/>
  <c r="AB437" i="1"/>
  <c r="AA152" i="1"/>
  <c r="AB152" i="1"/>
  <c r="AA467" i="1"/>
  <c r="AB467" i="1"/>
  <c r="AA144" i="1"/>
  <c r="AB144" i="1"/>
  <c r="AA601" i="1"/>
  <c r="AB601" i="1"/>
  <c r="AA454" i="1"/>
  <c r="AB454" i="1"/>
  <c r="AA362" i="1"/>
  <c r="AB362" i="1"/>
  <c r="AA291" i="1"/>
  <c r="AB291" i="1"/>
  <c r="AB211" i="1"/>
  <c r="AA211" i="1"/>
  <c r="AA119" i="1"/>
  <c r="AB119" i="1"/>
  <c r="AA71" i="1"/>
  <c r="AB71" i="1"/>
  <c r="AA690" i="1"/>
  <c r="AB690" i="1"/>
  <c r="AA280" i="1"/>
  <c r="AB280" i="1"/>
  <c r="AA143" i="1"/>
  <c r="AB143" i="1"/>
  <c r="AA87" i="1"/>
  <c r="AB87" i="1"/>
  <c r="AA275" i="1"/>
  <c r="AB275" i="1"/>
  <c r="AA212" i="1"/>
  <c r="AB212" i="1"/>
  <c r="AA321" i="1"/>
  <c r="AB321" i="1"/>
  <c r="AA709" i="1"/>
  <c r="AB709" i="1"/>
  <c r="AA331" i="1"/>
  <c r="AB331" i="1"/>
  <c r="AA216" i="1"/>
  <c r="AB216" i="1"/>
  <c r="AA172" i="1"/>
  <c r="AB172" i="1"/>
  <c r="AA327" i="1"/>
  <c r="AB327" i="1"/>
  <c r="AA512" i="1"/>
  <c r="AB512" i="1"/>
  <c r="AA190" i="1"/>
  <c r="AB190" i="1"/>
  <c r="AA609" i="1"/>
  <c r="AB609" i="1"/>
  <c r="AA474" i="1"/>
  <c r="AB474" i="1"/>
  <c r="AA801" i="1"/>
  <c r="AB801" i="1"/>
  <c r="AA590" i="1"/>
  <c r="AB590" i="1"/>
  <c r="AA449" i="1"/>
  <c r="AB449" i="1"/>
  <c r="AA360" i="1"/>
  <c r="AB360" i="1"/>
  <c r="AA113" i="1"/>
  <c r="AB113" i="1"/>
  <c r="AA69" i="1"/>
  <c r="AB69" i="1"/>
  <c r="AA426" i="1"/>
  <c r="AB426" i="1"/>
  <c r="AA236" i="1"/>
  <c r="AB236" i="1"/>
  <c r="AA677" i="1"/>
  <c r="AB677" i="1"/>
  <c r="AA500" i="1"/>
  <c r="AB500" i="1"/>
  <c r="AA691" i="1"/>
  <c r="AB691" i="1"/>
  <c r="AA687" i="1"/>
  <c r="AB687" i="1"/>
  <c r="AA566" i="1"/>
  <c r="AB566" i="1"/>
  <c r="AA770" i="1"/>
  <c r="AB770" i="1"/>
  <c r="AA38" i="1"/>
  <c r="AB38" i="1"/>
  <c r="AA26" i="1"/>
  <c r="AB26" i="1"/>
  <c r="AA779" i="1"/>
  <c r="AB779" i="1"/>
  <c r="AA170" i="1"/>
  <c r="AB170" i="1"/>
  <c r="AA537" i="1"/>
  <c r="AB537" i="1"/>
  <c r="AA174" i="1"/>
  <c r="AB174" i="1"/>
  <c r="AB692" i="1"/>
  <c r="AA692" i="1"/>
  <c r="AA800" i="1"/>
  <c r="AB800" i="1"/>
  <c r="AA689" i="1"/>
  <c r="AB689" i="1"/>
  <c r="AA487" i="1"/>
  <c r="AB487" i="1"/>
  <c r="AA353" i="1"/>
  <c r="AB353" i="1"/>
  <c r="AA192" i="1"/>
  <c r="AB192" i="1"/>
  <c r="AA110" i="1"/>
  <c r="AB110" i="1"/>
  <c r="AA68" i="1"/>
  <c r="AB68" i="1"/>
  <c r="AM658" i="1"/>
  <c r="AM743" i="1"/>
  <c r="X554" i="1"/>
  <c r="CG754" i="1"/>
  <c r="AL754" i="1"/>
  <c r="AJ123" i="1"/>
  <c r="AP123" i="1" s="1"/>
  <c r="CE123" i="1" s="1"/>
  <c r="AK123" i="1"/>
  <c r="AQ123" i="1" s="1"/>
  <c r="CF123" i="1" s="1"/>
  <c r="AI123" i="1"/>
  <c r="AO123" i="1" s="1"/>
  <c r="CD123" i="1" s="1"/>
  <c r="AN123" i="1"/>
  <c r="CC123" i="1" s="1"/>
  <c r="AM415" i="1"/>
  <c r="AN754" i="1"/>
  <c r="CC754" i="1" s="1"/>
  <c r="AO754" i="1"/>
  <c r="CD754" i="1" s="1"/>
  <c r="AP754" i="1"/>
  <c r="CE754" i="1" s="1"/>
  <c r="AQ754" i="1"/>
  <c r="CF754" i="1" s="1"/>
  <c r="AF754" i="1"/>
  <c r="AM754" i="1"/>
  <c r="X225" i="1"/>
  <c r="AM836" i="1"/>
  <c r="X592" i="1"/>
  <c r="AQ765" i="1"/>
  <c r="CF765" i="1" s="1"/>
  <c r="AF765" i="1"/>
  <c r="AM765" i="1"/>
  <c r="AN765" i="1"/>
  <c r="CC765" i="1" s="1"/>
  <c r="AO765" i="1"/>
  <c r="CD765" i="1" s="1"/>
  <c r="AP765" i="1"/>
  <c r="CE765" i="1" s="1"/>
  <c r="AL460" i="1"/>
  <c r="CG460" i="1"/>
  <c r="X584" i="1"/>
  <c r="Y584" i="1" s="1"/>
  <c r="X627" i="1"/>
  <c r="AL765" i="1"/>
  <c r="CG765" i="1"/>
  <c r="AQ460" i="1"/>
  <c r="CF460" i="1" s="1"/>
  <c r="AF460" i="1"/>
  <c r="AM460" i="1"/>
  <c r="AN460" i="1"/>
  <c r="CC460" i="1" s="1"/>
  <c r="AO460" i="1"/>
  <c r="CD460" i="1" s="1"/>
  <c r="AP460" i="1"/>
  <c r="CE460" i="1" s="1"/>
  <c r="AK769" i="1"/>
  <c r="AI769" i="1"/>
  <c r="AG769" i="1"/>
  <c r="BS769" i="1" s="1"/>
  <c r="AH769" i="1"/>
  <c r="AJ769" i="1"/>
  <c r="AM416" i="1"/>
  <c r="BJ684" i="1"/>
  <c r="BK684" i="1"/>
  <c r="BL684" i="1"/>
  <c r="BM684" i="1"/>
  <c r="BN684" i="1"/>
  <c r="AM744" i="1"/>
  <c r="X625" i="1"/>
  <c r="X773" i="1"/>
  <c r="X295" i="1"/>
  <c r="BZ37" i="1"/>
  <c r="CB37" i="1" s="1"/>
  <c r="BJ37" i="1"/>
  <c r="BO37" i="1"/>
  <c r="BP37" i="1"/>
  <c r="BQ37" i="1"/>
  <c r="BU37" i="1"/>
  <c r="BR37" i="1"/>
  <c r="BK37" i="1"/>
  <c r="BS37" i="1"/>
  <c r="BL37" i="1"/>
  <c r="BT37" i="1"/>
  <c r="BX37" i="1"/>
  <c r="BV37" i="1"/>
  <c r="BM37" i="1"/>
  <c r="BW37" i="1"/>
  <c r="BY37" i="1"/>
  <c r="BN37" i="1"/>
  <c r="AM432" i="1"/>
  <c r="AO432" i="1"/>
  <c r="CD432" i="1" s="1"/>
  <c r="AP432" i="1"/>
  <c r="CE432" i="1" s="1"/>
  <c r="AQ432" i="1"/>
  <c r="CF432" i="1" s="1"/>
  <c r="AF432" i="1"/>
  <c r="AN432" i="1"/>
  <c r="CC432" i="1" s="1"/>
  <c r="X573" i="1"/>
  <c r="X109" i="1"/>
  <c r="X294" i="1"/>
  <c r="Y294" i="1" s="1"/>
  <c r="X454" i="1"/>
  <c r="AJ37" i="1"/>
  <c r="AK37" i="1"/>
  <c r="AH37" i="1"/>
  <c r="AI37" i="1"/>
  <c r="AG37" i="1"/>
  <c r="AL432" i="1"/>
  <c r="CG432" i="1"/>
  <c r="X113" i="1"/>
  <c r="AK684" i="1"/>
  <c r="AG684" i="1"/>
  <c r="BR684" i="1" s="1"/>
  <c r="AH684" i="1"/>
  <c r="AI684" i="1"/>
  <c r="AJ684" i="1"/>
  <c r="W542" i="1"/>
  <c r="X542" i="1"/>
  <c r="V542" i="1"/>
  <c r="W421" i="1"/>
  <c r="X421" i="1"/>
  <c r="U401" i="1"/>
  <c r="V401" i="1"/>
  <c r="W401" i="1"/>
  <c r="X401" i="1"/>
  <c r="U710" i="1"/>
  <c r="V710" i="1"/>
  <c r="W710" i="1"/>
  <c r="X710" i="1"/>
  <c r="W517" i="1"/>
  <c r="X517" i="1"/>
  <c r="U517" i="1"/>
  <c r="V517" i="1"/>
  <c r="U637" i="1"/>
  <c r="V637" i="1"/>
  <c r="W637" i="1"/>
  <c r="X637" i="1"/>
  <c r="V703" i="1"/>
  <c r="W703" i="1"/>
  <c r="X703" i="1"/>
  <c r="V604" i="1"/>
  <c r="W604" i="1"/>
  <c r="X604" i="1"/>
  <c r="V380" i="1"/>
  <c r="W380" i="1"/>
  <c r="X380" i="1"/>
  <c r="X382" i="1"/>
  <c r="U382" i="1"/>
  <c r="V382" i="1"/>
  <c r="W382" i="1"/>
  <c r="V481" i="1"/>
  <c r="W481" i="1"/>
  <c r="X481" i="1"/>
  <c r="U74" i="1"/>
  <c r="V74" i="1"/>
  <c r="W74" i="1"/>
  <c r="X74" i="1"/>
  <c r="U416" i="1"/>
  <c r="V416" i="1"/>
  <c r="AO416" i="1" s="1"/>
  <c r="CD416" i="1" s="1"/>
  <c r="W416" i="1"/>
  <c r="AP416" i="1" s="1"/>
  <c r="CE416" i="1" s="1"/>
  <c r="X416" i="1"/>
  <c r="AQ416" i="1" s="1"/>
  <c r="CF416" i="1" s="1"/>
  <c r="U342" i="1"/>
  <c r="V342" i="1"/>
  <c r="W342" i="1"/>
  <c r="X342" i="1"/>
  <c r="U332" i="1"/>
  <c r="V332" i="1"/>
  <c r="W332" i="1"/>
  <c r="X332" i="1"/>
  <c r="U437" i="1"/>
  <c r="V437" i="1"/>
  <c r="W437" i="1"/>
  <c r="X437" i="1"/>
  <c r="V152" i="1"/>
  <c r="W152" i="1"/>
  <c r="X152" i="1"/>
  <c r="U467" i="1"/>
  <c r="V467" i="1"/>
  <c r="W467" i="1"/>
  <c r="X467" i="1"/>
  <c r="W144" i="1"/>
  <c r="X144" i="1"/>
  <c r="V601" i="1"/>
  <c r="W601" i="1"/>
  <c r="X601" i="1"/>
  <c r="T362" i="1"/>
  <c r="U362" i="1"/>
  <c r="V362" i="1"/>
  <c r="W362" i="1"/>
  <c r="X362" i="1"/>
  <c r="W291" i="1"/>
  <c r="X291" i="1"/>
  <c r="X211" i="1"/>
  <c r="U211" i="1"/>
  <c r="V211" i="1"/>
  <c r="W211" i="1"/>
  <c r="V119" i="1"/>
  <c r="W119" i="1"/>
  <c r="X119" i="1"/>
  <c r="W71" i="1"/>
  <c r="X71" i="1"/>
  <c r="T71" i="1"/>
  <c r="U71" i="1"/>
  <c r="V71" i="1"/>
  <c r="U690" i="1"/>
  <c r="V690" i="1"/>
  <c r="W690" i="1"/>
  <c r="X690" i="1"/>
  <c r="U280" i="1"/>
  <c r="V280" i="1"/>
  <c r="W280" i="1"/>
  <c r="X280" i="1"/>
  <c r="U143" i="1"/>
  <c r="V143" i="1"/>
  <c r="W143" i="1"/>
  <c r="X143" i="1"/>
  <c r="U87" i="1"/>
  <c r="V87" i="1"/>
  <c r="W87" i="1"/>
  <c r="X87" i="1"/>
  <c r="U275" i="1"/>
  <c r="V275" i="1"/>
  <c r="W275" i="1"/>
  <c r="X275" i="1"/>
  <c r="V212" i="1"/>
  <c r="W212" i="1"/>
  <c r="X212" i="1"/>
  <c r="V321" i="1"/>
  <c r="W321" i="1"/>
  <c r="X321" i="1"/>
  <c r="V709" i="1"/>
  <c r="W709" i="1"/>
  <c r="X709" i="1"/>
  <c r="U261" i="1"/>
  <c r="V261" i="1"/>
  <c r="AO261" i="1" s="1"/>
  <c r="CD261" i="1" s="1"/>
  <c r="W261" i="1"/>
  <c r="AP261" i="1" s="1"/>
  <c r="CE261" i="1" s="1"/>
  <c r="X261" i="1"/>
  <c r="AQ261" i="1" s="1"/>
  <c r="CF261" i="1" s="1"/>
  <c r="U331" i="1"/>
  <c r="V331" i="1"/>
  <c r="W331" i="1"/>
  <c r="X331" i="1"/>
  <c r="U216" i="1"/>
  <c r="V216" i="1"/>
  <c r="W216" i="1"/>
  <c r="X216" i="1"/>
  <c r="X172" i="1"/>
  <c r="U172" i="1"/>
  <c r="V172" i="1"/>
  <c r="W172" i="1"/>
  <c r="W327" i="1"/>
  <c r="X327" i="1"/>
  <c r="U512" i="1"/>
  <c r="V512" i="1"/>
  <c r="W512" i="1"/>
  <c r="X512" i="1"/>
  <c r="U190" i="1"/>
  <c r="V190" i="1"/>
  <c r="W190" i="1"/>
  <c r="X190" i="1"/>
  <c r="U609" i="1"/>
  <c r="V609" i="1"/>
  <c r="W609" i="1"/>
  <c r="X609" i="1"/>
  <c r="W474" i="1"/>
  <c r="X474" i="1"/>
  <c r="V474" i="1"/>
  <c r="U801" i="1"/>
  <c r="V801" i="1"/>
  <c r="W801" i="1"/>
  <c r="X801" i="1"/>
  <c r="V590" i="1"/>
  <c r="W590" i="1"/>
  <c r="X590" i="1"/>
  <c r="W449" i="1"/>
  <c r="X449" i="1"/>
  <c r="V449" i="1"/>
  <c r="W360" i="1"/>
  <c r="X360" i="1"/>
  <c r="U69" i="1"/>
  <c r="V69" i="1"/>
  <c r="W69" i="1"/>
  <c r="X69" i="1"/>
  <c r="U426" i="1"/>
  <c r="V426" i="1"/>
  <c r="W426" i="1"/>
  <c r="X426" i="1"/>
  <c r="U236" i="1"/>
  <c r="V236" i="1"/>
  <c r="W236" i="1"/>
  <c r="X236" i="1"/>
  <c r="W677" i="1"/>
  <c r="X677" i="1"/>
  <c r="U677" i="1"/>
  <c r="V677" i="1"/>
  <c r="U500" i="1"/>
  <c r="V500" i="1"/>
  <c r="W500" i="1"/>
  <c r="X500" i="1"/>
  <c r="U691" i="1"/>
  <c r="V691" i="1"/>
  <c r="W691" i="1"/>
  <c r="X691" i="1"/>
  <c r="U687" i="1"/>
  <c r="V687" i="1"/>
  <c r="W687" i="1"/>
  <c r="X687" i="1"/>
  <c r="U566" i="1"/>
  <c r="V566" i="1"/>
  <c r="W566" i="1"/>
  <c r="X566" i="1"/>
  <c r="V770" i="1"/>
  <c r="W770" i="1"/>
  <c r="X770" i="1"/>
  <c r="V38" i="1"/>
  <c r="W38" i="1"/>
  <c r="X38" i="1"/>
  <c r="W26" i="1"/>
  <c r="X26" i="1"/>
  <c r="V26" i="1"/>
  <c r="X779" i="1"/>
  <c r="U779" i="1"/>
  <c r="V779" i="1"/>
  <c r="W779" i="1"/>
  <c r="U745" i="1"/>
  <c r="V745" i="1"/>
  <c r="AO745" i="1" s="1"/>
  <c r="CD745" i="1" s="1"/>
  <c r="W745" i="1"/>
  <c r="AP745" i="1" s="1"/>
  <c r="CE745" i="1" s="1"/>
  <c r="X745" i="1"/>
  <c r="AQ745" i="1" s="1"/>
  <c r="CF745" i="1" s="1"/>
  <c r="V170" i="1"/>
  <c r="W170" i="1"/>
  <c r="X170" i="1"/>
  <c r="U537" i="1"/>
  <c r="V537" i="1"/>
  <c r="W537" i="1"/>
  <c r="X537" i="1"/>
  <c r="U174" i="1"/>
  <c r="V174" i="1"/>
  <c r="W174" i="1"/>
  <c r="X174" i="1"/>
  <c r="W692" i="1"/>
  <c r="X692" i="1"/>
  <c r="U692" i="1"/>
  <c r="V692" i="1"/>
  <c r="U800" i="1"/>
  <c r="V800" i="1"/>
  <c r="W800" i="1"/>
  <c r="X800" i="1"/>
  <c r="W689" i="1"/>
  <c r="X689" i="1"/>
  <c r="U689" i="1"/>
  <c r="V689" i="1"/>
  <c r="X487" i="1"/>
  <c r="U487" i="1"/>
  <c r="V487" i="1"/>
  <c r="W487" i="1"/>
  <c r="U353" i="1"/>
  <c r="V353" i="1"/>
  <c r="W353" i="1"/>
  <c r="X353" i="1"/>
  <c r="W192" i="1"/>
  <c r="X192" i="1"/>
  <c r="W110" i="1"/>
  <c r="X110" i="1"/>
  <c r="U68" i="1"/>
  <c r="V68" i="1"/>
  <c r="W68" i="1"/>
  <c r="X68" i="1"/>
  <c r="U106" i="1"/>
  <c r="V106" i="1"/>
  <c r="W106" i="1"/>
  <c r="X106" i="1"/>
  <c r="T220" i="1"/>
  <c r="U220" i="1"/>
  <c r="V220" i="1"/>
  <c r="W220" i="1"/>
  <c r="X220" i="1"/>
  <c r="U81" i="1"/>
  <c r="V81" i="1"/>
  <c r="W81" i="1"/>
  <c r="X81" i="1"/>
  <c r="U232" i="1"/>
  <c r="V232" i="1"/>
  <c r="W232" i="1"/>
  <c r="X232" i="1"/>
  <c r="U325" i="1"/>
  <c r="V325" i="1"/>
  <c r="W325" i="1"/>
  <c r="X325" i="1"/>
  <c r="U67" i="1"/>
  <c r="V67" i="1"/>
  <c r="W67" i="1"/>
  <c r="X67" i="1"/>
  <c r="V624" i="1"/>
  <c r="W624" i="1"/>
  <c r="X624" i="1"/>
  <c r="V97" i="1"/>
  <c r="W97" i="1"/>
  <c r="X97" i="1"/>
  <c r="X593" i="1"/>
  <c r="V593" i="1"/>
  <c r="W593" i="1"/>
  <c r="W598" i="1"/>
  <c r="X598" i="1"/>
  <c r="U598" i="1"/>
  <c r="V598" i="1"/>
  <c r="U480" i="1"/>
  <c r="V480" i="1"/>
  <c r="W480" i="1"/>
  <c r="X480" i="1"/>
  <c r="W706" i="1"/>
  <c r="X706" i="1"/>
  <c r="W748" i="1"/>
  <c r="X748" i="1"/>
  <c r="U630" i="1"/>
  <c r="V630" i="1"/>
  <c r="W630" i="1"/>
  <c r="X630" i="1"/>
  <c r="V764" i="1"/>
  <c r="W764" i="1"/>
  <c r="X764" i="1"/>
  <c r="U764" i="1"/>
  <c r="U425" i="1"/>
  <c r="V425" i="1"/>
  <c r="W425" i="1"/>
  <c r="X425" i="1"/>
  <c r="U797" i="1"/>
  <c r="V797" i="1"/>
  <c r="W797" i="1"/>
  <c r="X797" i="1"/>
  <c r="U793" i="1"/>
  <c r="V793" i="1"/>
  <c r="W793" i="1"/>
  <c r="X793" i="1"/>
  <c r="T793" i="1"/>
  <c r="U679" i="1"/>
  <c r="V679" i="1"/>
  <c r="W679" i="1"/>
  <c r="X679" i="1"/>
  <c r="W443" i="1"/>
  <c r="X443" i="1"/>
  <c r="V351" i="1"/>
  <c r="W351" i="1"/>
  <c r="X351" i="1"/>
  <c r="V264" i="1"/>
  <c r="W264" i="1"/>
  <c r="X264" i="1"/>
  <c r="V158" i="1"/>
  <c r="W158" i="1"/>
  <c r="X158" i="1"/>
  <c r="U56" i="1"/>
  <c r="V56" i="1"/>
  <c r="W56" i="1"/>
  <c r="X56" i="1"/>
  <c r="W503" i="1"/>
  <c r="X503" i="1"/>
  <c r="V503" i="1"/>
  <c r="U207" i="1"/>
  <c r="V207" i="1"/>
  <c r="W207" i="1"/>
  <c r="X207" i="1"/>
  <c r="U835" i="1"/>
  <c r="V835" i="1"/>
  <c r="AO835" i="1" s="1"/>
  <c r="CD835" i="1" s="1"/>
  <c r="W835" i="1"/>
  <c r="AP835" i="1" s="1"/>
  <c r="CE835" i="1" s="1"/>
  <c r="X835" i="1"/>
  <c r="AQ835" i="1" s="1"/>
  <c r="CF835" i="1" s="1"/>
  <c r="U121" i="1"/>
  <c r="V121" i="1"/>
  <c r="W121" i="1"/>
  <c r="X121" i="1"/>
  <c r="U300" i="1"/>
  <c r="V300" i="1"/>
  <c r="W300" i="1"/>
  <c r="X300" i="1"/>
  <c r="W304" i="1"/>
  <c r="X304" i="1"/>
  <c r="U304" i="1"/>
  <c r="V304" i="1"/>
  <c r="U345" i="1"/>
  <c r="V345" i="1"/>
  <c r="W345" i="1"/>
  <c r="X345" i="1"/>
  <c r="V290" i="1"/>
  <c r="W290" i="1"/>
  <c r="X290" i="1"/>
  <c r="X440" i="1"/>
  <c r="V440" i="1"/>
  <c r="W440" i="1"/>
  <c r="V279" i="1"/>
  <c r="W279" i="1"/>
  <c r="X279" i="1"/>
  <c r="U595" i="1"/>
  <c r="V595" i="1"/>
  <c r="W595" i="1"/>
  <c r="X595" i="1"/>
  <c r="U405" i="1"/>
  <c r="V405" i="1"/>
  <c r="W405" i="1"/>
  <c r="X405" i="1"/>
  <c r="W792" i="1"/>
  <c r="X792" i="1"/>
  <c r="U254" i="1"/>
  <c r="V254" i="1"/>
  <c r="W254" i="1"/>
  <c r="X254" i="1"/>
  <c r="V586" i="1"/>
  <c r="W586" i="1"/>
  <c r="X586" i="1"/>
  <c r="U586" i="1"/>
  <c r="U181" i="1"/>
  <c r="V181" i="1"/>
  <c r="W181" i="1"/>
  <c r="X181" i="1"/>
  <c r="U194" i="1"/>
  <c r="V194" i="1"/>
  <c r="W194" i="1"/>
  <c r="X194" i="1"/>
  <c r="V786" i="1"/>
  <c r="W786" i="1"/>
  <c r="X786" i="1"/>
  <c r="U786" i="1"/>
  <c r="U672" i="1"/>
  <c r="V672" i="1"/>
  <c r="W672" i="1"/>
  <c r="X672" i="1"/>
  <c r="U570" i="1"/>
  <c r="V570" i="1"/>
  <c r="W570" i="1"/>
  <c r="X570" i="1"/>
  <c r="X479" i="1"/>
  <c r="U479" i="1"/>
  <c r="V479" i="1"/>
  <c r="W479" i="1"/>
  <c r="V436" i="1"/>
  <c r="W436" i="1"/>
  <c r="X436" i="1"/>
  <c r="U436" i="1"/>
  <c r="X347" i="1"/>
  <c r="U347" i="1"/>
  <c r="V347" i="1"/>
  <c r="W347" i="1"/>
  <c r="X262" i="1"/>
  <c r="U262" i="1"/>
  <c r="V262" i="1"/>
  <c r="W262" i="1"/>
  <c r="V157" i="1"/>
  <c r="W157" i="1"/>
  <c r="X157" i="1"/>
  <c r="U157" i="1"/>
  <c r="V108" i="1"/>
  <c r="W108" i="1"/>
  <c r="X108" i="1"/>
  <c r="W446" i="1"/>
  <c r="X446" i="1"/>
  <c r="X483" i="1"/>
  <c r="W483" i="1"/>
  <c r="U501" i="1"/>
  <c r="V501" i="1"/>
  <c r="W501" i="1"/>
  <c r="X501" i="1"/>
  <c r="U685" i="1"/>
  <c r="V685" i="1"/>
  <c r="W685" i="1"/>
  <c r="X685" i="1"/>
  <c r="W534" i="1"/>
  <c r="X534" i="1"/>
  <c r="U534" i="1"/>
  <c r="V534" i="1"/>
  <c r="U525" i="1"/>
  <c r="V525" i="1"/>
  <c r="W525" i="1"/>
  <c r="X525" i="1"/>
  <c r="U694" i="1"/>
  <c r="V694" i="1"/>
  <c r="W694" i="1"/>
  <c r="X694" i="1"/>
  <c r="V549" i="1"/>
  <c r="W549" i="1"/>
  <c r="X549" i="1"/>
  <c r="W771" i="1"/>
  <c r="X771" i="1"/>
  <c r="V771" i="1"/>
  <c r="V495" i="1"/>
  <c r="W495" i="1"/>
  <c r="X495" i="1"/>
  <c r="U258" i="1"/>
  <c r="V258" i="1"/>
  <c r="AO258" i="1" s="1"/>
  <c r="CD258" i="1" s="1"/>
  <c r="W258" i="1"/>
  <c r="AP258" i="1" s="1"/>
  <c r="CE258" i="1" s="1"/>
  <c r="X258" i="1"/>
  <c r="AQ258" i="1" s="1"/>
  <c r="CF258" i="1" s="1"/>
  <c r="U415" i="1"/>
  <c r="V415" i="1"/>
  <c r="AO415" i="1" s="1"/>
  <c r="CD415" i="1" s="1"/>
  <c r="W415" i="1"/>
  <c r="AP415" i="1" s="1"/>
  <c r="CE415" i="1" s="1"/>
  <c r="X415" i="1"/>
  <c r="AQ415" i="1" s="1"/>
  <c r="CF415" i="1" s="1"/>
  <c r="T455" i="1"/>
  <c r="U455" i="1"/>
  <c r="V455" i="1"/>
  <c r="W455" i="1"/>
  <c r="X455" i="1"/>
  <c r="W656" i="1"/>
  <c r="X656" i="1"/>
  <c r="U277" i="1"/>
  <c r="V277" i="1"/>
  <c r="W277" i="1"/>
  <c r="X277" i="1"/>
  <c r="W140" i="1"/>
  <c r="X140" i="1"/>
  <c r="U140" i="1"/>
  <c r="V140" i="1"/>
  <c r="V276" i="1"/>
  <c r="W276" i="1"/>
  <c r="X276" i="1"/>
  <c r="U276" i="1"/>
  <c r="U712" i="1"/>
  <c r="V712" i="1"/>
  <c r="W712" i="1"/>
  <c r="X712" i="1"/>
  <c r="V775" i="1"/>
  <c r="W775" i="1"/>
  <c r="X775" i="1"/>
  <c r="U775" i="1"/>
  <c r="U669" i="1"/>
  <c r="V669" i="1"/>
  <c r="W669" i="1"/>
  <c r="X669" i="1"/>
  <c r="W429" i="1"/>
  <c r="X429" i="1"/>
  <c r="V429" i="1"/>
  <c r="V341" i="1"/>
  <c r="W341" i="1"/>
  <c r="X341" i="1"/>
  <c r="U251" i="1"/>
  <c r="V251" i="1"/>
  <c r="W251" i="1"/>
  <c r="X251" i="1"/>
  <c r="U154" i="1"/>
  <c r="V154" i="1"/>
  <c r="W154" i="1"/>
  <c r="X154" i="1"/>
  <c r="W107" i="1"/>
  <c r="X107" i="1"/>
  <c r="V431" i="1"/>
  <c r="W431" i="1"/>
  <c r="X431" i="1"/>
  <c r="U488" i="1"/>
  <c r="V488" i="1"/>
  <c r="W488" i="1"/>
  <c r="X488" i="1"/>
  <c r="V238" i="1"/>
  <c r="W238" i="1"/>
  <c r="X238" i="1"/>
  <c r="U238" i="1"/>
  <c r="U57" i="1"/>
  <c r="V57" i="1"/>
  <c r="W57" i="1"/>
  <c r="X57" i="1"/>
  <c r="U519" i="1"/>
  <c r="V519" i="1"/>
  <c r="W519" i="1"/>
  <c r="X519" i="1"/>
  <c r="U245" i="1"/>
  <c r="V245" i="1"/>
  <c r="W245" i="1"/>
  <c r="X245" i="1"/>
  <c r="V422" i="1"/>
  <c r="W422" i="1"/>
  <c r="X422" i="1"/>
  <c r="V633" i="1"/>
  <c r="W633" i="1"/>
  <c r="X633" i="1"/>
  <c r="W41" i="1"/>
  <c r="X41" i="1"/>
  <c r="V41" i="1"/>
  <c r="U352" i="1"/>
  <c r="V352" i="1"/>
  <c r="W352" i="1"/>
  <c r="X352" i="1"/>
  <c r="U243" i="1"/>
  <c r="V243" i="1"/>
  <c r="W243" i="1"/>
  <c r="X243" i="1"/>
  <c r="U790" i="1"/>
  <c r="V790" i="1"/>
  <c r="W790" i="1"/>
  <c r="X790" i="1"/>
  <c r="V202" i="1"/>
  <c r="W202" i="1"/>
  <c r="X202" i="1"/>
  <c r="U744" i="1"/>
  <c r="V744" i="1"/>
  <c r="AO744" i="1" s="1"/>
  <c r="CD744" i="1" s="1"/>
  <c r="W744" i="1"/>
  <c r="AP744" i="1" s="1"/>
  <c r="CE744" i="1" s="1"/>
  <c r="X744" i="1"/>
  <c r="AQ744" i="1" s="1"/>
  <c r="CF744" i="1" s="1"/>
  <c r="U464" i="1"/>
  <c r="V464" i="1"/>
  <c r="W464" i="1"/>
  <c r="X464" i="1"/>
  <c r="U32" i="1"/>
  <c r="V32" i="1"/>
  <c r="W32" i="1"/>
  <c r="X32" i="1"/>
  <c r="V619" i="1"/>
  <c r="W619" i="1"/>
  <c r="X619" i="1"/>
  <c r="W666" i="1"/>
  <c r="X666" i="1"/>
  <c r="U666" i="1"/>
  <c r="V666" i="1"/>
  <c r="V543" i="1"/>
  <c r="W543" i="1"/>
  <c r="X543" i="1"/>
  <c r="W420" i="1"/>
  <c r="X420" i="1"/>
  <c r="U826" i="1"/>
  <c r="V826" i="1"/>
  <c r="W826" i="1"/>
  <c r="X826" i="1"/>
  <c r="U165" i="1"/>
  <c r="V165" i="1"/>
  <c r="AO165" i="1" s="1"/>
  <c r="CD165" i="1" s="1"/>
  <c r="W165" i="1"/>
  <c r="AP165" i="1" s="1"/>
  <c r="CE165" i="1" s="1"/>
  <c r="X165" i="1"/>
  <c r="AQ165" i="1" s="1"/>
  <c r="CF165" i="1" s="1"/>
  <c r="U102" i="1"/>
  <c r="V102" i="1"/>
  <c r="W102" i="1"/>
  <c r="X102" i="1"/>
  <c r="U513" i="1"/>
  <c r="V513" i="1"/>
  <c r="W513" i="1"/>
  <c r="X513" i="1"/>
  <c r="U94" i="1"/>
  <c r="V94" i="1"/>
  <c r="W94" i="1"/>
  <c r="X94" i="1"/>
  <c r="X373" i="1"/>
  <c r="U373" i="1"/>
  <c r="V373" i="1"/>
  <c r="W373" i="1"/>
  <c r="X832" i="1"/>
  <c r="U832" i="1"/>
  <c r="V832" i="1"/>
  <c r="W832" i="1"/>
  <c r="U478" i="1"/>
  <c r="V478" i="1"/>
  <c r="W478" i="1"/>
  <c r="X478" i="1"/>
  <c r="U561" i="1"/>
  <c r="V561" i="1"/>
  <c r="W561" i="1"/>
  <c r="X561" i="1"/>
  <c r="U310" i="1"/>
  <c r="V310" i="1"/>
  <c r="W310" i="1"/>
  <c r="X310" i="1"/>
  <c r="V612" i="1"/>
  <c r="W612" i="1"/>
  <c r="X612" i="1"/>
  <c r="V293" i="1"/>
  <c r="W293" i="1"/>
  <c r="X293" i="1"/>
  <c r="V762" i="1"/>
  <c r="W762" i="1"/>
  <c r="X762" i="1"/>
  <c r="U658" i="1"/>
  <c r="V658" i="1"/>
  <c r="AO658" i="1" s="1"/>
  <c r="CD658" i="1" s="1"/>
  <c r="W658" i="1"/>
  <c r="AP658" i="1" s="1"/>
  <c r="CE658" i="1" s="1"/>
  <c r="X658" i="1"/>
  <c r="AQ658" i="1" s="1"/>
  <c r="CF658" i="1" s="1"/>
  <c r="U743" i="1"/>
  <c r="V743" i="1"/>
  <c r="AO743" i="1" s="1"/>
  <c r="CD743" i="1" s="1"/>
  <c r="W743" i="1"/>
  <c r="AP743" i="1" s="1"/>
  <c r="CE743" i="1" s="1"/>
  <c r="X743" i="1"/>
  <c r="AQ743" i="1" s="1"/>
  <c r="CF743" i="1" s="1"/>
  <c r="T447" i="1"/>
  <c r="U447" i="1"/>
  <c r="V447" i="1"/>
  <c r="W447" i="1"/>
  <c r="X447" i="1"/>
  <c r="U777" i="1"/>
  <c r="V777" i="1"/>
  <c r="W777" i="1"/>
  <c r="X777" i="1"/>
  <c r="W603" i="1"/>
  <c r="X603" i="1"/>
  <c r="U603" i="1"/>
  <c r="V603" i="1"/>
  <c r="W364" i="1"/>
  <c r="X364" i="1"/>
  <c r="V364" i="1"/>
  <c r="V438" i="1"/>
  <c r="W438" i="1"/>
  <c r="X438" i="1"/>
  <c r="V767" i="1"/>
  <c r="W767" i="1"/>
  <c r="X767" i="1"/>
  <c r="U541" i="1"/>
  <c r="V541" i="1"/>
  <c r="W541" i="1"/>
  <c r="X541" i="1"/>
  <c r="W471" i="1"/>
  <c r="X471" i="1"/>
  <c r="T471" i="1"/>
  <c r="U471" i="1"/>
  <c r="V471" i="1"/>
  <c r="W473" i="1"/>
  <c r="X473" i="1"/>
  <c r="V318" i="1"/>
  <c r="W318" i="1"/>
  <c r="X318" i="1"/>
  <c r="V33" i="1"/>
  <c r="W33" i="1"/>
  <c r="X33" i="1"/>
  <c r="V477" i="1"/>
  <c r="W477" i="1"/>
  <c r="X477" i="1"/>
  <c r="V221" i="1"/>
  <c r="W221" i="1"/>
  <c r="X221" i="1"/>
  <c r="U221" i="1"/>
  <c r="U606" i="1"/>
  <c r="V606" i="1"/>
  <c r="W606" i="1"/>
  <c r="X606" i="1"/>
  <c r="U160" i="1"/>
  <c r="V160" i="1"/>
  <c r="W160" i="1"/>
  <c r="X160" i="1"/>
  <c r="U52" i="1"/>
  <c r="V52" i="1"/>
  <c r="W52" i="1"/>
  <c r="X52" i="1"/>
  <c r="U560" i="1"/>
  <c r="V560" i="1"/>
  <c r="W560" i="1"/>
  <c r="X560" i="1"/>
  <c r="V374" i="1"/>
  <c r="W374" i="1"/>
  <c r="X374" i="1"/>
  <c r="V498" i="1"/>
  <c r="W498" i="1"/>
  <c r="X498" i="1"/>
  <c r="U828" i="1"/>
  <c r="V828" i="1"/>
  <c r="W828" i="1"/>
  <c r="X828" i="1"/>
  <c r="W337" i="1"/>
  <c r="X337" i="1"/>
  <c r="U240" i="1"/>
  <c r="V240" i="1"/>
  <c r="W240" i="1"/>
  <c r="X240" i="1"/>
  <c r="W514" i="1"/>
  <c r="X514" i="1"/>
  <c r="V514" i="1"/>
  <c r="U398" i="1"/>
  <c r="V398" i="1"/>
  <c r="W398" i="1"/>
  <c r="X398" i="1"/>
  <c r="U545" i="1"/>
  <c r="V545" i="1"/>
  <c r="W545" i="1"/>
  <c r="X545" i="1"/>
  <c r="U391" i="1"/>
  <c r="V391" i="1"/>
  <c r="W391" i="1"/>
  <c r="X391" i="1"/>
  <c r="U424" i="1"/>
  <c r="V424" i="1"/>
  <c r="W424" i="1"/>
  <c r="X424" i="1"/>
  <c r="U653" i="1"/>
  <c r="V653" i="1"/>
  <c r="W653" i="1"/>
  <c r="X653" i="1"/>
  <c r="W524" i="1"/>
  <c r="X524" i="1"/>
  <c r="V317" i="1"/>
  <c r="W317" i="1"/>
  <c r="X317" i="1"/>
  <c r="U235" i="1"/>
  <c r="V235" i="1"/>
  <c r="W235" i="1"/>
  <c r="X235" i="1"/>
  <c r="U138" i="1"/>
  <c r="V138" i="1"/>
  <c r="W138" i="1"/>
  <c r="X138" i="1"/>
  <c r="W472" i="1"/>
  <c r="X472" i="1"/>
  <c r="U515" i="1"/>
  <c r="V515" i="1"/>
  <c r="W515" i="1"/>
  <c r="X515" i="1"/>
  <c r="X270" i="1"/>
  <c r="U270" i="1"/>
  <c r="V270" i="1"/>
  <c r="W270" i="1"/>
  <c r="U252" i="1"/>
  <c r="V252" i="1"/>
  <c r="W252" i="1"/>
  <c r="X252" i="1"/>
  <c r="U727" i="1"/>
  <c r="V727" i="1"/>
  <c r="W727" i="1"/>
  <c r="X727" i="1"/>
  <c r="U28" i="1"/>
  <c r="V28" i="1"/>
  <c r="W28" i="1"/>
  <c r="X28" i="1"/>
  <c r="V664" i="1"/>
  <c r="W664" i="1"/>
  <c r="X664" i="1"/>
  <c r="V34" i="1"/>
  <c r="W34" i="1"/>
  <c r="X34" i="1"/>
  <c r="U822" i="1"/>
  <c r="V822" i="1"/>
  <c r="W822" i="1"/>
  <c r="X822" i="1"/>
  <c r="U722" i="1"/>
  <c r="V722" i="1"/>
  <c r="W722" i="1"/>
  <c r="X722" i="1"/>
  <c r="U555" i="1"/>
  <c r="V555" i="1"/>
  <c r="W555" i="1"/>
  <c r="X555" i="1"/>
  <c r="X320" i="1"/>
  <c r="U320" i="1"/>
  <c r="V320" i="1"/>
  <c r="W320" i="1"/>
  <c r="U735" i="1"/>
  <c r="V735" i="1"/>
  <c r="W735" i="1"/>
  <c r="X735" i="1"/>
  <c r="W577" i="1"/>
  <c r="X577" i="1"/>
  <c r="U577" i="1"/>
  <c r="V577" i="1"/>
  <c r="W521" i="1"/>
  <c r="X521" i="1"/>
  <c r="U462" i="1"/>
  <c r="V462" i="1"/>
  <c r="W462" i="1"/>
  <c r="X462" i="1"/>
  <c r="X395" i="1"/>
  <c r="U395" i="1"/>
  <c r="V395" i="1"/>
  <c r="W395" i="1"/>
  <c r="V315" i="1"/>
  <c r="W315" i="1"/>
  <c r="X315" i="1"/>
  <c r="U131" i="1"/>
  <c r="V131" i="1"/>
  <c r="W131" i="1"/>
  <c r="X131" i="1"/>
  <c r="V90" i="1"/>
  <c r="W90" i="1"/>
  <c r="X90" i="1"/>
  <c r="V44" i="1"/>
  <c r="W44" i="1"/>
  <c r="X44" i="1"/>
  <c r="U44" i="1"/>
  <c r="V489" i="1"/>
  <c r="W489" i="1"/>
  <c r="X489" i="1"/>
  <c r="W463" i="1"/>
  <c r="X463" i="1"/>
  <c r="U86" i="1"/>
  <c r="V86" i="1"/>
  <c r="W86" i="1"/>
  <c r="X86" i="1"/>
  <c r="U548" i="1"/>
  <c r="V548" i="1"/>
  <c r="W548" i="1"/>
  <c r="X548" i="1"/>
  <c r="U585" i="1"/>
  <c r="V585" i="1"/>
  <c r="W585" i="1"/>
  <c r="X585" i="1"/>
  <c r="U204" i="1"/>
  <c r="V204" i="1"/>
  <c r="W204" i="1"/>
  <c r="X204" i="1"/>
  <c r="U804" i="1"/>
  <c r="V804" i="1"/>
  <c r="W804" i="1"/>
  <c r="X804" i="1"/>
  <c r="V182" i="1"/>
  <c r="W182" i="1"/>
  <c r="X182" i="1"/>
  <c r="V339" i="1"/>
  <c r="W339" i="1"/>
  <c r="X339" i="1"/>
  <c r="W77" i="1"/>
  <c r="X77" i="1"/>
  <c r="W836" i="1"/>
  <c r="AP836" i="1" s="1"/>
  <c r="CE836" i="1" s="1"/>
  <c r="X836" i="1"/>
  <c r="AQ836" i="1" s="1"/>
  <c r="CF836" i="1" s="1"/>
  <c r="U836" i="1"/>
  <c r="V836" i="1"/>
  <c r="AO836" i="1" s="1"/>
  <c r="CD836" i="1" s="1"/>
  <c r="X111" i="1"/>
  <c r="U111" i="1"/>
  <c r="V111" i="1"/>
  <c r="W111" i="1"/>
  <c r="U43" i="1"/>
  <c r="V43" i="1"/>
  <c r="W43" i="1"/>
  <c r="X43" i="1"/>
  <c r="U246" i="1"/>
  <c r="V246" i="1"/>
  <c r="W246" i="1"/>
  <c r="X246" i="1"/>
  <c r="U558" i="1"/>
  <c r="V558" i="1"/>
  <c r="W558" i="1"/>
  <c r="X558" i="1"/>
  <c r="W728" i="1"/>
  <c r="X728" i="1"/>
  <c r="U728" i="1"/>
  <c r="V728" i="1"/>
  <c r="U516" i="1"/>
  <c r="V516" i="1"/>
  <c r="W516" i="1"/>
  <c r="X516" i="1"/>
  <c r="U459" i="1"/>
  <c r="V459" i="1"/>
  <c r="W459" i="1"/>
  <c r="X459" i="1"/>
  <c r="W390" i="1"/>
  <c r="X390" i="1"/>
  <c r="V305" i="1"/>
  <c r="W305" i="1"/>
  <c r="X305" i="1"/>
  <c r="X257" i="1"/>
  <c r="AQ257" i="1" s="1"/>
  <c r="CF257" i="1" s="1"/>
  <c r="U257" i="1"/>
  <c r="V257" i="1"/>
  <c r="AO257" i="1" s="1"/>
  <c r="CD257" i="1" s="1"/>
  <c r="W257" i="1"/>
  <c r="AP257" i="1" s="1"/>
  <c r="CE257" i="1" s="1"/>
  <c r="U129" i="1"/>
  <c r="V129" i="1"/>
  <c r="W129" i="1"/>
  <c r="X129" i="1"/>
  <c r="V83" i="1"/>
  <c r="W83" i="1"/>
  <c r="X83" i="1"/>
  <c r="U83" i="1"/>
  <c r="W461" i="1"/>
  <c r="X461" i="1"/>
  <c r="U139" i="1"/>
  <c r="V139" i="1"/>
  <c r="W139" i="1"/>
  <c r="X139" i="1"/>
  <c r="U82" i="1"/>
  <c r="V82" i="1"/>
  <c r="W82" i="1"/>
  <c r="X82" i="1"/>
  <c r="U329" i="1"/>
  <c r="V329" i="1"/>
  <c r="W329" i="1"/>
  <c r="X329" i="1"/>
  <c r="U209" i="1"/>
  <c r="V209" i="1"/>
  <c r="W209" i="1"/>
  <c r="X209" i="1"/>
  <c r="X399" i="1"/>
  <c r="V399" i="1"/>
  <c r="W399" i="1"/>
  <c r="V423" i="1"/>
  <c r="W423" i="1"/>
  <c r="X423" i="1"/>
  <c r="W99" i="1"/>
  <c r="X99" i="1"/>
  <c r="V99" i="1"/>
  <c r="U76" i="1"/>
  <c r="V76" i="1"/>
  <c r="W76" i="1"/>
  <c r="X76" i="1"/>
  <c r="T485" i="1"/>
  <c r="U485" i="1"/>
  <c r="V485" i="1"/>
  <c r="W485" i="1"/>
  <c r="X485" i="1"/>
  <c r="V231" i="1"/>
  <c r="W231" i="1"/>
  <c r="X231" i="1"/>
  <c r="U231" i="1"/>
  <c r="U348" i="1"/>
  <c r="V348" i="1"/>
  <c r="W348" i="1"/>
  <c r="X348" i="1"/>
  <c r="U203" i="1"/>
  <c r="V203" i="1"/>
  <c r="W203" i="1"/>
  <c r="X203" i="1"/>
  <c r="U386" i="1"/>
  <c r="V386" i="1"/>
  <c r="W386" i="1"/>
  <c r="X386" i="1"/>
  <c r="U366" i="1"/>
  <c r="V366" i="1"/>
  <c r="W366" i="1"/>
  <c r="X366" i="1"/>
  <c r="U323" i="1"/>
  <c r="V323" i="1"/>
  <c r="W323" i="1"/>
  <c r="X323" i="1"/>
  <c r="X629" i="1"/>
  <c r="W629" i="1"/>
  <c r="V510" i="1"/>
  <c r="W510" i="1"/>
  <c r="X510" i="1"/>
  <c r="U510" i="1"/>
  <c r="V457" i="1"/>
  <c r="W457" i="1"/>
  <c r="X457" i="1"/>
  <c r="U371" i="1"/>
  <c r="V371" i="1"/>
  <c r="W371" i="1"/>
  <c r="X371" i="1"/>
  <c r="U128" i="1"/>
  <c r="V128" i="1"/>
  <c r="W128" i="1"/>
  <c r="X128" i="1"/>
  <c r="U73" i="1"/>
  <c r="V73" i="1"/>
  <c r="W73" i="1"/>
  <c r="X73" i="1"/>
  <c r="N32" i="1"/>
  <c r="Q32" i="1" s="1"/>
  <c r="N416" i="1"/>
  <c r="Q416" i="1" s="1"/>
  <c r="CG416" i="1" s="1"/>
  <c r="N398" i="1"/>
  <c r="Q398" i="1" s="1"/>
  <c r="N391" i="1"/>
  <c r="Q391" i="1" s="1"/>
  <c r="N181" i="1"/>
  <c r="Q181" i="1" s="1"/>
  <c r="L558" i="1"/>
  <c r="L745" i="1"/>
  <c r="N745" i="1"/>
  <c r="Q745" i="1" s="1"/>
  <c r="N743" i="1"/>
  <c r="Q743" i="1" s="1"/>
  <c r="CG743" i="1" s="1"/>
  <c r="N777" i="1"/>
  <c r="Q777" i="1" s="1"/>
  <c r="N364" i="1"/>
  <c r="Q364" i="1" s="1"/>
  <c r="N342" i="1"/>
  <c r="Q342" i="1" s="1"/>
  <c r="N425" i="1"/>
  <c r="Q425" i="1" s="1"/>
  <c r="N735" i="1"/>
  <c r="Q735" i="1" s="1"/>
  <c r="L202" i="1"/>
  <c r="N366" i="1"/>
  <c r="Q366" i="1" s="1"/>
  <c r="N424" i="1"/>
  <c r="Q424" i="1" s="1"/>
  <c r="N586" i="1"/>
  <c r="Q586" i="1" s="1"/>
  <c r="N744" i="1"/>
  <c r="Q744" i="1" s="1"/>
  <c r="CG744" i="1" s="1"/>
  <c r="N111" i="1"/>
  <c r="Q111" i="1" s="1"/>
  <c r="N332" i="1"/>
  <c r="Q332" i="1" s="1"/>
  <c r="N764" i="1"/>
  <c r="Q764" i="1" s="1"/>
  <c r="N603" i="1"/>
  <c r="Q603" i="1" s="1"/>
  <c r="N323" i="1"/>
  <c r="Q323" i="1" s="1"/>
  <c r="N692" i="1"/>
  <c r="Q692" i="1" s="1"/>
  <c r="N276" i="1"/>
  <c r="Q276" i="1" s="1"/>
  <c r="N474" i="1"/>
  <c r="Q474" i="1" s="1"/>
  <c r="N625" i="1"/>
  <c r="Q625" i="1" s="1"/>
  <c r="N438" i="1"/>
  <c r="Q438" i="1" s="1"/>
  <c r="L584" i="1"/>
  <c r="L203" i="1"/>
  <c r="L327" i="1"/>
  <c r="L656" i="1"/>
  <c r="L294" i="1"/>
  <c r="L512" i="1"/>
  <c r="L630" i="1"/>
  <c r="L277" i="1"/>
  <c r="L545" i="1"/>
  <c r="L190" i="1"/>
  <c r="L140" i="1"/>
  <c r="L320" i="1"/>
  <c r="L437" i="1"/>
  <c r="L797" i="1"/>
  <c r="L712" i="1"/>
  <c r="L577" i="1"/>
  <c r="L513" i="1"/>
  <c r="N513" i="1"/>
  <c r="Q513" i="1" s="1"/>
  <c r="L106" i="1"/>
  <c r="N106" i="1"/>
  <c r="Q106" i="1" s="1"/>
  <c r="L220" i="1"/>
  <c r="N220" i="1"/>
  <c r="Q220" i="1" s="1"/>
  <c r="L461" i="1"/>
  <c r="N461" i="1"/>
  <c r="Q461" i="1" s="1"/>
  <c r="L431" i="1"/>
  <c r="N431" i="1"/>
  <c r="Q431" i="1" s="1"/>
  <c r="L44" i="1"/>
  <c r="N44" i="1"/>
  <c r="Q44" i="1" s="1"/>
  <c r="L426" i="1"/>
  <c r="N426" i="1"/>
  <c r="Q426" i="1" s="1"/>
  <c r="L773" i="1"/>
  <c r="N773" i="1"/>
  <c r="Q773" i="1" s="1"/>
  <c r="L236" i="1"/>
  <c r="N236" i="1"/>
  <c r="Q236" i="1" s="1"/>
  <c r="L463" i="1"/>
  <c r="N463" i="1"/>
  <c r="Q463" i="1" s="1"/>
  <c r="L677" i="1"/>
  <c r="N677" i="1"/>
  <c r="Q677" i="1" s="1"/>
  <c r="L446" i="1"/>
  <c r="N446" i="1"/>
  <c r="Q446" i="1" s="1"/>
  <c r="L94" i="1"/>
  <c r="N94" i="1"/>
  <c r="Q94" i="1" s="1"/>
  <c r="L489" i="1"/>
  <c r="N489" i="1"/>
  <c r="Q489" i="1" s="1"/>
  <c r="L483" i="1"/>
  <c r="N483" i="1"/>
  <c r="Q483" i="1" s="1"/>
  <c r="L472" i="1"/>
  <c r="N472" i="1"/>
  <c r="Q472" i="1" s="1"/>
  <c r="L690" i="1"/>
  <c r="N690" i="1"/>
  <c r="Q690" i="1" s="1"/>
  <c r="L503" i="1"/>
  <c r="N503" i="1"/>
  <c r="Q503" i="1" s="1"/>
  <c r="L542" i="1"/>
  <c r="N542" i="1"/>
  <c r="Q542" i="1" s="1"/>
  <c r="L207" i="1"/>
  <c r="N207" i="1"/>
  <c r="Q207" i="1" s="1"/>
  <c r="L477" i="1"/>
  <c r="N477" i="1"/>
  <c r="Q477" i="1" s="1"/>
  <c r="L421" i="1"/>
  <c r="N421" i="1"/>
  <c r="Q421" i="1" s="1"/>
  <c r="L501" i="1"/>
  <c r="N501" i="1"/>
  <c r="Q501" i="1" s="1"/>
  <c r="L139" i="1"/>
  <c r="N139" i="1"/>
  <c r="Q139" i="1" s="1"/>
  <c r="L81" i="1"/>
  <c r="N81" i="1"/>
  <c r="Q81" i="1" s="1"/>
  <c r="L685" i="1"/>
  <c r="N685" i="1"/>
  <c r="Q685" i="1" s="1"/>
  <c r="L270" i="1"/>
  <c r="N270" i="1"/>
  <c r="Q270" i="1" s="1"/>
  <c r="L710" i="1"/>
  <c r="N710" i="1"/>
  <c r="Q710" i="1" s="1"/>
  <c r="L691" i="1"/>
  <c r="N691" i="1"/>
  <c r="Q691" i="1" s="1"/>
  <c r="L300" i="1"/>
  <c r="N300" i="1"/>
  <c r="Q300" i="1" s="1"/>
  <c r="L160" i="1"/>
  <c r="N160" i="1"/>
  <c r="Q160" i="1" s="1"/>
  <c r="L87" i="1"/>
  <c r="N87" i="1"/>
  <c r="Q87" i="1" s="1"/>
  <c r="L687" i="1"/>
  <c r="N687" i="1"/>
  <c r="Q687" i="1" s="1"/>
  <c r="L519" i="1"/>
  <c r="N519" i="1"/>
  <c r="Q519" i="1" s="1"/>
  <c r="L727" i="1"/>
  <c r="N727" i="1"/>
  <c r="Q727" i="1" s="1"/>
  <c r="L275" i="1"/>
  <c r="N275" i="1"/>
  <c r="Q275" i="1" s="1"/>
  <c r="L67" i="1"/>
  <c r="N67" i="1"/>
  <c r="Q67" i="1" s="1"/>
  <c r="L694" i="1"/>
  <c r="N694" i="1"/>
  <c r="Q694" i="1" s="1"/>
  <c r="L310" i="1"/>
  <c r="N310" i="1"/>
  <c r="Q310" i="1" s="1"/>
  <c r="L770" i="1"/>
  <c r="N770" i="1"/>
  <c r="Q770" i="1" s="1"/>
  <c r="L664" i="1"/>
  <c r="N664" i="1"/>
  <c r="Q664" i="1" s="1"/>
  <c r="L321" i="1"/>
  <c r="N321" i="1"/>
  <c r="Q321" i="1" s="1"/>
  <c r="L97" i="1"/>
  <c r="N97" i="1"/>
  <c r="Q97" i="1" s="1"/>
  <c r="L771" i="1"/>
  <c r="N771" i="1"/>
  <c r="Q771" i="1" s="1"/>
  <c r="L34" i="1"/>
  <c r="N34" i="1"/>
  <c r="Q34" i="1" s="1"/>
  <c r="L709" i="1"/>
  <c r="N709" i="1"/>
  <c r="Q709" i="1" s="1"/>
  <c r="L279" i="1"/>
  <c r="N279" i="1"/>
  <c r="Q279" i="1" s="1"/>
  <c r="L828" i="1"/>
  <c r="N828" i="1"/>
  <c r="Q828" i="1" s="1"/>
  <c r="L76" i="1"/>
  <c r="N76" i="1"/>
  <c r="Q76" i="1" s="1"/>
  <c r="L779" i="1"/>
  <c r="N779" i="1"/>
  <c r="L352" i="1"/>
  <c r="N352" i="1"/>
  <c r="Q352" i="1" s="1"/>
  <c r="L455" i="1"/>
  <c r="N455" i="1"/>
  <c r="Q455" i="1" s="1"/>
  <c r="L514" i="1"/>
  <c r="N514" i="1"/>
  <c r="Q514" i="1" s="1"/>
  <c r="L254" i="1"/>
  <c r="N254" i="1"/>
  <c r="Q254" i="1" s="1"/>
  <c r="L488" i="1"/>
  <c r="N488" i="1"/>
  <c r="Q488" i="1" s="1"/>
  <c r="L373" i="1"/>
  <c r="N373" i="1"/>
  <c r="Q373" i="1" s="1"/>
  <c r="L500" i="1"/>
  <c r="N500" i="1"/>
  <c r="Q500" i="1" s="1"/>
  <c r="L606" i="1"/>
  <c r="N606" i="1"/>
  <c r="Q606" i="1" s="1"/>
  <c r="L478" i="1"/>
  <c r="N478" i="1"/>
  <c r="Q478" i="1" s="1"/>
  <c r="L252" i="1"/>
  <c r="N252" i="1"/>
  <c r="Q252" i="1" s="1"/>
  <c r="L517" i="1"/>
  <c r="N517" i="1"/>
  <c r="Q517" i="1" s="1"/>
  <c r="L525" i="1"/>
  <c r="N525" i="1"/>
  <c r="Q525" i="1" s="1"/>
  <c r="L637" i="1"/>
  <c r="N637" i="1"/>
  <c r="Q637" i="1" s="1"/>
  <c r="L345" i="1"/>
  <c r="N345" i="1"/>
  <c r="Q345" i="1" s="1"/>
  <c r="L804" i="1"/>
  <c r="N804" i="1"/>
  <c r="Q804" i="1" s="1"/>
  <c r="L212" i="1"/>
  <c r="N212" i="1"/>
  <c r="Q212" i="1" s="1"/>
  <c r="L549" i="1"/>
  <c r="N549" i="1"/>
  <c r="Q549" i="1" s="1"/>
  <c r="L374" i="1"/>
  <c r="N374" i="1"/>
  <c r="Q374" i="1" s="1"/>
  <c r="L604" i="1"/>
  <c r="N604" i="1"/>
  <c r="Q604" i="1" s="1"/>
  <c r="L498" i="1"/>
  <c r="N498" i="1"/>
  <c r="Q498" i="1" s="1"/>
  <c r="L380" i="1"/>
  <c r="N380" i="1"/>
  <c r="Q380" i="1" s="1"/>
  <c r="L593" i="1"/>
  <c r="N593" i="1"/>
  <c r="Q593" i="1" s="1"/>
  <c r="L762" i="1"/>
  <c r="N762" i="1"/>
  <c r="Q762" i="1" s="1"/>
  <c r="L77" i="1"/>
  <c r="N77" i="1"/>
  <c r="Q77" i="1" s="1"/>
  <c r="L261" i="1"/>
  <c r="N261" i="1"/>
  <c r="Q261" i="1" s="1"/>
  <c r="L258" i="1"/>
  <c r="N258" i="1"/>
  <c r="Q258" i="1" s="1"/>
  <c r="L792" i="1"/>
  <c r="N792" i="1"/>
  <c r="Q792" i="1" s="1"/>
  <c r="L790" i="1"/>
  <c r="N790" i="1"/>
  <c r="Q790" i="1" s="1"/>
  <c r="L835" i="1"/>
  <c r="N835" i="1"/>
  <c r="Q835" i="1" s="1"/>
  <c r="L86" i="1"/>
  <c r="N86" i="1"/>
  <c r="Q86" i="1" s="1"/>
  <c r="L280" i="1"/>
  <c r="N280" i="1"/>
  <c r="Q280" i="1" s="1"/>
  <c r="L121" i="1"/>
  <c r="N121" i="1"/>
  <c r="Q121" i="1" s="1"/>
  <c r="L832" i="1"/>
  <c r="N832" i="1"/>
  <c r="Q832" i="1" s="1"/>
  <c r="L82" i="1"/>
  <c r="N82" i="1"/>
  <c r="Q82" i="1" s="1"/>
  <c r="L143" i="1"/>
  <c r="N143" i="1"/>
  <c r="Q143" i="1" s="1"/>
  <c r="L57" i="1"/>
  <c r="N57" i="1"/>
  <c r="Q57" i="1" s="1"/>
  <c r="L329" i="1"/>
  <c r="N329" i="1"/>
  <c r="Q329" i="1" s="1"/>
  <c r="L304" i="1"/>
  <c r="N304" i="1"/>
  <c r="Q304" i="1" s="1"/>
  <c r="L52" i="1"/>
  <c r="N52" i="1"/>
  <c r="Q52" i="1" s="1"/>
  <c r="L209" i="1"/>
  <c r="N209" i="1"/>
  <c r="Q209" i="1" s="1"/>
  <c r="L28" i="1"/>
  <c r="N28" i="1"/>
  <c r="Q28" i="1" s="1"/>
  <c r="L703" i="1"/>
  <c r="N703" i="1"/>
  <c r="Q703" i="1" s="1"/>
  <c r="L290" i="1"/>
  <c r="N290" i="1"/>
  <c r="Q290" i="1" s="1"/>
  <c r="L612" i="1"/>
  <c r="N612" i="1"/>
  <c r="Q612" i="1" s="1"/>
  <c r="L423" i="1"/>
  <c r="N423" i="1"/>
  <c r="Q423" i="1" s="1"/>
  <c r="L38" i="1"/>
  <c r="N38" i="1"/>
  <c r="Q38" i="1" s="1"/>
  <c r="L293" i="1"/>
  <c r="N293" i="1"/>
  <c r="Q293" i="1" s="1"/>
  <c r="L99" i="1"/>
  <c r="N99" i="1"/>
  <c r="Q99" i="1" s="1"/>
  <c r="L41" i="1"/>
  <c r="N41" i="1"/>
  <c r="Q41" i="1" s="1"/>
  <c r="L595" i="1"/>
  <c r="N595" i="1"/>
  <c r="Q595" i="1" s="1"/>
  <c r="L348" i="1"/>
  <c r="N348" i="1"/>
  <c r="Q348" i="1" s="1"/>
  <c r="L748" i="1"/>
  <c r="N748" i="1"/>
  <c r="Q748" i="1" s="1"/>
  <c r="L221" i="1"/>
  <c r="N221" i="1"/>
  <c r="Q221" i="1" s="1"/>
  <c r="L515" i="1"/>
  <c r="N515" i="1"/>
  <c r="Q515" i="1" s="1"/>
  <c r="L401" i="1"/>
  <c r="N401" i="1"/>
  <c r="Q401" i="1" s="1"/>
  <c r="L238" i="1"/>
  <c r="N238" i="1"/>
  <c r="Q238" i="1" s="1"/>
  <c r="L548" i="1"/>
  <c r="N548" i="1"/>
  <c r="Q548" i="1" s="1"/>
  <c r="L232" i="1"/>
  <c r="N232" i="1"/>
  <c r="Q232" i="1" s="1"/>
  <c r="L534" i="1"/>
  <c r="N534" i="1"/>
  <c r="Q534" i="1" s="1"/>
  <c r="L585" i="1"/>
  <c r="N585" i="1"/>
  <c r="Q585" i="1" s="1"/>
  <c r="L325" i="1"/>
  <c r="N325" i="1"/>
  <c r="Q325" i="1" s="1"/>
  <c r="L561" i="1"/>
  <c r="N561" i="1"/>
  <c r="Q561" i="1" s="1"/>
  <c r="L204" i="1"/>
  <c r="N204" i="1"/>
  <c r="Q204" i="1" s="1"/>
  <c r="L566" i="1"/>
  <c r="N566" i="1"/>
  <c r="Q566" i="1" s="1"/>
  <c r="L245" i="1"/>
  <c r="N245" i="1"/>
  <c r="Q245" i="1" s="1"/>
  <c r="L560" i="1"/>
  <c r="N560" i="1"/>
  <c r="Q560" i="1" s="1"/>
  <c r="L399" i="1"/>
  <c r="N399" i="1"/>
  <c r="Q399" i="1" s="1"/>
  <c r="L624" i="1"/>
  <c r="N624" i="1"/>
  <c r="Q624" i="1" s="1"/>
  <c r="L422" i="1"/>
  <c r="N422" i="1"/>
  <c r="Q422" i="1" s="1"/>
  <c r="L182" i="1"/>
  <c r="N182" i="1"/>
  <c r="Q182" i="1" s="1"/>
  <c r="L440" i="1"/>
  <c r="N440" i="1"/>
  <c r="Q440" i="1" s="1"/>
  <c r="L633" i="1"/>
  <c r="N633" i="1"/>
  <c r="Q633" i="1" s="1"/>
  <c r="L339" i="1"/>
  <c r="N339" i="1"/>
  <c r="Q339" i="1" s="1"/>
  <c r="L26" i="1"/>
  <c r="N26" i="1"/>
  <c r="Q26" i="1" s="1"/>
  <c r="L495" i="1"/>
  <c r="N495" i="1"/>
  <c r="Q495" i="1" s="1"/>
  <c r="L822" i="1"/>
  <c r="N822" i="1"/>
  <c r="Q822" i="1" s="1"/>
  <c r="L382" i="1"/>
  <c r="N382" i="1"/>
  <c r="Q382" i="1" s="1"/>
  <c r="L598" i="1"/>
  <c r="N598" i="1"/>
  <c r="Q598" i="1" s="1"/>
  <c r="L74" i="1"/>
  <c r="N74" i="1"/>
  <c r="Q74" i="1" s="1"/>
  <c r="L216" i="1"/>
  <c r="N216" i="1"/>
  <c r="Q216" i="1" s="1"/>
  <c r="L170" i="1"/>
  <c r="N170" i="1"/>
  <c r="Q170" i="1" s="1"/>
  <c r="N658" i="1"/>
  <c r="Q658" i="1" s="1"/>
  <c r="CG658" i="1" s="1"/>
  <c r="N337" i="1"/>
  <c r="Q337" i="1" s="1"/>
  <c r="N485" i="1"/>
  <c r="Q485" i="1" s="1"/>
  <c r="N481" i="1"/>
  <c r="Q481" i="1" s="1"/>
  <c r="N331" i="1"/>
  <c r="Q331" i="1" s="1"/>
  <c r="N480" i="1"/>
  <c r="Q480" i="1" s="1"/>
  <c r="N405" i="1"/>
  <c r="Q405" i="1" s="1"/>
  <c r="N415" i="1"/>
  <c r="Q415" i="1" s="1"/>
  <c r="CG415" i="1" s="1"/>
  <c r="N243" i="1"/>
  <c r="Q243" i="1" s="1"/>
  <c r="N240" i="1"/>
  <c r="Q240" i="1" s="1"/>
  <c r="N722" i="1"/>
  <c r="Q722" i="1" s="1"/>
  <c r="N836" i="1"/>
  <c r="Q836" i="1" s="1"/>
  <c r="CG836" i="1" s="1"/>
  <c r="N231" i="1"/>
  <c r="Q231" i="1" s="1"/>
  <c r="N706" i="1"/>
  <c r="Q706" i="1" s="1"/>
  <c r="N172" i="1"/>
  <c r="Q172" i="1" s="1"/>
  <c r="L447" i="1"/>
  <c r="L386" i="1"/>
  <c r="L555" i="1"/>
  <c r="L174" i="1"/>
  <c r="L464" i="1"/>
  <c r="L43" i="1"/>
  <c r="L609" i="1"/>
  <c r="L194" i="1"/>
  <c r="L246" i="1"/>
  <c r="L152" i="1"/>
  <c r="L619" i="1"/>
  <c r="L467" i="1"/>
  <c r="N467" i="1"/>
  <c r="Q467" i="1" s="1"/>
  <c r="L537" i="1"/>
  <c r="N429" i="1"/>
  <c r="Q429" i="1" s="1"/>
  <c r="L429" i="1"/>
  <c r="N390" i="1"/>
  <c r="Q390" i="1" s="1"/>
  <c r="L390" i="1"/>
  <c r="N362" i="1"/>
  <c r="Q362" i="1" s="1"/>
  <c r="L362" i="1"/>
  <c r="N317" i="1"/>
  <c r="Q317" i="1" s="1"/>
  <c r="L317" i="1"/>
  <c r="N305" i="1"/>
  <c r="Q305" i="1" s="1"/>
  <c r="L305" i="1"/>
  <c r="N295" i="1"/>
  <c r="Q295" i="1" s="1"/>
  <c r="L295" i="1"/>
  <c r="N264" i="1"/>
  <c r="Q264" i="1" s="1"/>
  <c r="L264" i="1"/>
  <c r="N225" i="1"/>
  <c r="Q225" i="1" s="1"/>
  <c r="L225" i="1"/>
  <c r="L449" i="1"/>
  <c r="N459" i="1"/>
  <c r="Q459" i="1" s="1"/>
  <c r="L459" i="1"/>
  <c r="N473" i="1"/>
  <c r="Q473" i="1" s="1"/>
  <c r="L473" i="1"/>
  <c r="N347" i="1"/>
  <c r="Q347" i="1" s="1"/>
  <c r="L347" i="1"/>
  <c r="N315" i="1"/>
  <c r="Q315" i="1" s="1"/>
  <c r="L315" i="1"/>
  <c r="N262" i="1"/>
  <c r="Q262" i="1" s="1"/>
  <c r="L262" i="1"/>
  <c r="N257" i="1"/>
  <c r="Q257" i="1" s="1"/>
  <c r="CG257" i="1" s="1"/>
  <c r="N158" i="1"/>
  <c r="Q158" i="1" s="1"/>
  <c r="L158" i="1"/>
  <c r="N800" i="1"/>
  <c r="Q800" i="1" s="1"/>
  <c r="N786" i="1"/>
  <c r="Q786" i="1" s="1"/>
  <c r="N775" i="1"/>
  <c r="Q775" i="1" s="1"/>
  <c r="N767" i="1"/>
  <c r="Q767" i="1" s="1"/>
  <c r="N689" i="1"/>
  <c r="Q689" i="1" s="1"/>
  <c r="N672" i="1"/>
  <c r="Q672" i="1" s="1"/>
  <c r="N666" i="1"/>
  <c r="Q666" i="1" s="1"/>
  <c r="N653" i="1"/>
  <c r="Q653" i="1" s="1"/>
  <c r="N601" i="1"/>
  <c r="Q601" i="1" s="1"/>
  <c r="N590" i="1"/>
  <c r="Q590" i="1" s="1"/>
  <c r="N573" i="1"/>
  <c r="Q573" i="1" s="1"/>
  <c r="N554" i="1"/>
  <c r="Q554" i="1" s="1"/>
  <c r="N543" i="1"/>
  <c r="Q543" i="1" s="1"/>
  <c r="N541" i="1"/>
  <c r="Q541" i="1" s="1"/>
  <c r="N524" i="1"/>
  <c r="Q524" i="1" s="1"/>
  <c r="N510" i="1"/>
  <c r="Q510" i="1" s="1"/>
  <c r="N454" i="1"/>
  <c r="Q454" i="1" s="1"/>
  <c r="L454" i="1"/>
  <c r="N443" i="1"/>
  <c r="Q443" i="1" s="1"/>
  <c r="L443" i="1"/>
  <c r="N462" i="1"/>
  <c r="Q462" i="1" s="1"/>
  <c r="L462" i="1"/>
  <c r="N826" i="1"/>
  <c r="Q826" i="1" s="1"/>
  <c r="L826" i="1"/>
  <c r="N801" i="1"/>
  <c r="Q801" i="1" s="1"/>
  <c r="N793" i="1"/>
  <c r="Q793" i="1" s="1"/>
  <c r="N592" i="1"/>
  <c r="Q592" i="1" s="1"/>
  <c r="N728" i="1"/>
  <c r="Q728" i="1" s="1"/>
  <c r="N144" i="1"/>
  <c r="Q144" i="1" s="1"/>
  <c r="N679" i="1"/>
  <c r="Q679" i="1" s="1"/>
  <c r="N669" i="1"/>
  <c r="Q669" i="1" s="1"/>
  <c r="N629" i="1"/>
  <c r="Q629" i="1" s="1"/>
  <c r="N570" i="1"/>
  <c r="Q570" i="1" s="1"/>
  <c r="N521" i="1"/>
  <c r="Q521" i="1" s="1"/>
  <c r="N516" i="1"/>
  <c r="Q516" i="1" s="1"/>
  <c r="N487" i="1"/>
  <c r="Q487" i="1" s="1"/>
  <c r="N479" i="1"/>
  <c r="Q479" i="1" s="1"/>
  <c r="N471" i="1"/>
  <c r="Q471" i="1" s="1"/>
  <c r="N291" i="1"/>
  <c r="Q291" i="1" s="1"/>
  <c r="L291" i="1"/>
  <c r="N251" i="1"/>
  <c r="Q251" i="1" s="1"/>
  <c r="L251" i="1"/>
  <c r="N235" i="1"/>
  <c r="Q235" i="1" s="1"/>
  <c r="L235" i="1"/>
  <c r="N627" i="1"/>
  <c r="Q627" i="1" s="1"/>
  <c r="L627" i="1"/>
  <c r="N211" i="1"/>
  <c r="Q211" i="1" s="1"/>
  <c r="L211" i="1"/>
  <c r="N192" i="1"/>
  <c r="Q192" i="1" s="1"/>
  <c r="L192" i="1"/>
  <c r="N157" i="1"/>
  <c r="Q157" i="1" s="1"/>
  <c r="L157" i="1"/>
  <c r="N154" i="1"/>
  <c r="Q154" i="1" s="1"/>
  <c r="L154" i="1"/>
  <c r="N138" i="1"/>
  <c r="Q138" i="1" s="1"/>
  <c r="L138" i="1"/>
  <c r="N131" i="1"/>
  <c r="Q131" i="1" s="1"/>
  <c r="L131" i="1"/>
  <c r="N128" i="1"/>
  <c r="Q128" i="1" s="1"/>
  <c r="L128" i="1"/>
  <c r="N113" i="1"/>
  <c r="Q113" i="1" s="1"/>
  <c r="L113" i="1"/>
  <c r="N110" i="1"/>
  <c r="Q110" i="1" s="1"/>
  <c r="L110" i="1"/>
  <c r="N108" i="1"/>
  <c r="Q108" i="1" s="1"/>
  <c r="L108" i="1"/>
  <c r="N107" i="1"/>
  <c r="Q107" i="1" s="1"/>
  <c r="L107" i="1"/>
  <c r="N90" i="1"/>
  <c r="Q90" i="1" s="1"/>
  <c r="L90" i="1"/>
  <c r="N83" i="1"/>
  <c r="Q83" i="1" s="1"/>
  <c r="L83" i="1"/>
  <c r="N71" i="1"/>
  <c r="Q71" i="1" s="1"/>
  <c r="L71" i="1"/>
  <c r="N69" i="1"/>
  <c r="Q69" i="1" s="1"/>
  <c r="L69" i="1"/>
  <c r="L457" i="1"/>
  <c r="N436" i="1"/>
  <c r="Q436" i="1" s="1"/>
  <c r="L436" i="1"/>
  <c r="N420" i="1"/>
  <c r="Q420" i="1" s="1"/>
  <c r="L420" i="1"/>
  <c r="N395" i="1"/>
  <c r="Q395" i="1" s="1"/>
  <c r="L395" i="1"/>
  <c r="N371" i="1"/>
  <c r="Q371" i="1" s="1"/>
  <c r="L371" i="1"/>
  <c r="N360" i="1"/>
  <c r="Q360" i="1" s="1"/>
  <c r="L360" i="1"/>
  <c r="N353" i="1"/>
  <c r="Q353" i="1" s="1"/>
  <c r="L353" i="1"/>
  <c r="N351" i="1"/>
  <c r="Q351" i="1" s="1"/>
  <c r="L351" i="1"/>
  <c r="N341" i="1"/>
  <c r="Q341" i="1" s="1"/>
  <c r="L341" i="1"/>
  <c r="N318" i="1"/>
  <c r="Q318" i="1" s="1"/>
  <c r="L318" i="1"/>
  <c r="N165" i="1"/>
  <c r="L165" i="1"/>
  <c r="N129" i="1"/>
  <c r="Q129" i="1" s="1"/>
  <c r="L129" i="1"/>
  <c r="N119" i="1"/>
  <c r="Q119" i="1" s="1"/>
  <c r="L119" i="1"/>
  <c r="N109" i="1"/>
  <c r="Q109" i="1" s="1"/>
  <c r="L109" i="1"/>
  <c r="N102" i="1"/>
  <c r="Q102" i="1" s="1"/>
  <c r="L102" i="1"/>
  <c r="N73" i="1"/>
  <c r="Q73" i="1" s="1"/>
  <c r="L73" i="1"/>
  <c r="L68" i="1"/>
  <c r="L56" i="1"/>
  <c r="L33" i="1"/>
  <c r="BQ684" i="1" l="1"/>
  <c r="BM769" i="1"/>
  <c r="BO769" i="1"/>
  <c r="BV684" i="1"/>
  <c r="BK769" i="1"/>
  <c r="BP684" i="1"/>
  <c r="BY684" i="1"/>
  <c r="BU684" i="1"/>
  <c r="BW684" i="1"/>
  <c r="BX684" i="1"/>
  <c r="BO684" i="1"/>
  <c r="BZ684" i="1"/>
  <c r="CB684" i="1" s="1"/>
  <c r="BT684" i="1"/>
  <c r="BS684" i="1"/>
  <c r="BQ769" i="1"/>
  <c r="BZ769" i="1"/>
  <c r="CB769" i="1" s="1"/>
  <c r="BN769" i="1"/>
  <c r="BU769" i="1"/>
  <c r="BY769" i="1"/>
  <c r="BV769" i="1"/>
  <c r="BJ769" i="1"/>
  <c r="BL769" i="1"/>
  <c r="BR769" i="1"/>
  <c r="BT769" i="1"/>
  <c r="BP769" i="1"/>
  <c r="BW769" i="1"/>
  <c r="BX769" i="1"/>
  <c r="AM123" i="1"/>
  <c r="AL123" i="1"/>
  <c r="Y203" i="1"/>
  <c r="Y463" i="1"/>
  <c r="Y33" i="1"/>
  <c r="Y82" i="1"/>
  <c r="Y516" i="1"/>
  <c r="Y182" i="1"/>
  <c r="Y585" i="1"/>
  <c r="Y252" i="1"/>
  <c r="Y138" i="1"/>
  <c r="Y391" i="1"/>
  <c r="Y560" i="1"/>
  <c r="Y254" i="1"/>
  <c r="Y512" i="1"/>
  <c r="Y221" i="1"/>
  <c r="Y771" i="1"/>
  <c r="Y113" i="1"/>
  <c r="Y773" i="1"/>
  <c r="Y295" i="1"/>
  <c r="Y83" i="1"/>
  <c r="Y111" i="1"/>
  <c r="Y664" i="1"/>
  <c r="Y606" i="1"/>
  <c r="Y561" i="1"/>
  <c r="Y495" i="1"/>
  <c r="Y786" i="1"/>
  <c r="Y586" i="1"/>
  <c r="Y764" i="1"/>
  <c r="Y689" i="1"/>
  <c r="Y321" i="1"/>
  <c r="Y71" i="1"/>
  <c r="Y601" i="1"/>
  <c r="Y627" i="1"/>
  <c r="Y73" i="1"/>
  <c r="Y246" i="1"/>
  <c r="Y521" i="1"/>
  <c r="Y577" i="1"/>
  <c r="Y464" i="1"/>
  <c r="Y202" i="1"/>
  <c r="Y341" i="1"/>
  <c r="Y158" i="1"/>
  <c r="Y325" i="1"/>
  <c r="Y770" i="1"/>
  <c r="Y236" i="1"/>
  <c r="Y172" i="1"/>
  <c r="Y332" i="1"/>
  <c r="Y74" i="1"/>
  <c r="Y140" i="1"/>
  <c r="AC362" i="1"/>
  <c r="AE362" i="1"/>
  <c r="AD362" i="1" s="1"/>
  <c r="AC390" i="1"/>
  <c r="AE390" i="1"/>
  <c r="AD390" i="1" s="1"/>
  <c r="AE473" i="1"/>
  <c r="AD473" i="1" s="1"/>
  <c r="AC473" i="1"/>
  <c r="AC420" i="1"/>
  <c r="AE420" i="1"/>
  <c r="AD420" i="1" s="1"/>
  <c r="Y293" i="1"/>
  <c r="Y32" i="1"/>
  <c r="Y712" i="1"/>
  <c r="Y304" i="1"/>
  <c r="Y687" i="1"/>
  <c r="Y401" i="1"/>
  <c r="AC143" i="1"/>
  <c r="AE143" i="1" s="1"/>
  <c r="AD143" i="1" s="1"/>
  <c r="AC585" i="1"/>
  <c r="AE585" i="1" s="1"/>
  <c r="AD585" i="1" s="1"/>
  <c r="AC586" i="1"/>
  <c r="AE586" i="1" s="1"/>
  <c r="AD586" i="1" s="1"/>
  <c r="AC545" i="1"/>
  <c r="AE545" i="1" s="1"/>
  <c r="AD545" i="1" s="1"/>
  <c r="AC775" i="1"/>
  <c r="AE775" i="1" s="1"/>
  <c r="AD775" i="1" s="1"/>
  <c r="AM258" i="1"/>
  <c r="CG258" i="1"/>
  <c r="Y629" i="1"/>
  <c r="Y366" i="1"/>
  <c r="Y348" i="1"/>
  <c r="Y305" i="1"/>
  <c r="Y44" i="1"/>
  <c r="Y131" i="1"/>
  <c r="Y320" i="1"/>
  <c r="Y514" i="1"/>
  <c r="Y828" i="1"/>
  <c r="Y603" i="1"/>
  <c r="AN165" i="1"/>
  <c r="CC165" i="1" s="1"/>
  <c r="Y422" i="1"/>
  <c r="Y57" i="1"/>
  <c r="Y251" i="1"/>
  <c r="Y276" i="1"/>
  <c r="Y525" i="1"/>
  <c r="Y501" i="1"/>
  <c r="Y262" i="1"/>
  <c r="Y479" i="1"/>
  <c r="Y792" i="1"/>
  <c r="Y56" i="1"/>
  <c r="Y748" i="1"/>
  <c r="Y593" i="1"/>
  <c r="Y38" i="1"/>
  <c r="Y449" i="1"/>
  <c r="Y327" i="1"/>
  <c r="Y331" i="1"/>
  <c r="Y144" i="1"/>
  <c r="AC192" i="1"/>
  <c r="AE192" i="1"/>
  <c r="AD192" i="1" s="1"/>
  <c r="AC689" i="1"/>
  <c r="AE689" i="1" s="1"/>
  <c r="AD689" i="1" s="1"/>
  <c r="AC69" i="1"/>
  <c r="AE69" i="1" s="1"/>
  <c r="AD69" i="1" s="1"/>
  <c r="AC280" i="1"/>
  <c r="AE280" i="1" s="1"/>
  <c r="AD280" i="1" s="1"/>
  <c r="Y454" i="1"/>
  <c r="AC437" i="1"/>
  <c r="AE437" i="1" s="1"/>
  <c r="AD437" i="1" s="1"/>
  <c r="AC382" i="1"/>
  <c r="AE382" i="1" s="1"/>
  <c r="AD382" i="1" s="1"/>
  <c r="AC710" i="1"/>
  <c r="AE710" i="1" s="1"/>
  <c r="AD710" i="1" s="1"/>
  <c r="AC503" i="1"/>
  <c r="AE503" i="1"/>
  <c r="AD503" i="1" s="1"/>
  <c r="AC371" i="1"/>
  <c r="AE371" i="1" s="1"/>
  <c r="AD371" i="1" s="1"/>
  <c r="AC231" i="1"/>
  <c r="AE231" i="1" s="1"/>
  <c r="AD231" i="1" s="1"/>
  <c r="AC43" i="1"/>
  <c r="AE43" i="1" s="1"/>
  <c r="AD43" i="1" s="1"/>
  <c r="AC28" i="1"/>
  <c r="AE28" i="1" s="1"/>
  <c r="AD28" i="1" s="1"/>
  <c r="AC828" i="1"/>
  <c r="AE828" i="1" s="1"/>
  <c r="AD828" i="1" s="1"/>
  <c r="AC436" i="1"/>
  <c r="AE436" i="1" s="1"/>
  <c r="AD436" i="1" s="1"/>
  <c r="AE471" i="1"/>
  <c r="AD471" i="1" s="1"/>
  <c r="AC471" i="1"/>
  <c r="AC293" i="1"/>
  <c r="AE293" i="1"/>
  <c r="AD293" i="1" s="1"/>
  <c r="AE373" i="1"/>
  <c r="AD373" i="1" s="1"/>
  <c r="AC464" i="1"/>
  <c r="AE464" i="1" s="1"/>
  <c r="AD464" i="1" s="1"/>
  <c r="AC181" i="1"/>
  <c r="AE181" i="1" s="1"/>
  <c r="AD181" i="1" s="1"/>
  <c r="AC712" i="1"/>
  <c r="AE712" i="1" s="1"/>
  <c r="AD712" i="1" s="1"/>
  <c r="AC534" i="1"/>
  <c r="AE534" i="1" s="1"/>
  <c r="AD534" i="1" s="1"/>
  <c r="AC254" i="1"/>
  <c r="AE254" i="1" s="1"/>
  <c r="AD254" i="1" s="1"/>
  <c r="AC348" i="1"/>
  <c r="AE348" i="1" s="1"/>
  <c r="AD348" i="1" s="1"/>
  <c r="AC57" i="1"/>
  <c r="AE57" i="1" s="1"/>
  <c r="AD57" i="1" s="1"/>
  <c r="Y489" i="1"/>
  <c r="Y243" i="1"/>
  <c r="Y67" i="1"/>
  <c r="Y69" i="1"/>
  <c r="Y416" i="1"/>
  <c r="AN416" i="1"/>
  <c r="CC416" i="1" s="1"/>
  <c r="AE472" i="1"/>
  <c r="AD472" i="1" s="1"/>
  <c r="AC472" i="1"/>
  <c r="AE524" i="1"/>
  <c r="AD524" i="1" s="1"/>
  <c r="AC524" i="1"/>
  <c r="AC606" i="1"/>
  <c r="AE606" i="1" s="1"/>
  <c r="AD606" i="1" s="1"/>
  <c r="AE33" i="1"/>
  <c r="AD33" i="1" s="1"/>
  <c r="AC33" i="1"/>
  <c r="AC41" i="1"/>
  <c r="AE41" i="1"/>
  <c r="AD41" i="1" s="1"/>
  <c r="Y231" i="1"/>
  <c r="Y76" i="1"/>
  <c r="Y462" i="1"/>
  <c r="Y270" i="1"/>
  <c r="Y238" i="1"/>
  <c r="Y656" i="1"/>
  <c r="Y483" i="1"/>
  <c r="Y440" i="1"/>
  <c r="Y835" i="1"/>
  <c r="AN835" i="1"/>
  <c r="CC835" i="1" s="1"/>
  <c r="Y106" i="1"/>
  <c r="Y212" i="1"/>
  <c r="Y143" i="1"/>
  <c r="Y380" i="1"/>
  <c r="Y517" i="1"/>
  <c r="Y421" i="1"/>
  <c r="AC770" i="1"/>
  <c r="AE770" i="1"/>
  <c r="AD770" i="1" s="1"/>
  <c r="AC236" i="1"/>
  <c r="AE236" i="1" s="1"/>
  <c r="AD236" i="1" s="1"/>
  <c r="AC190" i="1"/>
  <c r="AE190" i="1" s="1"/>
  <c r="AD190" i="1" s="1"/>
  <c r="AE709" i="1"/>
  <c r="AD709" i="1" s="1"/>
  <c r="AC709" i="1"/>
  <c r="AE158" i="1"/>
  <c r="AD158" i="1" s="1"/>
  <c r="AC158" i="1"/>
  <c r="AC332" i="1"/>
  <c r="AE332" i="1" s="1"/>
  <c r="AD332" i="1" s="1"/>
  <c r="AC380" i="1"/>
  <c r="AE380" i="1"/>
  <c r="AD380" i="1" s="1"/>
  <c r="AE323" i="1"/>
  <c r="AD323" i="1" s="1"/>
  <c r="AC459" i="1"/>
  <c r="AE459" i="1" s="1"/>
  <c r="AD459" i="1" s="1"/>
  <c r="AE77" i="1"/>
  <c r="AD77" i="1" s="1"/>
  <c r="AC77" i="1"/>
  <c r="AE548" i="1"/>
  <c r="AD548" i="1" s="1"/>
  <c r="BY460" i="1"/>
  <c r="BN460" i="1"/>
  <c r="BZ460" i="1"/>
  <c r="CB460" i="1" s="1"/>
  <c r="BO460" i="1"/>
  <c r="BP460" i="1"/>
  <c r="BT460" i="1"/>
  <c r="BQ460" i="1"/>
  <c r="BU460" i="1"/>
  <c r="BR460" i="1"/>
  <c r="BJ460" i="1"/>
  <c r="BL460" i="1"/>
  <c r="BV460" i="1"/>
  <c r="BS460" i="1"/>
  <c r="BK460" i="1"/>
  <c r="BX460" i="1"/>
  <c r="BW460" i="1"/>
  <c r="BM460" i="1"/>
  <c r="AE315" i="1"/>
  <c r="AD315" i="1" s="1"/>
  <c r="AC315" i="1"/>
  <c r="AC577" i="1"/>
  <c r="AE577" i="1" s="1"/>
  <c r="AD577" i="1" s="1"/>
  <c r="AC792" i="1"/>
  <c r="AE792" i="1"/>
  <c r="AD792" i="1" s="1"/>
  <c r="AC138" i="1"/>
  <c r="AE138" i="1" s="1"/>
  <c r="AD138" i="1" s="1"/>
  <c r="AE612" i="1"/>
  <c r="AD612" i="1" s="1"/>
  <c r="AC612" i="1"/>
  <c r="AC341" i="1"/>
  <c r="AE341" i="1"/>
  <c r="AD341" i="1" s="1"/>
  <c r="AC455" i="1"/>
  <c r="AE455" i="1"/>
  <c r="AD455" i="1" s="1"/>
  <c r="AC609" i="1"/>
  <c r="AE609" i="1" s="1"/>
  <c r="AD609" i="1" s="1"/>
  <c r="AE152" i="1"/>
  <c r="AD152" i="1" s="1"/>
  <c r="AC152" i="1"/>
  <c r="AC832" i="1"/>
  <c r="AE832" i="1" s="1"/>
  <c r="AD832" i="1" s="1"/>
  <c r="Y420" i="1"/>
  <c r="Y455" i="1"/>
  <c r="Y81" i="1"/>
  <c r="Y692" i="1"/>
  <c r="Y360" i="1"/>
  <c r="Y437" i="1"/>
  <c r="Y637" i="1"/>
  <c r="AE449" i="1"/>
  <c r="AD449" i="1" s="1"/>
  <c r="AC449" i="1"/>
  <c r="AC290" i="1"/>
  <c r="AE290" i="1"/>
  <c r="AD290" i="1" s="1"/>
  <c r="AE209" i="1"/>
  <c r="AD209" i="1" s="1"/>
  <c r="AC246" i="1"/>
  <c r="AE246" i="1" s="1"/>
  <c r="AD246" i="1" s="1"/>
  <c r="AC664" i="1"/>
  <c r="AE664" i="1"/>
  <c r="AD664" i="1" s="1"/>
  <c r="AC603" i="1"/>
  <c r="AE603" i="1" s="1"/>
  <c r="AD603" i="1" s="1"/>
  <c r="AC238" i="1"/>
  <c r="AE238" i="1" s="1"/>
  <c r="AD238" i="1" s="1"/>
  <c r="AE251" i="1"/>
  <c r="AD251" i="1" s="1"/>
  <c r="AE525" i="1"/>
  <c r="AD525" i="1" s="1"/>
  <c r="AM165" i="1"/>
  <c r="CG261" i="1"/>
  <c r="AM261" i="1"/>
  <c r="Y99" i="1"/>
  <c r="Y209" i="1"/>
  <c r="Y139" i="1"/>
  <c r="Y390" i="1"/>
  <c r="Y77" i="1"/>
  <c r="Y804" i="1"/>
  <c r="Y548" i="1"/>
  <c r="Y315" i="1"/>
  <c r="Y28" i="1"/>
  <c r="Y235" i="1"/>
  <c r="Y545" i="1"/>
  <c r="Y52" i="1"/>
  <c r="Y471" i="1"/>
  <c r="Y612" i="1"/>
  <c r="Y478" i="1"/>
  <c r="Y534" i="1"/>
  <c r="Y706" i="1"/>
  <c r="Y487" i="1"/>
  <c r="Y609" i="1"/>
  <c r="Y362" i="1"/>
  <c r="Y542" i="1"/>
  <c r="AC512" i="1"/>
  <c r="AE512" i="1" s="1"/>
  <c r="AD512" i="1" s="1"/>
  <c r="AC71" i="1"/>
  <c r="AE71" i="1"/>
  <c r="AD71" i="1" s="1"/>
  <c r="AE401" i="1"/>
  <c r="AD401" i="1" s="1"/>
  <c r="Y109" i="1"/>
  <c r="AE457" i="1"/>
  <c r="AD457" i="1" s="1"/>
  <c r="AC457" i="1"/>
  <c r="AC485" i="1"/>
  <c r="AE485" i="1"/>
  <c r="AD485" i="1" s="1"/>
  <c r="AC329" i="1"/>
  <c r="AE329" i="1" s="1"/>
  <c r="AD329" i="1" s="1"/>
  <c r="Y625" i="1"/>
  <c r="AC516" i="1"/>
  <c r="AE516" i="1" s="1"/>
  <c r="AD516" i="1" s="1"/>
  <c r="AG460" i="1"/>
  <c r="AI460" i="1"/>
  <c r="AJ460" i="1"/>
  <c r="AK460" i="1"/>
  <c r="AH460" i="1"/>
  <c r="AC735" i="1"/>
  <c r="AE735" i="1" s="1"/>
  <c r="AD735" i="1" s="1"/>
  <c r="AC722" i="1"/>
  <c r="AE722" i="1" s="1"/>
  <c r="AD722" i="1" s="1"/>
  <c r="AC653" i="1"/>
  <c r="AE653" i="1" s="1"/>
  <c r="AD653" i="1" s="1"/>
  <c r="AE398" i="1"/>
  <c r="AD398" i="1" s="1"/>
  <c r="AC498" i="1"/>
  <c r="AE498" i="1"/>
  <c r="AD498" i="1" s="1"/>
  <c r="AC221" i="1"/>
  <c r="AE221" i="1" s="1"/>
  <c r="AD221" i="1" s="1"/>
  <c r="AC440" i="1"/>
  <c r="AE440" i="1"/>
  <c r="AD440" i="1" s="1"/>
  <c r="AC541" i="1"/>
  <c r="AE541" i="1" s="1"/>
  <c r="AD541" i="1" s="1"/>
  <c r="AC777" i="1"/>
  <c r="AE777" i="1" s="1"/>
  <c r="AD777" i="1" s="1"/>
  <c r="AE543" i="1"/>
  <c r="AD543" i="1" s="1"/>
  <c r="AC543" i="1"/>
  <c r="AC633" i="1"/>
  <c r="AE633" i="1"/>
  <c r="AD633" i="1" s="1"/>
  <c r="AC488" i="1"/>
  <c r="AE488" i="1" s="1"/>
  <c r="AD488" i="1" s="1"/>
  <c r="AE279" i="1"/>
  <c r="AD279" i="1" s="1"/>
  <c r="AC279" i="1"/>
  <c r="AE495" i="1"/>
  <c r="AD495" i="1" s="1"/>
  <c r="AC495" i="1"/>
  <c r="AC481" i="1"/>
  <c r="AE481" i="1"/>
  <c r="AD481" i="1" s="1"/>
  <c r="AE446" i="1"/>
  <c r="AD446" i="1" s="1"/>
  <c r="AC446" i="1"/>
  <c r="AM745" i="1"/>
  <c r="CG745" i="1"/>
  <c r="Y558" i="1"/>
  <c r="Y498" i="1"/>
  <c r="Y415" i="1"/>
  <c r="AN415" i="1"/>
  <c r="CC415" i="1" s="1"/>
  <c r="Y119" i="1"/>
  <c r="AE566" i="1"/>
  <c r="AD566" i="1" s="1"/>
  <c r="AC321" i="1"/>
  <c r="AE321" i="1"/>
  <c r="AD321" i="1" s="1"/>
  <c r="AC690" i="1"/>
  <c r="AE690" i="1" s="1"/>
  <c r="AD690" i="1" s="1"/>
  <c r="AC366" i="1"/>
  <c r="AE366" i="1" s="1"/>
  <c r="AD366" i="1" s="1"/>
  <c r="AC595" i="1"/>
  <c r="AE595" i="1" s="1"/>
  <c r="AD595" i="1" s="1"/>
  <c r="AC86" i="1"/>
  <c r="AE86" i="1" s="1"/>
  <c r="AD86" i="1" s="1"/>
  <c r="AC395" i="1"/>
  <c r="AE395" i="1" s="1"/>
  <c r="AD395" i="1" s="1"/>
  <c r="AC727" i="1"/>
  <c r="AE727" i="1" s="1"/>
  <c r="AD727" i="1" s="1"/>
  <c r="AC304" i="1"/>
  <c r="AE304" i="1" s="1"/>
  <c r="AD304" i="1" s="1"/>
  <c r="AC374" i="1"/>
  <c r="AE374" i="1"/>
  <c r="AD374" i="1" s="1"/>
  <c r="AC666" i="1"/>
  <c r="AE666" i="1" s="1"/>
  <c r="AD666" i="1" s="1"/>
  <c r="AC429" i="1"/>
  <c r="AE429" i="1"/>
  <c r="AD429" i="1" s="1"/>
  <c r="AE276" i="1"/>
  <c r="AD276" i="1" s="1"/>
  <c r="AC685" i="1"/>
  <c r="AE685" i="1" s="1"/>
  <c r="AD685" i="1" s="1"/>
  <c r="AC345" i="1"/>
  <c r="AE345" i="1" s="1"/>
  <c r="AD345" i="1" s="1"/>
  <c r="AC762" i="1"/>
  <c r="AE762" i="1"/>
  <c r="AD762" i="1" s="1"/>
  <c r="AC331" i="1"/>
  <c r="AE331" i="1" s="1"/>
  <c r="AD331" i="1" s="1"/>
  <c r="AC426" i="1"/>
  <c r="AE426" i="1" s="1"/>
  <c r="AD426" i="1" s="1"/>
  <c r="AC425" i="1"/>
  <c r="AE425" i="1" s="1"/>
  <c r="AD425" i="1" s="1"/>
  <c r="Y371" i="1"/>
  <c r="Y386" i="1"/>
  <c r="Y461" i="1"/>
  <c r="Y836" i="1"/>
  <c r="AN836" i="1"/>
  <c r="CC836" i="1" s="1"/>
  <c r="Y822" i="1"/>
  <c r="Y767" i="1"/>
  <c r="Y447" i="1"/>
  <c r="Y826" i="1"/>
  <c r="Y41" i="1"/>
  <c r="Y245" i="1"/>
  <c r="Y107" i="1"/>
  <c r="Y429" i="1"/>
  <c r="Y775" i="1"/>
  <c r="Y549" i="1"/>
  <c r="Y347" i="1"/>
  <c r="Y405" i="1"/>
  <c r="Y97" i="1"/>
  <c r="Y800" i="1"/>
  <c r="Y261" i="1"/>
  <c r="AN261" i="1"/>
  <c r="CC261" i="1" s="1"/>
  <c r="Y467" i="1"/>
  <c r="Y604" i="1"/>
  <c r="AC212" i="1"/>
  <c r="AE212" i="1"/>
  <c r="AD212" i="1" s="1"/>
  <c r="AE119" i="1"/>
  <c r="AD119" i="1" s="1"/>
  <c r="AC119" i="1"/>
  <c r="AE601" i="1"/>
  <c r="AD601" i="1" s="1"/>
  <c r="AC601" i="1"/>
  <c r="AE421" i="1"/>
  <c r="AD421" i="1" s="1"/>
  <c r="AC421" i="1"/>
  <c r="Y573" i="1"/>
  <c r="AE73" i="1"/>
  <c r="AD73" i="1" s="1"/>
  <c r="AC510" i="1"/>
  <c r="AE510" i="1" s="1"/>
  <c r="AD510" i="1" s="1"/>
  <c r="AE76" i="1"/>
  <c r="AD76" i="1" s="1"/>
  <c r="AC82" i="1"/>
  <c r="AE82" i="1" s="1"/>
  <c r="AD82" i="1" s="1"/>
  <c r="AE182" i="1"/>
  <c r="AD182" i="1" s="1"/>
  <c r="AC182" i="1"/>
  <c r="AC347" i="1"/>
  <c r="AE347" i="1" s="1"/>
  <c r="AD347" i="1" s="1"/>
  <c r="AE235" i="1"/>
  <c r="AD235" i="1" s="1"/>
  <c r="Y592" i="1"/>
  <c r="AE477" i="1"/>
  <c r="AD477" i="1" s="1"/>
  <c r="AC477" i="1"/>
  <c r="AE207" i="1"/>
  <c r="AD207" i="1" s="1"/>
  <c r="AE310" i="1"/>
  <c r="AD310" i="1" s="1"/>
  <c r="AC94" i="1"/>
  <c r="AE94" i="1" s="1"/>
  <c r="AD94" i="1" s="1"/>
  <c r="AE121" i="1"/>
  <c r="AD121" i="1" s="1"/>
  <c r="AC102" i="1"/>
  <c r="AE102" i="1" s="1"/>
  <c r="AD102" i="1" s="1"/>
  <c r="AC202" i="1"/>
  <c r="AC422" i="1"/>
  <c r="AE422" i="1"/>
  <c r="AD422" i="1" s="1"/>
  <c r="AC300" i="1"/>
  <c r="AE300" i="1" s="1"/>
  <c r="AD300" i="1" s="1"/>
  <c r="AC501" i="1"/>
  <c r="AE501" i="1" s="1"/>
  <c r="AD501" i="1" s="1"/>
  <c r="AC81" i="1"/>
  <c r="AE81" i="1" s="1"/>
  <c r="AD81" i="1" s="1"/>
  <c r="Y691" i="1"/>
  <c r="AC800" i="1"/>
  <c r="AE800" i="1" s="1"/>
  <c r="AD800" i="1" s="1"/>
  <c r="AC170" i="1"/>
  <c r="AE170" i="1"/>
  <c r="AD170" i="1" s="1"/>
  <c r="AE590" i="1"/>
  <c r="AD590" i="1" s="1"/>
  <c r="AC590" i="1"/>
  <c r="AC339" i="1"/>
  <c r="AE339" i="1"/>
  <c r="AD339" i="1" s="1"/>
  <c r="Y129" i="1"/>
  <c r="Y728" i="1"/>
  <c r="Y555" i="1"/>
  <c r="Y317" i="1"/>
  <c r="Y524" i="1"/>
  <c r="Y477" i="1"/>
  <c r="Y658" i="1"/>
  <c r="AN658" i="1"/>
  <c r="CC658" i="1" s="1"/>
  <c r="Y832" i="1"/>
  <c r="Y108" i="1"/>
  <c r="Y570" i="1"/>
  <c r="Y194" i="1"/>
  <c r="Y290" i="1"/>
  <c r="Y300" i="1"/>
  <c r="Y207" i="1"/>
  <c r="Y797" i="1"/>
  <c r="Y630" i="1"/>
  <c r="Y68" i="1"/>
  <c r="Y174" i="1"/>
  <c r="Y170" i="1"/>
  <c r="Y275" i="1"/>
  <c r="Y280" i="1"/>
  <c r="AC353" i="1"/>
  <c r="AE353" i="1" s="1"/>
  <c r="AD353" i="1" s="1"/>
  <c r="AC687" i="1"/>
  <c r="AE687" i="1" s="1"/>
  <c r="AD687" i="1" s="1"/>
  <c r="AC327" i="1"/>
  <c r="AE327" i="1"/>
  <c r="AD327" i="1" s="1"/>
  <c r="AE624" i="1"/>
  <c r="AD624" i="1" s="1"/>
  <c r="AC624" i="1"/>
  <c r="AC211" i="1"/>
  <c r="AE211" i="1" s="1"/>
  <c r="AD211" i="1" s="1"/>
  <c r="AC342" i="1"/>
  <c r="AE342" i="1" s="1"/>
  <c r="AD342" i="1" s="1"/>
  <c r="AC542" i="1"/>
  <c r="AE542" i="1"/>
  <c r="AD542" i="1" s="1"/>
  <c r="AI432" i="1"/>
  <c r="AJ432" i="1"/>
  <c r="AK432" i="1"/>
  <c r="AG432" i="1"/>
  <c r="AH432" i="1"/>
  <c r="AE629" i="1"/>
  <c r="AD629" i="1" s="1"/>
  <c r="AC629" i="1"/>
  <c r="AC99" i="1"/>
  <c r="AE99" i="1"/>
  <c r="AD99" i="1" s="1"/>
  <c r="AC83" i="1"/>
  <c r="AE83" i="1" s="1"/>
  <c r="AD83" i="1" s="1"/>
  <c r="AE463" i="1"/>
  <c r="AD463" i="1" s="1"/>
  <c r="AC463" i="1"/>
  <c r="AC462" i="1"/>
  <c r="AE462" i="1" s="1"/>
  <c r="AD462" i="1" s="1"/>
  <c r="AE320" i="1"/>
  <c r="AD320" i="1" s="1"/>
  <c r="AC252" i="1"/>
  <c r="AE252" i="1" s="1"/>
  <c r="AD252" i="1" s="1"/>
  <c r="AC56" i="1"/>
  <c r="AE56" i="1" s="1"/>
  <c r="AD56" i="1" s="1"/>
  <c r="AC514" i="1"/>
  <c r="AE514" i="1"/>
  <c r="AD514" i="1" s="1"/>
  <c r="AC513" i="1"/>
  <c r="AE513" i="1" s="1"/>
  <c r="AD513" i="1" s="1"/>
  <c r="AE140" i="1"/>
  <c r="AD140" i="1" s="1"/>
  <c r="AC771" i="1"/>
  <c r="AE771" i="1"/>
  <c r="AD771" i="1" s="1"/>
  <c r="AE262" i="1"/>
  <c r="AD262" i="1" s="1"/>
  <c r="AC264" i="1"/>
  <c r="AE264" i="1"/>
  <c r="AD264" i="1" s="1"/>
  <c r="AC38" i="1"/>
  <c r="AE38" i="1"/>
  <c r="AD38" i="1" s="1"/>
  <c r="AC405" i="1"/>
  <c r="AE405" i="1" s="1"/>
  <c r="AD405" i="1" s="1"/>
  <c r="AE160" i="1"/>
  <c r="AD160" i="1" s="1"/>
  <c r="AE32" i="1"/>
  <c r="AD32" i="1" s="1"/>
  <c r="Y279" i="1"/>
  <c r="AE110" i="1"/>
  <c r="AD110" i="1" s="1"/>
  <c r="AC110" i="1"/>
  <c r="Y352" i="1"/>
  <c r="AC111" i="1"/>
  <c r="AE111" i="1" s="1"/>
  <c r="AD111" i="1" s="1"/>
  <c r="AM835" i="1"/>
  <c r="CG835" i="1"/>
  <c r="Y329" i="1"/>
  <c r="Y459" i="1"/>
  <c r="Y204" i="1"/>
  <c r="Y86" i="1"/>
  <c r="Y727" i="1"/>
  <c r="Y515" i="1"/>
  <c r="Y424" i="1"/>
  <c r="Y398" i="1"/>
  <c r="Y240" i="1"/>
  <c r="Y374" i="1"/>
  <c r="Y160" i="1"/>
  <c r="Y777" i="1"/>
  <c r="Y310" i="1"/>
  <c r="Y157" i="1"/>
  <c r="Y436" i="1"/>
  <c r="Y503" i="1"/>
  <c r="Y264" i="1"/>
  <c r="Y480" i="1"/>
  <c r="Y353" i="1"/>
  <c r="Y190" i="1"/>
  <c r="Y211" i="1"/>
  <c r="Y481" i="1"/>
  <c r="AE692" i="1"/>
  <c r="AD692" i="1" s="1"/>
  <c r="AE144" i="1"/>
  <c r="AD144" i="1" s="1"/>
  <c r="AC144" i="1"/>
  <c r="AE703" i="1"/>
  <c r="AD703" i="1" s="1"/>
  <c r="AC703" i="1"/>
  <c r="AC793" i="1"/>
  <c r="AE793" i="1"/>
  <c r="AD793" i="1" s="1"/>
  <c r="AC128" i="1"/>
  <c r="AE128" i="1" s="1"/>
  <c r="AD128" i="1" s="1"/>
  <c r="AE386" i="1"/>
  <c r="AD386" i="1" s="1"/>
  <c r="AC139" i="1"/>
  <c r="AE139" i="1" s="1"/>
  <c r="AD139" i="1" s="1"/>
  <c r="AC489" i="1"/>
  <c r="AE489" i="1"/>
  <c r="AD489" i="1" s="1"/>
  <c r="AE90" i="1"/>
  <c r="AD90" i="1" s="1"/>
  <c r="AC90" i="1"/>
  <c r="AC317" i="1"/>
  <c r="AE317" i="1"/>
  <c r="AD317" i="1" s="1"/>
  <c r="AE560" i="1"/>
  <c r="AD560" i="1" s="1"/>
  <c r="AE679" i="1"/>
  <c r="AD679" i="1" s="1"/>
  <c r="Y225" i="1"/>
  <c r="AC767" i="1"/>
  <c r="AE767" i="1"/>
  <c r="AD767" i="1" s="1"/>
  <c r="AE447" i="1"/>
  <c r="AD447" i="1" s="1"/>
  <c r="AC447" i="1"/>
  <c r="AE561" i="1"/>
  <c r="AD561" i="1" s="1"/>
  <c r="AC351" i="1"/>
  <c r="AE351" i="1" s="1"/>
  <c r="AD351" i="1" s="1"/>
  <c r="AC826" i="1"/>
  <c r="AE826" i="1" s="1"/>
  <c r="AD826" i="1" s="1"/>
  <c r="AC790" i="1"/>
  <c r="AE790" i="1" s="1"/>
  <c r="AD790" i="1" s="1"/>
  <c r="AC245" i="1"/>
  <c r="AE245" i="1" s="1"/>
  <c r="AD245" i="1" s="1"/>
  <c r="AC764" i="1"/>
  <c r="AE764" i="1" s="1"/>
  <c r="AD764" i="1" s="1"/>
  <c r="AC537" i="1"/>
  <c r="AE537" i="1" s="1"/>
  <c r="AD537" i="1" s="1"/>
  <c r="AE194" i="1"/>
  <c r="AD194" i="1" s="1"/>
  <c r="Y473" i="1"/>
  <c r="Y277" i="1"/>
  <c r="AC677" i="1"/>
  <c r="AE677" i="1" s="1"/>
  <c r="AD677" i="1" s="1"/>
  <c r="Y669" i="1"/>
  <c r="Y128" i="1"/>
  <c r="Y457" i="1"/>
  <c r="Y423" i="1"/>
  <c r="Y43" i="1"/>
  <c r="Y339" i="1"/>
  <c r="Y722" i="1"/>
  <c r="Y34" i="1"/>
  <c r="Y438" i="1"/>
  <c r="Y94" i="1"/>
  <c r="Y543" i="1"/>
  <c r="Y619" i="1"/>
  <c r="Y744" i="1"/>
  <c r="AN744" i="1"/>
  <c r="CC744" i="1" s="1"/>
  <c r="Y790" i="1"/>
  <c r="Y258" i="1"/>
  <c r="AN258" i="1"/>
  <c r="CC258" i="1" s="1"/>
  <c r="Y624" i="1"/>
  <c r="Y232" i="1"/>
  <c r="Y110" i="1"/>
  <c r="Y26" i="1"/>
  <c r="Y566" i="1"/>
  <c r="Y500" i="1"/>
  <c r="Y426" i="1"/>
  <c r="Y801" i="1"/>
  <c r="Y709" i="1"/>
  <c r="Y152" i="1"/>
  <c r="Y342" i="1"/>
  <c r="Y703" i="1"/>
  <c r="Y710" i="1"/>
  <c r="AC779" i="1"/>
  <c r="AE779" i="1" s="1"/>
  <c r="AD779" i="1" s="1"/>
  <c r="AC691" i="1"/>
  <c r="AE691" i="1" s="1"/>
  <c r="AD691" i="1" s="1"/>
  <c r="AC443" i="1"/>
  <c r="AE443" i="1"/>
  <c r="AD443" i="1" s="1"/>
  <c r="AC801" i="1"/>
  <c r="AE801" i="1" s="1"/>
  <c r="AD801" i="1" s="1"/>
  <c r="AC172" i="1"/>
  <c r="AE172" i="1" s="1"/>
  <c r="AD172" i="1" s="1"/>
  <c r="AC275" i="1"/>
  <c r="AE275" i="1" s="1"/>
  <c r="AD275" i="1" s="1"/>
  <c r="AC203" i="1"/>
  <c r="AE203" i="1" s="1"/>
  <c r="AD203" i="1" s="1"/>
  <c r="AC598" i="1"/>
  <c r="AE598" i="1" s="1"/>
  <c r="AD598" i="1" s="1"/>
  <c r="AC129" i="1"/>
  <c r="AE129" i="1" s="1"/>
  <c r="AD129" i="1" s="1"/>
  <c r="AC728" i="1"/>
  <c r="AE728" i="1" s="1"/>
  <c r="AD728" i="1" s="1"/>
  <c r="AC804" i="1"/>
  <c r="AE804" i="1" s="1"/>
  <c r="AD804" i="1" s="1"/>
  <c r="AE521" i="1"/>
  <c r="AD521" i="1" s="1"/>
  <c r="AC521" i="1"/>
  <c r="AC555" i="1"/>
  <c r="AE555" i="1" s="1"/>
  <c r="AD555" i="1" s="1"/>
  <c r="AC822" i="1"/>
  <c r="AE822" i="1" s="1"/>
  <c r="AD822" i="1" s="1"/>
  <c r="AE270" i="1"/>
  <c r="AD270" i="1" s="1"/>
  <c r="AE570" i="1"/>
  <c r="AD570" i="1" s="1"/>
  <c r="BM754" i="1"/>
  <c r="BX754" i="1"/>
  <c r="BQ754" i="1"/>
  <c r="BY754" i="1"/>
  <c r="BR754" i="1"/>
  <c r="BN754" i="1"/>
  <c r="BS754" i="1"/>
  <c r="BZ754" i="1"/>
  <c r="CB754" i="1" s="1"/>
  <c r="BT754" i="1"/>
  <c r="BO754" i="1"/>
  <c r="BU754" i="1"/>
  <c r="BP754" i="1"/>
  <c r="BJ754" i="1"/>
  <c r="BV754" i="1"/>
  <c r="BK754" i="1"/>
  <c r="BW754" i="1"/>
  <c r="BL754" i="1"/>
  <c r="AE232" i="1"/>
  <c r="AD232" i="1" s="1"/>
  <c r="AC107" i="1"/>
  <c r="AE107" i="1"/>
  <c r="AD107" i="1" s="1"/>
  <c r="Y554" i="1"/>
  <c r="AC277" i="1"/>
  <c r="AE277" i="1" s="1"/>
  <c r="AD277" i="1" s="1"/>
  <c r="AE549" i="1"/>
  <c r="AD549" i="1" s="1"/>
  <c r="AC549" i="1"/>
  <c r="AC483" i="1"/>
  <c r="AE483" i="1"/>
  <c r="AD483" i="1" s="1"/>
  <c r="AC479" i="1"/>
  <c r="AE479" i="1" s="1"/>
  <c r="AD479" i="1" s="1"/>
  <c r="AC480" i="1"/>
  <c r="AE480" i="1" s="1"/>
  <c r="AD480" i="1" s="1"/>
  <c r="AC517" i="1"/>
  <c r="AE517" i="1" s="1"/>
  <c r="AD517" i="1" s="1"/>
  <c r="Y513" i="1"/>
  <c r="Y443" i="1"/>
  <c r="AE604" i="1"/>
  <c r="AD604" i="1" s="1"/>
  <c r="AC604" i="1"/>
  <c r="Y510" i="1"/>
  <c r="Y323" i="1"/>
  <c r="Y257" i="1"/>
  <c r="AN257" i="1"/>
  <c r="CC257" i="1" s="1"/>
  <c r="Y90" i="1"/>
  <c r="Y395" i="1"/>
  <c r="Y472" i="1"/>
  <c r="Y337" i="1"/>
  <c r="Y541" i="1"/>
  <c r="Y364" i="1"/>
  <c r="Y743" i="1"/>
  <c r="AN743" i="1"/>
  <c r="CC743" i="1" s="1"/>
  <c r="Y762" i="1"/>
  <c r="Y102" i="1"/>
  <c r="Y519" i="1"/>
  <c r="Y488" i="1"/>
  <c r="Y154" i="1"/>
  <c r="Y694" i="1"/>
  <c r="Y685" i="1"/>
  <c r="Y595" i="1"/>
  <c r="Y679" i="1"/>
  <c r="Y598" i="1"/>
  <c r="Y474" i="1"/>
  <c r="Y216" i="1"/>
  <c r="AC487" i="1"/>
  <c r="AE487" i="1" s="1"/>
  <c r="AD487" i="1" s="1"/>
  <c r="AC87" i="1"/>
  <c r="AE87" i="1" s="1"/>
  <c r="AD87" i="1" s="1"/>
  <c r="AC291" i="1"/>
  <c r="AE291" i="1"/>
  <c r="AD291" i="1" s="1"/>
  <c r="AC467" i="1"/>
  <c r="AE467" i="1" s="1"/>
  <c r="AD467" i="1" s="1"/>
  <c r="AC74" i="1"/>
  <c r="AE74" i="1" s="1"/>
  <c r="AD74" i="1" s="1"/>
  <c r="AC637" i="1"/>
  <c r="AE637" i="1" s="1"/>
  <c r="AD637" i="1" s="1"/>
  <c r="AC706" i="1"/>
  <c r="AE706" i="1"/>
  <c r="AD706" i="1" s="1"/>
  <c r="AC423" i="1"/>
  <c r="AE423" i="1"/>
  <c r="AD423" i="1" s="1"/>
  <c r="AC461" i="1"/>
  <c r="AE461" i="1"/>
  <c r="AD461" i="1" s="1"/>
  <c r="AC797" i="1"/>
  <c r="AE797" i="1" s="1"/>
  <c r="AD797" i="1" s="1"/>
  <c r="AC34" i="1"/>
  <c r="AE34" i="1"/>
  <c r="AD34" i="1" s="1"/>
  <c r="BK765" i="1"/>
  <c r="BS765" i="1"/>
  <c r="BW765" i="1"/>
  <c r="BT765" i="1"/>
  <c r="BL765" i="1"/>
  <c r="BU765" i="1"/>
  <c r="BX765" i="1"/>
  <c r="BJ765" i="1"/>
  <c r="BM765" i="1"/>
  <c r="BV765" i="1"/>
  <c r="BY765" i="1"/>
  <c r="BN765" i="1"/>
  <c r="BZ765" i="1"/>
  <c r="CB765" i="1" s="1"/>
  <c r="BO765" i="1"/>
  <c r="BP765" i="1"/>
  <c r="BQ765" i="1"/>
  <c r="BR765" i="1"/>
  <c r="AC424" i="1"/>
  <c r="AE424" i="1" s="1"/>
  <c r="AD424" i="1" s="1"/>
  <c r="AC240" i="1"/>
  <c r="AE240" i="1" s="1"/>
  <c r="AD240" i="1" s="1"/>
  <c r="AC52" i="1"/>
  <c r="AE52" i="1" s="1"/>
  <c r="AD52" i="1" s="1"/>
  <c r="AC593" i="1"/>
  <c r="AE593" i="1"/>
  <c r="AD593" i="1" s="1"/>
  <c r="AC318" i="1"/>
  <c r="AE318" i="1"/>
  <c r="AD318" i="1" s="1"/>
  <c r="AE438" i="1"/>
  <c r="AD438" i="1" s="1"/>
  <c r="AC438" i="1"/>
  <c r="AC478" i="1"/>
  <c r="AE478" i="1" s="1"/>
  <c r="AD478" i="1" s="1"/>
  <c r="AH754" i="1"/>
  <c r="AI754" i="1"/>
  <c r="AJ754" i="1"/>
  <c r="AK754" i="1"/>
  <c r="AG754" i="1"/>
  <c r="AC748" i="1"/>
  <c r="AE748" i="1"/>
  <c r="AD748" i="1" s="1"/>
  <c r="AC619" i="1"/>
  <c r="AE619" i="1"/>
  <c r="AD619" i="1" s="1"/>
  <c r="AC243" i="1"/>
  <c r="AE243" i="1" s="1"/>
  <c r="AD243" i="1" s="1"/>
  <c r="AE519" i="1"/>
  <c r="AD519" i="1" s="1"/>
  <c r="AC431" i="1"/>
  <c r="AE431" i="1"/>
  <c r="AD431" i="1" s="1"/>
  <c r="AC656" i="1"/>
  <c r="AE656" i="1"/>
  <c r="AD656" i="1" s="1"/>
  <c r="Y590" i="1"/>
  <c r="AE364" i="1"/>
  <c r="AD364" i="1" s="1"/>
  <c r="AC364" i="1"/>
  <c r="AE108" i="1"/>
  <c r="AD108" i="1" s="1"/>
  <c r="AC108" i="1"/>
  <c r="AC67" i="1"/>
  <c r="AE67" i="1" s="1"/>
  <c r="AD67" i="1" s="1"/>
  <c r="Y485" i="1"/>
  <c r="Y399" i="1"/>
  <c r="Y735" i="1"/>
  <c r="Y653" i="1"/>
  <c r="Y318" i="1"/>
  <c r="Y373" i="1"/>
  <c r="Y666" i="1"/>
  <c r="Y633" i="1"/>
  <c r="Y431" i="1"/>
  <c r="Y446" i="1"/>
  <c r="Y672" i="1"/>
  <c r="Y181" i="1"/>
  <c r="Y345" i="1"/>
  <c r="Y121" i="1"/>
  <c r="Y351" i="1"/>
  <c r="Y793" i="1"/>
  <c r="Y425" i="1"/>
  <c r="Y220" i="1"/>
  <c r="Y192" i="1"/>
  <c r="Y537" i="1"/>
  <c r="Y745" i="1"/>
  <c r="AN745" i="1"/>
  <c r="CC745" i="1" s="1"/>
  <c r="Y677" i="1"/>
  <c r="Y87" i="1"/>
  <c r="Y690" i="1"/>
  <c r="Y291" i="1"/>
  <c r="Y382" i="1"/>
  <c r="AE68" i="1"/>
  <c r="AD68" i="1" s="1"/>
  <c r="AC174" i="1"/>
  <c r="AE174" i="1" s="1"/>
  <c r="AD174" i="1" s="1"/>
  <c r="AC26" i="1"/>
  <c r="AE26" i="1"/>
  <c r="AD26" i="1" s="1"/>
  <c r="AC500" i="1"/>
  <c r="AE500" i="1" s="1"/>
  <c r="AD500" i="1" s="1"/>
  <c r="AC630" i="1"/>
  <c r="AE630" i="1" s="1"/>
  <c r="AD630" i="1" s="1"/>
  <c r="AC360" i="1"/>
  <c r="AE360" i="1"/>
  <c r="AD360" i="1" s="1"/>
  <c r="AC474" i="1"/>
  <c r="AE474" i="1"/>
  <c r="AD474" i="1" s="1"/>
  <c r="AC216" i="1"/>
  <c r="AE216" i="1" s="1"/>
  <c r="AD216" i="1" s="1"/>
  <c r="AC157" i="1"/>
  <c r="AE157" i="1" s="1"/>
  <c r="AD157" i="1" s="1"/>
  <c r="AC325" i="1"/>
  <c r="AE325" i="1" s="1"/>
  <c r="AD325" i="1" s="1"/>
  <c r="BK432" i="1"/>
  <c r="BM432" i="1"/>
  <c r="BL432" i="1"/>
  <c r="BY432" i="1"/>
  <c r="BR432" i="1"/>
  <c r="BN432" i="1"/>
  <c r="BV432" i="1"/>
  <c r="BZ432" i="1"/>
  <c r="CB432" i="1" s="1"/>
  <c r="BW432" i="1"/>
  <c r="BO432" i="1"/>
  <c r="BX432" i="1"/>
  <c r="BP432" i="1"/>
  <c r="BQ432" i="1"/>
  <c r="BS432" i="1"/>
  <c r="BT432" i="1"/>
  <c r="BU432" i="1"/>
  <c r="BJ432" i="1"/>
  <c r="AC399" i="1"/>
  <c r="AE399" i="1"/>
  <c r="AD399" i="1" s="1"/>
  <c r="AC305" i="1"/>
  <c r="AE305" i="1"/>
  <c r="AD305" i="1" s="1"/>
  <c r="AC558" i="1"/>
  <c r="AE558" i="1" s="1"/>
  <c r="AD558" i="1" s="1"/>
  <c r="AC204" i="1"/>
  <c r="AE204" i="1" s="1"/>
  <c r="AD204" i="1" s="1"/>
  <c r="AC44" i="1"/>
  <c r="AE44" i="1" s="1"/>
  <c r="AD44" i="1" s="1"/>
  <c r="AE97" i="1"/>
  <c r="AD97" i="1" s="1"/>
  <c r="AC97" i="1"/>
  <c r="AC131" i="1"/>
  <c r="AE131" i="1" s="1"/>
  <c r="AD131" i="1" s="1"/>
  <c r="AC515" i="1"/>
  <c r="AE515" i="1" s="1"/>
  <c r="AD515" i="1" s="1"/>
  <c r="AC786" i="1"/>
  <c r="AE786" i="1" s="1"/>
  <c r="AD786" i="1" s="1"/>
  <c r="AK765" i="1"/>
  <c r="AI765" i="1"/>
  <c r="AJ765" i="1"/>
  <c r="AG765" i="1"/>
  <c r="AH765" i="1"/>
  <c r="AC391" i="1"/>
  <c r="AE391" i="1" s="1"/>
  <c r="AD391" i="1" s="1"/>
  <c r="AC337" i="1"/>
  <c r="AE337" i="1"/>
  <c r="AD337" i="1" s="1"/>
  <c r="AC220" i="1"/>
  <c r="AE220" i="1"/>
  <c r="AD220" i="1" s="1"/>
  <c r="AC352" i="1"/>
  <c r="AE352" i="1" s="1"/>
  <c r="AD352" i="1" s="1"/>
  <c r="AE154" i="1"/>
  <c r="AD154" i="1" s="1"/>
  <c r="AC669" i="1"/>
  <c r="AE669" i="1" s="1"/>
  <c r="AD669" i="1" s="1"/>
  <c r="AC694" i="1"/>
  <c r="AE694" i="1" s="1"/>
  <c r="AD694" i="1" s="1"/>
  <c r="AE672" i="1"/>
  <c r="AD672" i="1" s="1"/>
  <c r="AC106" i="1"/>
  <c r="AE106" i="1" s="1"/>
  <c r="AD106" i="1" s="1"/>
  <c r="Q165" i="1"/>
  <c r="Y165" i="1" s="1"/>
  <c r="Q779" i="1"/>
  <c r="Y779" i="1" s="1"/>
  <c r="R21" i="8"/>
  <c r="Q21" i="8"/>
  <c r="P21" i="8"/>
  <c r="BK123" i="1" l="1"/>
  <c r="BX123" i="1"/>
  <c r="BL123" i="1"/>
  <c r="BT123" i="1"/>
  <c r="BY123" i="1"/>
  <c r="BM123" i="1"/>
  <c r="BJ123" i="1"/>
  <c r="BQ123" i="1"/>
  <c r="BN123" i="1"/>
  <c r="BR123" i="1"/>
  <c r="BZ123" i="1"/>
  <c r="CB123" i="1" s="1"/>
  <c r="BS123" i="1"/>
  <c r="BO123" i="1"/>
  <c r="BU123" i="1"/>
  <c r="BP123" i="1"/>
  <c r="BV123" i="1"/>
  <c r="BW123" i="1"/>
  <c r="AM351" i="1"/>
  <c r="AN351" i="1"/>
  <c r="CC351" i="1" s="1"/>
  <c r="AP351" i="1"/>
  <c r="CE351" i="1" s="1"/>
  <c r="AO351" i="1"/>
  <c r="CD351" i="1" s="1"/>
  <c r="AQ351" i="1"/>
  <c r="CF351" i="1" s="1"/>
  <c r="AF351" i="1"/>
  <c r="AF672" i="1"/>
  <c r="CG672" i="1" s="1"/>
  <c r="AL52" i="1"/>
  <c r="CG52" i="1"/>
  <c r="AO457" i="1"/>
  <c r="CD457" i="1" s="1"/>
  <c r="AP457" i="1"/>
  <c r="CE457" i="1" s="1"/>
  <c r="AF457" i="1"/>
  <c r="AN457" i="1"/>
  <c r="CC457" i="1" s="1"/>
  <c r="AQ457" i="1"/>
  <c r="CF457" i="1" s="1"/>
  <c r="AM457" i="1"/>
  <c r="AF221" i="1"/>
  <c r="AP221" i="1"/>
  <c r="AM221" i="1"/>
  <c r="AN221" i="1"/>
  <c r="AQ221" i="1"/>
  <c r="AO221" i="1"/>
  <c r="AP449" i="1"/>
  <c r="CE449" i="1" s="1"/>
  <c r="AM449" i="1"/>
  <c r="AN449" i="1"/>
  <c r="CC449" i="1" s="1"/>
  <c r="AO449" i="1"/>
  <c r="CD449" i="1" s="1"/>
  <c r="AQ449" i="1"/>
  <c r="CF449" i="1" s="1"/>
  <c r="AF449" i="1"/>
  <c r="CG364" i="1"/>
  <c r="AL364" i="1"/>
  <c r="AL128" i="1"/>
  <c r="CG128" i="1"/>
  <c r="AL56" i="1"/>
  <c r="CG56" i="1"/>
  <c r="AL347" i="1"/>
  <c r="CG347" i="1"/>
  <c r="AM331" i="1"/>
  <c r="AP331" i="1"/>
  <c r="CE331" i="1" s="1"/>
  <c r="AN331" i="1"/>
  <c r="CC331" i="1" s="1"/>
  <c r="AO331" i="1"/>
  <c r="CD331" i="1" s="1"/>
  <c r="AQ331" i="1"/>
  <c r="CF331" i="1" s="1"/>
  <c r="AF331" i="1"/>
  <c r="AO364" i="1"/>
  <c r="CD364" i="1" s="1"/>
  <c r="AF364" i="1"/>
  <c r="AM364" i="1"/>
  <c r="AN364" i="1"/>
  <c r="CC364" i="1" s="1"/>
  <c r="AP364" i="1"/>
  <c r="CE364" i="1" s="1"/>
  <c r="AQ364" i="1"/>
  <c r="CF364" i="1" s="1"/>
  <c r="AM619" i="1"/>
  <c r="AN619" i="1"/>
  <c r="CC619" i="1" s="1"/>
  <c r="AO619" i="1"/>
  <c r="CD619" i="1" s="1"/>
  <c r="AP619" i="1"/>
  <c r="CE619" i="1" s="1"/>
  <c r="AQ619" i="1"/>
  <c r="CF619" i="1" s="1"/>
  <c r="AF619" i="1"/>
  <c r="AL478" i="1"/>
  <c r="CG478" i="1"/>
  <c r="AL240" i="1"/>
  <c r="CG240" i="1"/>
  <c r="AL291" i="1"/>
  <c r="CG291" i="1"/>
  <c r="CG277" i="1"/>
  <c r="AL277" i="1"/>
  <c r="AL804" i="1"/>
  <c r="CG804" i="1"/>
  <c r="AQ691" i="1"/>
  <c r="CF691" i="1" s="1"/>
  <c r="AF691" i="1"/>
  <c r="AM691" i="1"/>
  <c r="AN691" i="1"/>
  <c r="CC691" i="1" s="1"/>
  <c r="AO691" i="1"/>
  <c r="CD691" i="1" s="1"/>
  <c r="AP691" i="1"/>
  <c r="CE691" i="1" s="1"/>
  <c r="AE584" i="1"/>
  <c r="AD584" i="1" s="1"/>
  <c r="AC584" i="1"/>
  <c r="CG790" i="1"/>
  <c r="AL790" i="1"/>
  <c r="CG767" i="1"/>
  <c r="AL767" i="1"/>
  <c r="AP793" i="1"/>
  <c r="CE793" i="1" s="1"/>
  <c r="AQ793" i="1"/>
  <c r="CF793" i="1" s="1"/>
  <c r="AM793" i="1"/>
  <c r="AN793" i="1"/>
  <c r="CC793" i="1" s="1"/>
  <c r="AF793" i="1"/>
  <c r="AO793" i="1"/>
  <c r="CD793" i="1" s="1"/>
  <c r="AF140" i="1"/>
  <c r="CG140" i="1" s="1"/>
  <c r="AL252" i="1"/>
  <c r="CG252" i="1"/>
  <c r="AL353" i="1"/>
  <c r="CG353" i="1"/>
  <c r="AQ81" i="1"/>
  <c r="CF81" i="1" s="1"/>
  <c r="AF81" i="1"/>
  <c r="AO81" i="1"/>
  <c r="CD81" i="1" s="1"/>
  <c r="AP81" i="1"/>
  <c r="CE81" i="1" s="1"/>
  <c r="AN81" i="1"/>
  <c r="CC81" i="1" s="1"/>
  <c r="AM81" i="1"/>
  <c r="AL102" i="1"/>
  <c r="CG102" i="1"/>
  <c r="CG182" i="1"/>
  <c r="AL182" i="1"/>
  <c r="AM421" i="1"/>
  <c r="AO421" i="1"/>
  <c r="CD421" i="1" s="1"/>
  <c r="AP421" i="1"/>
  <c r="CE421" i="1" s="1"/>
  <c r="AQ421" i="1"/>
  <c r="CF421" i="1" s="1"/>
  <c r="AF421" i="1"/>
  <c r="AN421" i="1"/>
  <c r="CC421" i="1" s="1"/>
  <c r="CG727" i="1"/>
  <c r="AL727" i="1"/>
  <c r="AC294" i="1"/>
  <c r="AE294" i="1"/>
  <c r="AD294" i="1" s="1"/>
  <c r="AO488" i="1"/>
  <c r="AP488" i="1"/>
  <c r="AQ488" i="1"/>
  <c r="AF488" i="1"/>
  <c r="AM488" i="1"/>
  <c r="AN488" i="1"/>
  <c r="AO498" i="1"/>
  <c r="CD498" i="1" s="1"/>
  <c r="AP498" i="1"/>
  <c r="CE498" i="1" s="1"/>
  <c r="AQ498" i="1"/>
  <c r="CF498" i="1" s="1"/>
  <c r="AF498" i="1"/>
  <c r="AM498" i="1"/>
  <c r="AN498" i="1"/>
  <c r="CC498" i="1" s="1"/>
  <c r="AF138" i="1"/>
  <c r="AN138" i="1"/>
  <c r="CC138" i="1" s="1"/>
  <c r="AP138" i="1"/>
  <c r="CE138" i="1" s="1"/>
  <c r="AQ138" i="1"/>
  <c r="CF138" i="1" s="1"/>
  <c r="AO138" i="1"/>
  <c r="CD138" i="1" s="1"/>
  <c r="AM138" i="1"/>
  <c r="AP236" i="1"/>
  <c r="AQ236" i="1"/>
  <c r="AF236" i="1"/>
  <c r="AM236" i="1"/>
  <c r="AN236" i="1"/>
  <c r="AO236" i="1"/>
  <c r="CG472" i="1"/>
  <c r="AL472" i="1"/>
  <c r="CG57" i="1"/>
  <c r="AL57" i="1"/>
  <c r="AN464" i="1"/>
  <c r="CC464" i="1" s="1"/>
  <c r="AM464" i="1"/>
  <c r="AO464" i="1"/>
  <c r="CD464" i="1" s="1"/>
  <c r="AP464" i="1"/>
  <c r="CE464" i="1" s="1"/>
  <c r="AQ464" i="1"/>
  <c r="CF464" i="1" s="1"/>
  <c r="AF464" i="1"/>
  <c r="AL828" i="1"/>
  <c r="CG828" i="1"/>
  <c r="AF545" i="1"/>
  <c r="AM545" i="1"/>
  <c r="AO545" i="1"/>
  <c r="CD545" i="1" s="1"/>
  <c r="AP545" i="1"/>
  <c r="CE545" i="1" s="1"/>
  <c r="AN545" i="1"/>
  <c r="CC545" i="1" s="1"/>
  <c r="AQ545" i="1"/>
  <c r="CF545" i="1" s="1"/>
  <c r="AM220" i="1"/>
  <c r="AN220" i="1"/>
  <c r="CC220" i="1" s="1"/>
  <c r="AO220" i="1"/>
  <c r="CD220" i="1" s="1"/>
  <c r="AP220" i="1"/>
  <c r="CE220" i="1" s="1"/>
  <c r="AQ220" i="1"/>
  <c r="CF220" i="1" s="1"/>
  <c r="AF220" i="1"/>
  <c r="AF194" i="1"/>
  <c r="AL463" i="1"/>
  <c r="CG463" i="1"/>
  <c r="AQ775" i="1"/>
  <c r="CF775" i="1" s="1"/>
  <c r="AF775" i="1"/>
  <c r="AM775" i="1"/>
  <c r="AN775" i="1"/>
  <c r="CC775" i="1" s="1"/>
  <c r="AO775" i="1"/>
  <c r="CD775" i="1" s="1"/>
  <c r="AP775" i="1"/>
  <c r="CE775" i="1" s="1"/>
  <c r="AL443" i="1"/>
  <c r="CG443" i="1"/>
  <c r="AO353" i="1"/>
  <c r="AQ353" i="1"/>
  <c r="AF353" i="1"/>
  <c r="AM353" i="1"/>
  <c r="AN353" i="1"/>
  <c r="AP353" i="1"/>
  <c r="AL421" i="1"/>
  <c r="CG421" i="1"/>
  <c r="AO727" i="1"/>
  <c r="CD727" i="1" s="1"/>
  <c r="AP727" i="1"/>
  <c r="CE727" i="1" s="1"/>
  <c r="AQ727" i="1"/>
  <c r="CF727" i="1" s="1"/>
  <c r="AF727" i="1"/>
  <c r="AM727" i="1"/>
  <c r="AN727" i="1"/>
  <c r="CC727" i="1" s="1"/>
  <c r="AM524" i="1"/>
  <c r="AN524" i="1"/>
  <c r="CC524" i="1" s="1"/>
  <c r="AP524" i="1"/>
  <c r="CE524" i="1" s="1"/>
  <c r="AQ524" i="1"/>
  <c r="CF524" i="1" s="1"/>
  <c r="AO524" i="1"/>
  <c r="CD524" i="1" s="1"/>
  <c r="AF524" i="1"/>
  <c r="CG775" i="1"/>
  <c r="AL775" i="1"/>
  <c r="CG786" i="1"/>
  <c r="AL786" i="1"/>
  <c r="AL337" i="1"/>
  <c r="CG337" i="1"/>
  <c r="AL305" i="1"/>
  <c r="CG305" i="1"/>
  <c r="AO500" i="1"/>
  <c r="CD500" i="1" s="1"/>
  <c r="AP500" i="1"/>
  <c r="CE500" i="1" s="1"/>
  <c r="AQ500" i="1"/>
  <c r="CF500" i="1" s="1"/>
  <c r="AF500" i="1"/>
  <c r="AM500" i="1"/>
  <c r="AN500" i="1"/>
  <c r="CC500" i="1" s="1"/>
  <c r="AL619" i="1"/>
  <c r="CG619" i="1"/>
  <c r="AL438" i="1"/>
  <c r="CG438" i="1"/>
  <c r="AO424" i="1"/>
  <c r="CD424" i="1" s="1"/>
  <c r="AP424" i="1"/>
  <c r="CE424" i="1" s="1"/>
  <c r="AQ424" i="1"/>
  <c r="CF424" i="1" s="1"/>
  <c r="AF424" i="1"/>
  <c r="AM424" i="1"/>
  <c r="AN424" i="1"/>
  <c r="CC424" i="1" s="1"/>
  <c r="AQ706" i="1"/>
  <c r="CF706" i="1" s="1"/>
  <c r="AN706" i="1"/>
  <c r="CC706" i="1" s="1"/>
  <c r="AO706" i="1"/>
  <c r="CD706" i="1" s="1"/>
  <c r="AP706" i="1"/>
  <c r="CE706" i="1" s="1"/>
  <c r="AF706" i="1"/>
  <c r="AM706" i="1"/>
  <c r="AL87" i="1"/>
  <c r="CG87" i="1"/>
  <c r="AP277" i="1"/>
  <c r="AF277" i="1"/>
  <c r="AO277" i="1"/>
  <c r="AQ277" i="1"/>
  <c r="AM277" i="1"/>
  <c r="AN277" i="1"/>
  <c r="AF804" i="1"/>
  <c r="AN804" i="1"/>
  <c r="CC804" i="1" s="1"/>
  <c r="AP804" i="1"/>
  <c r="CE804" i="1" s="1"/>
  <c r="AQ804" i="1"/>
  <c r="CF804" i="1" s="1"/>
  <c r="AO804" i="1"/>
  <c r="CD804" i="1" s="1"/>
  <c r="AM804" i="1"/>
  <c r="CG691" i="1"/>
  <c r="AL691" i="1"/>
  <c r="AO537" i="1"/>
  <c r="AP537" i="1"/>
  <c r="AQ537" i="1"/>
  <c r="AF537" i="1"/>
  <c r="AN537" i="1"/>
  <c r="AM537" i="1"/>
  <c r="AL793" i="1"/>
  <c r="CG793" i="1"/>
  <c r="AO111" i="1"/>
  <c r="CD111" i="1" s="1"/>
  <c r="AP111" i="1"/>
  <c r="CE111" i="1" s="1"/>
  <c r="AQ111" i="1"/>
  <c r="CF111" i="1" s="1"/>
  <c r="AF111" i="1"/>
  <c r="AM111" i="1"/>
  <c r="AN111" i="1"/>
  <c r="CC111" i="1" s="1"/>
  <c r="AC627" i="1"/>
  <c r="AE627" i="1"/>
  <c r="AD627" i="1" s="1"/>
  <c r="AP252" i="1"/>
  <c r="AQ252" i="1"/>
  <c r="AF252" i="1"/>
  <c r="AM252" i="1"/>
  <c r="AN252" i="1"/>
  <c r="AO252" i="1"/>
  <c r="AN327" i="1"/>
  <c r="CC327" i="1" s="1"/>
  <c r="AO327" i="1"/>
  <c r="CD327" i="1" s="1"/>
  <c r="AQ327" i="1"/>
  <c r="CF327" i="1" s="1"/>
  <c r="AF327" i="1"/>
  <c r="AM327" i="1"/>
  <c r="AP327" i="1"/>
  <c r="CE327" i="1" s="1"/>
  <c r="AN339" i="1"/>
  <c r="CC339" i="1" s="1"/>
  <c r="AO339" i="1"/>
  <c r="CD339" i="1" s="1"/>
  <c r="AQ339" i="1"/>
  <c r="CF339" i="1" s="1"/>
  <c r="AF339" i="1"/>
  <c r="AM339" i="1"/>
  <c r="AP339" i="1"/>
  <c r="CE339" i="1" s="1"/>
  <c r="AL501" i="1"/>
  <c r="CG501" i="1"/>
  <c r="AP182" i="1"/>
  <c r="CE182" i="1" s="1"/>
  <c r="AQ182" i="1"/>
  <c r="CF182" i="1" s="1"/>
  <c r="AM182" i="1"/>
  <c r="AO182" i="1"/>
  <c r="CD182" i="1" s="1"/>
  <c r="AF182" i="1"/>
  <c r="AN182" i="1"/>
  <c r="CC182" i="1" s="1"/>
  <c r="AL601" i="1"/>
  <c r="CG601" i="1"/>
  <c r="AM762" i="1"/>
  <c r="AN762" i="1"/>
  <c r="CC762" i="1" s="1"/>
  <c r="AO762" i="1"/>
  <c r="CD762" i="1" s="1"/>
  <c r="AP762" i="1"/>
  <c r="CE762" i="1" s="1"/>
  <c r="AQ762" i="1"/>
  <c r="CF762" i="1" s="1"/>
  <c r="AF762" i="1"/>
  <c r="AF666" i="1"/>
  <c r="AM666" i="1"/>
  <c r="AN666" i="1"/>
  <c r="AO666" i="1"/>
  <c r="AP666" i="1"/>
  <c r="AQ666" i="1"/>
  <c r="AM395" i="1"/>
  <c r="AN395" i="1"/>
  <c r="AO395" i="1"/>
  <c r="AP395" i="1"/>
  <c r="AQ395" i="1"/>
  <c r="AF395" i="1"/>
  <c r="AL690" i="1"/>
  <c r="CG690" i="1"/>
  <c r="CG488" i="1"/>
  <c r="AL488" i="1"/>
  <c r="CG498" i="1"/>
  <c r="AL498" i="1"/>
  <c r="AF401" i="1"/>
  <c r="CG401" i="1" s="1"/>
  <c r="AF251" i="1"/>
  <c r="CG251" i="1" s="1"/>
  <c r="CG246" i="1"/>
  <c r="AL246" i="1"/>
  <c r="CG152" i="1"/>
  <c r="AL152" i="1"/>
  <c r="AQ792" i="1"/>
  <c r="CF792" i="1" s="1"/>
  <c r="AF792" i="1"/>
  <c r="AM792" i="1"/>
  <c r="AN792" i="1"/>
  <c r="CC792" i="1" s="1"/>
  <c r="AO792" i="1"/>
  <c r="CD792" i="1" s="1"/>
  <c r="AP792" i="1"/>
  <c r="CE792" i="1" s="1"/>
  <c r="AC109" i="1"/>
  <c r="AE109" i="1"/>
  <c r="AD109" i="1" s="1"/>
  <c r="AL236" i="1"/>
  <c r="CG236" i="1"/>
  <c r="AO472" i="1"/>
  <c r="CD472" i="1" s="1"/>
  <c r="AP472" i="1"/>
  <c r="CE472" i="1" s="1"/>
  <c r="AQ472" i="1"/>
  <c r="CF472" i="1" s="1"/>
  <c r="AM472" i="1"/>
  <c r="AF472" i="1"/>
  <c r="AN472" i="1"/>
  <c r="CC472" i="1" s="1"/>
  <c r="AO57" i="1"/>
  <c r="CD57" i="1" s="1"/>
  <c r="AP57" i="1"/>
  <c r="CE57" i="1" s="1"/>
  <c r="AQ57" i="1"/>
  <c r="CF57" i="1" s="1"/>
  <c r="AF57" i="1"/>
  <c r="AM57" i="1"/>
  <c r="AN57" i="1"/>
  <c r="CC57" i="1" s="1"/>
  <c r="AL464" i="1"/>
  <c r="CG464" i="1"/>
  <c r="AQ828" i="1"/>
  <c r="CF828" i="1" s="1"/>
  <c r="AP828" i="1"/>
  <c r="CE828" i="1" s="1"/>
  <c r="AF828" i="1"/>
  <c r="AM828" i="1"/>
  <c r="AO828" i="1"/>
  <c r="CD828" i="1" s="1"/>
  <c r="AN828" i="1"/>
  <c r="CC828" i="1" s="1"/>
  <c r="AP280" i="1"/>
  <c r="CE280" i="1" s="1"/>
  <c r="AM280" i="1"/>
  <c r="AN280" i="1"/>
  <c r="CC280" i="1" s="1"/>
  <c r="AO280" i="1"/>
  <c r="CD280" i="1" s="1"/>
  <c r="AQ280" i="1"/>
  <c r="CF280" i="1" s="1"/>
  <c r="AF280" i="1"/>
  <c r="CG545" i="1"/>
  <c r="AL545" i="1"/>
  <c r="CG558" i="1"/>
  <c r="AL558" i="1"/>
  <c r="AL245" i="1"/>
  <c r="CG245" i="1"/>
  <c r="AF160" i="1"/>
  <c r="CG160" i="1" s="1"/>
  <c r="AL202" i="1"/>
  <c r="CG202" i="1"/>
  <c r="AQ612" i="1"/>
  <c r="CF612" i="1" s="1"/>
  <c r="AF612" i="1"/>
  <c r="AM612" i="1"/>
  <c r="AN612" i="1"/>
  <c r="CC612" i="1" s="1"/>
  <c r="AO612" i="1"/>
  <c r="CD612" i="1" s="1"/>
  <c r="AP612" i="1"/>
  <c r="CE612" i="1" s="1"/>
  <c r="AO558" i="1"/>
  <c r="CD558" i="1" s="1"/>
  <c r="AP558" i="1"/>
  <c r="CE558" i="1" s="1"/>
  <c r="AQ558" i="1"/>
  <c r="CF558" i="1" s="1"/>
  <c r="AF558" i="1"/>
  <c r="AM558" i="1"/>
  <c r="AN558" i="1"/>
  <c r="CC558" i="1" s="1"/>
  <c r="CG243" i="1"/>
  <c r="AL243" i="1"/>
  <c r="AF291" i="1"/>
  <c r="AN291" i="1"/>
  <c r="CC291" i="1" s="1"/>
  <c r="AO291" i="1"/>
  <c r="CD291" i="1" s="1"/>
  <c r="AM291" i="1"/>
  <c r="AP291" i="1"/>
  <c r="CE291" i="1" s="1"/>
  <c r="AQ291" i="1"/>
  <c r="CF291" i="1" s="1"/>
  <c r="AL317" i="1"/>
  <c r="CG317" i="1"/>
  <c r="AO102" i="1"/>
  <c r="CD102" i="1" s="1"/>
  <c r="AP102" i="1"/>
  <c r="CE102" i="1" s="1"/>
  <c r="AQ102" i="1"/>
  <c r="CF102" i="1" s="1"/>
  <c r="AF102" i="1"/>
  <c r="AM102" i="1"/>
  <c r="AN102" i="1"/>
  <c r="CC102" i="1" s="1"/>
  <c r="AL221" i="1"/>
  <c r="CG221" i="1"/>
  <c r="CG138" i="1"/>
  <c r="AL138" i="1"/>
  <c r="AP337" i="1"/>
  <c r="CE337" i="1" s="1"/>
  <c r="AN337" i="1"/>
  <c r="CC337" i="1" s="1"/>
  <c r="AO337" i="1"/>
  <c r="CD337" i="1" s="1"/>
  <c r="AQ337" i="1"/>
  <c r="CF337" i="1" s="1"/>
  <c r="AF337" i="1"/>
  <c r="AM337" i="1"/>
  <c r="AO305" i="1"/>
  <c r="AM305" i="1"/>
  <c r="AP305" i="1"/>
  <c r="AQ305" i="1"/>
  <c r="AF305" i="1"/>
  <c r="AN305" i="1"/>
  <c r="AO630" i="1"/>
  <c r="AP630" i="1"/>
  <c r="AF630" i="1"/>
  <c r="AM630" i="1"/>
  <c r="AN630" i="1"/>
  <c r="AQ630" i="1"/>
  <c r="AF515" i="1"/>
  <c r="AN515" i="1"/>
  <c r="CC515" i="1" s="1"/>
  <c r="AM515" i="1"/>
  <c r="AO515" i="1"/>
  <c r="CD515" i="1" s="1"/>
  <c r="AP515" i="1"/>
  <c r="CE515" i="1" s="1"/>
  <c r="AQ515" i="1"/>
  <c r="CF515" i="1" s="1"/>
  <c r="AL325" i="1"/>
  <c r="CG325" i="1"/>
  <c r="CG694" i="1"/>
  <c r="AL694" i="1"/>
  <c r="AQ391" i="1"/>
  <c r="AF391" i="1"/>
  <c r="AM391" i="1"/>
  <c r="AN391" i="1"/>
  <c r="AO391" i="1"/>
  <c r="AP391" i="1"/>
  <c r="CG515" i="1"/>
  <c r="AL515" i="1"/>
  <c r="CG97" i="1"/>
  <c r="AL97" i="1"/>
  <c r="AO325" i="1"/>
  <c r="CD325" i="1" s="1"/>
  <c r="AP325" i="1"/>
  <c r="CE325" i="1" s="1"/>
  <c r="AQ325" i="1"/>
  <c r="CF325" i="1" s="1"/>
  <c r="AM325" i="1"/>
  <c r="AF325" i="1"/>
  <c r="AN325" i="1"/>
  <c r="CC325" i="1" s="1"/>
  <c r="CG500" i="1"/>
  <c r="AL500" i="1"/>
  <c r="AF438" i="1"/>
  <c r="AQ438" i="1"/>
  <c r="CF438" i="1" s="1"/>
  <c r="AM438" i="1"/>
  <c r="AN438" i="1"/>
  <c r="CC438" i="1" s="1"/>
  <c r="AO438" i="1"/>
  <c r="CD438" i="1" s="1"/>
  <c r="AP438" i="1"/>
  <c r="CE438" i="1" s="1"/>
  <c r="CG424" i="1"/>
  <c r="AL424" i="1"/>
  <c r="CG706" i="1"/>
  <c r="AL706" i="1"/>
  <c r="AF87" i="1"/>
  <c r="AO87" i="1"/>
  <c r="CD87" i="1" s="1"/>
  <c r="AP87" i="1"/>
  <c r="CE87" i="1" s="1"/>
  <c r="AM87" i="1"/>
  <c r="AN87" i="1"/>
  <c r="CC87" i="1" s="1"/>
  <c r="AQ87" i="1"/>
  <c r="CF87" i="1" s="1"/>
  <c r="AM517" i="1"/>
  <c r="AN517" i="1"/>
  <c r="AF517" i="1"/>
  <c r="AO517" i="1"/>
  <c r="AP517" i="1"/>
  <c r="AQ517" i="1"/>
  <c r="CG275" i="1"/>
  <c r="AL275" i="1"/>
  <c r="AO779" i="1"/>
  <c r="CD779" i="1" s="1"/>
  <c r="AP779" i="1"/>
  <c r="CE779" i="1" s="1"/>
  <c r="AQ779" i="1"/>
  <c r="CF779" i="1" s="1"/>
  <c r="AF779" i="1"/>
  <c r="AM779" i="1"/>
  <c r="AN779" i="1"/>
  <c r="CC779" i="1" s="1"/>
  <c r="CG537" i="1"/>
  <c r="AL537" i="1"/>
  <c r="AL90" i="1"/>
  <c r="CG90" i="1"/>
  <c r="AL703" i="1"/>
  <c r="CG703" i="1"/>
  <c r="CG111" i="1"/>
  <c r="AL111" i="1"/>
  <c r="CG405" i="1"/>
  <c r="AL405" i="1"/>
  <c r="CG327" i="1"/>
  <c r="AL327" i="1"/>
  <c r="AL339" i="1"/>
  <c r="CG339" i="1"/>
  <c r="AN501" i="1"/>
  <c r="CC501" i="1" s="1"/>
  <c r="AO501" i="1"/>
  <c r="CD501" i="1" s="1"/>
  <c r="AP501" i="1"/>
  <c r="CE501" i="1" s="1"/>
  <c r="AF501" i="1"/>
  <c r="AQ501" i="1"/>
  <c r="CF501" i="1" s="1"/>
  <c r="AM501" i="1"/>
  <c r="AF121" i="1"/>
  <c r="CG121" i="1" s="1"/>
  <c r="AF207" i="1"/>
  <c r="CG207" i="1" s="1"/>
  <c r="AP82" i="1"/>
  <c r="CE82" i="1" s="1"/>
  <c r="AF82" i="1"/>
  <c r="AN82" i="1"/>
  <c r="CC82" i="1" s="1"/>
  <c r="AO82" i="1"/>
  <c r="CD82" i="1" s="1"/>
  <c r="AM82" i="1"/>
  <c r="AQ82" i="1"/>
  <c r="CF82" i="1" s="1"/>
  <c r="AO601" i="1"/>
  <c r="CD601" i="1" s="1"/>
  <c r="AM601" i="1"/>
  <c r="AN601" i="1"/>
  <c r="CC601" i="1" s="1"/>
  <c r="AP601" i="1"/>
  <c r="CE601" i="1" s="1"/>
  <c r="AF601" i="1"/>
  <c r="AQ601" i="1"/>
  <c r="CF601" i="1" s="1"/>
  <c r="CG762" i="1"/>
  <c r="AL762" i="1"/>
  <c r="CG666" i="1"/>
  <c r="AL666" i="1"/>
  <c r="CG395" i="1"/>
  <c r="AL395" i="1"/>
  <c r="AF690" i="1"/>
  <c r="AM690" i="1"/>
  <c r="AN690" i="1"/>
  <c r="AP690" i="1"/>
  <c r="AQ690" i="1"/>
  <c r="AO690" i="1"/>
  <c r="AP633" i="1"/>
  <c r="CE633" i="1" s="1"/>
  <c r="AQ633" i="1"/>
  <c r="CF633" i="1" s="1"/>
  <c r="AF633" i="1"/>
  <c r="AM633" i="1"/>
  <c r="AN633" i="1"/>
  <c r="CC633" i="1" s="1"/>
  <c r="AO633" i="1"/>
  <c r="CD633" i="1" s="1"/>
  <c r="AM777" i="1"/>
  <c r="AN777" i="1"/>
  <c r="AO777" i="1"/>
  <c r="AP777" i="1"/>
  <c r="AQ777" i="1"/>
  <c r="AF777" i="1"/>
  <c r="AN246" i="1"/>
  <c r="CC246" i="1" s="1"/>
  <c r="AO246" i="1"/>
  <c r="CD246" i="1" s="1"/>
  <c r="AP246" i="1"/>
  <c r="CE246" i="1" s="1"/>
  <c r="AF246" i="1"/>
  <c r="AQ246" i="1"/>
  <c r="CF246" i="1" s="1"/>
  <c r="AM246" i="1"/>
  <c r="AQ152" i="1"/>
  <c r="CF152" i="1" s="1"/>
  <c r="AF152" i="1"/>
  <c r="AM152" i="1"/>
  <c r="AN152" i="1"/>
  <c r="CC152" i="1" s="1"/>
  <c r="AO152" i="1"/>
  <c r="CD152" i="1" s="1"/>
  <c r="AP152" i="1"/>
  <c r="CE152" i="1" s="1"/>
  <c r="CG792" i="1"/>
  <c r="AL792" i="1"/>
  <c r="AO380" i="1"/>
  <c r="CD380" i="1" s="1"/>
  <c r="AF380" i="1"/>
  <c r="AQ380" i="1"/>
  <c r="CF380" i="1" s="1"/>
  <c r="AN380" i="1"/>
  <c r="CC380" i="1" s="1"/>
  <c r="AP380" i="1"/>
  <c r="CE380" i="1" s="1"/>
  <c r="AM380" i="1"/>
  <c r="AM770" i="1"/>
  <c r="AN770" i="1"/>
  <c r="CC770" i="1" s="1"/>
  <c r="AO770" i="1"/>
  <c r="CD770" i="1" s="1"/>
  <c r="AP770" i="1"/>
  <c r="CE770" i="1" s="1"/>
  <c r="AQ770" i="1"/>
  <c r="CF770" i="1" s="1"/>
  <c r="AF770" i="1"/>
  <c r="AF348" i="1"/>
  <c r="AO348" i="1"/>
  <c r="AQ348" i="1"/>
  <c r="AM348" i="1"/>
  <c r="AN348" i="1"/>
  <c r="AP348" i="1"/>
  <c r="CG371" i="1"/>
  <c r="AL371" i="1"/>
  <c r="CG280" i="1"/>
  <c r="AL280" i="1"/>
  <c r="AP586" i="1"/>
  <c r="CE586" i="1" s="1"/>
  <c r="AQ586" i="1"/>
  <c r="CF586" i="1" s="1"/>
  <c r="AF586" i="1"/>
  <c r="AN586" i="1"/>
  <c r="CC586" i="1" s="1"/>
  <c r="AM586" i="1"/>
  <c r="AO586" i="1"/>
  <c r="CD586" i="1" s="1"/>
  <c r="AP420" i="1"/>
  <c r="CE420" i="1" s="1"/>
  <c r="AQ420" i="1"/>
  <c r="CF420" i="1" s="1"/>
  <c r="AM420" i="1"/>
  <c r="AO420" i="1"/>
  <c r="CD420" i="1" s="1"/>
  <c r="AF420" i="1"/>
  <c r="AN420" i="1"/>
  <c r="CC420" i="1" s="1"/>
  <c r="AL360" i="1"/>
  <c r="CG360" i="1"/>
  <c r="AP243" i="1"/>
  <c r="AQ243" i="1"/>
  <c r="AF243" i="1"/>
  <c r="AM243" i="1"/>
  <c r="AO243" i="1"/>
  <c r="AN243" i="1"/>
  <c r="AL423" i="1"/>
  <c r="CG423" i="1"/>
  <c r="AL549" i="1"/>
  <c r="CG549" i="1"/>
  <c r="AM447" i="1"/>
  <c r="AN447" i="1"/>
  <c r="CC447" i="1" s="1"/>
  <c r="AO447" i="1"/>
  <c r="CD447" i="1" s="1"/>
  <c r="AP447" i="1"/>
  <c r="CE447" i="1" s="1"/>
  <c r="AQ447" i="1"/>
  <c r="CF447" i="1" s="1"/>
  <c r="AF447" i="1"/>
  <c r="AO181" i="1"/>
  <c r="CD181" i="1" s="1"/>
  <c r="AP181" i="1"/>
  <c r="CE181" i="1" s="1"/>
  <c r="AF181" i="1"/>
  <c r="AN181" i="1"/>
  <c r="CC181" i="1" s="1"/>
  <c r="AM181" i="1"/>
  <c r="AQ181" i="1"/>
  <c r="CF181" i="1" s="1"/>
  <c r="AP487" i="1"/>
  <c r="CE487" i="1" s="1"/>
  <c r="AQ487" i="1"/>
  <c r="CF487" i="1" s="1"/>
  <c r="AF487" i="1"/>
  <c r="AM487" i="1"/>
  <c r="AN487" i="1"/>
  <c r="CC487" i="1" s="1"/>
  <c r="AO487" i="1"/>
  <c r="CD487" i="1" s="1"/>
  <c r="CG517" i="1"/>
  <c r="AL517" i="1"/>
  <c r="AM107" i="1"/>
  <c r="AN107" i="1"/>
  <c r="CC107" i="1" s="1"/>
  <c r="AO107" i="1"/>
  <c r="CD107" i="1" s="1"/>
  <c r="AP107" i="1"/>
  <c r="CE107" i="1" s="1"/>
  <c r="AQ107" i="1"/>
  <c r="CF107" i="1" s="1"/>
  <c r="AF107" i="1"/>
  <c r="AF570" i="1"/>
  <c r="CG570" i="1" s="1"/>
  <c r="AO275" i="1"/>
  <c r="CD275" i="1" s="1"/>
  <c r="AP275" i="1"/>
  <c r="CE275" i="1" s="1"/>
  <c r="AQ275" i="1"/>
  <c r="CF275" i="1" s="1"/>
  <c r="AM275" i="1"/>
  <c r="AF275" i="1"/>
  <c r="AN275" i="1"/>
  <c r="CC275" i="1" s="1"/>
  <c r="CG779" i="1"/>
  <c r="AL779" i="1"/>
  <c r="AF826" i="1"/>
  <c r="AQ826" i="1"/>
  <c r="CF826" i="1" s="1"/>
  <c r="AP826" i="1"/>
  <c r="CE826" i="1" s="1"/>
  <c r="AM826" i="1"/>
  <c r="AO826" i="1"/>
  <c r="CD826" i="1" s="1"/>
  <c r="AN826" i="1"/>
  <c r="CC826" i="1" s="1"/>
  <c r="AF679" i="1"/>
  <c r="CG679" i="1" s="1"/>
  <c r="AF90" i="1"/>
  <c r="AO90" i="1"/>
  <c r="CD90" i="1" s="1"/>
  <c r="AN90" i="1"/>
  <c r="CC90" i="1" s="1"/>
  <c r="AM90" i="1"/>
  <c r="AP90" i="1"/>
  <c r="CE90" i="1" s="1"/>
  <c r="AQ90" i="1"/>
  <c r="CF90" i="1" s="1"/>
  <c r="AM703" i="1"/>
  <c r="AN703" i="1"/>
  <c r="CC703" i="1" s="1"/>
  <c r="AO703" i="1"/>
  <c r="CD703" i="1" s="1"/>
  <c r="AP703" i="1"/>
  <c r="CE703" i="1" s="1"/>
  <c r="AF703" i="1"/>
  <c r="AQ703" i="1"/>
  <c r="CF703" i="1" s="1"/>
  <c r="AO405" i="1"/>
  <c r="CD405" i="1" s="1"/>
  <c r="AP405" i="1"/>
  <c r="CE405" i="1" s="1"/>
  <c r="AQ405" i="1"/>
  <c r="CF405" i="1" s="1"/>
  <c r="AM405" i="1"/>
  <c r="AN405" i="1"/>
  <c r="CC405" i="1" s="1"/>
  <c r="AF405" i="1"/>
  <c r="AO542" i="1"/>
  <c r="CD542" i="1" s="1"/>
  <c r="AP542" i="1"/>
  <c r="CE542" i="1" s="1"/>
  <c r="AQ542" i="1"/>
  <c r="CF542" i="1" s="1"/>
  <c r="AN542" i="1"/>
  <c r="CC542" i="1" s="1"/>
  <c r="AF542" i="1"/>
  <c r="AM542" i="1"/>
  <c r="AL590" i="1"/>
  <c r="CG590" i="1"/>
  <c r="CG94" i="1"/>
  <c r="AL94" i="1"/>
  <c r="AL477" i="1"/>
  <c r="CG477" i="1"/>
  <c r="AL82" i="1"/>
  <c r="CG82" i="1"/>
  <c r="AL119" i="1"/>
  <c r="CG119" i="1"/>
  <c r="AL345" i="1"/>
  <c r="CG345" i="1"/>
  <c r="AO374" i="1"/>
  <c r="CD374" i="1" s="1"/>
  <c r="AQ374" i="1"/>
  <c r="CF374" i="1" s="1"/>
  <c r="AF374" i="1"/>
  <c r="AM374" i="1"/>
  <c r="AN374" i="1"/>
  <c r="CC374" i="1" s="1"/>
  <c r="AP374" i="1"/>
  <c r="CE374" i="1" s="1"/>
  <c r="AO86" i="1"/>
  <c r="CD86" i="1" s="1"/>
  <c r="AP86" i="1"/>
  <c r="CE86" i="1" s="1"/>
  <c r="AQ86" i="1"/>
  <c r="CF86" i="1" s="1"/>
  <c r="AF86" i="1"/>
  <c r="AM86" i="1"/>
  <c r="AN86" i="1"/>
  <c r="CC86" i="1" s="1"/>
  <c r="AP321" i="1"/>
  <c r="AQ321" i="1"/>
  <c r="AM321" i="1"/>
  <c r="AN321" i="1"/>
  <c r="AO321" i="1"/>
  <c r="AF321" i="1"/>
  <c r="AL633" i="1"/>
  <c r="CG633" i="1"/>
  <c r="AL777" i="1"/>
  <c r="CG777" i="1"/>
  <c r="AF398" i="1"/>
  <c r="CG398" i="1" s="1"/>
  <c r="AO516" i="1"/>
  <c r="AP516" i="1"/>
  <c r="AQ516" i="1"/>
  <c r="AF516" i="1"/>
  <c r="AM516" i="1"/>
  <c r="AN516" i="1"/>
  <c r="AL238" i="1"/>
  <c r="CG238" i="1"/>
  <c r="AF209" i="1"/>
  <c r="CG209" i="1" s="1"/>
  <c r="AL609" i="1"/>
  <c r="CG609" i="1"/>
  <c r="AF548" i="1"/>
  <c r="CG548" i="1" s="1"/>
  <c r="AL380" i="1"/>
  <c r="CG380" i="1"/>
  <c r="CG770" i="1"/>
  <c r="AL770" i="1"/>
  <c r="CG348" i="1"/>
  <c r="AL348" i="1"/>
  <c r="AN371" i="1"/>
  <c r="CC371" i="1" s="1"/>
  <c r="AQ371" i="1"/>
  <c r="CF371" i="1" s="1"/>
  <c r="AF371" i="1"/>
  <c r="AM371" i="1"/>
  <c r="AO371" i="1"/>
  <c r="CD371" i="1" s="1"/>
  <c r="AP371" i="1"/>
  <c r="CE371" i="1" s="1"/>
  <c r="AL586" i="1"/>
  <c r="CG586" i="1"/>
  <c r="CG420" i="1"/>
  <c r="AL420" i="1"/>
  <c r="AO604" i="1"/>
  <c r="CD604" i="1" s="1"/>
  <c r="AQ604" i="1"/>
  <c r="CF604" i="1" s="1"/>
  <c r="AN604" i="1"/>
  <c r="CC604" i="1" s="1"/>
  <c r="AP604" i="1"/>
  <c r="CE604" i="1" s="1"/>
  <c r="AF604" i="1"/>
  <c r="AM604" i="1"/>
  <c r="AP56" i="1"/>
  <c r="AN56" i="1"/>
  <c r="AM56" i="1"/>
  <c r="AO56" i="1"/>
  <c r="AQ56" i="1"/>
  <c r="AF56" i="1"/>
  <c r="CG279" i="1"/>
  <c r="AL279" i="1"/>
  <c r="CG192" i="1"/>
  <c r="AL192" i="1"/>
  <c r="AO240" i="1"/>
  <c r="AP240" i="1"/>
  <c r="AQ240" i="1"/>
  <c r="AF240" i="1"/>
  <c r="AM240" i="1"/>
  <c r="AN240" i="1"/>
  <c r="AN203" i="1"/>
  <c r="CC203" i="1" s="1"/>
  <c r="AO203" i="1"/>
  <c r="CD203" i="1" s="1"/>
  <c r="AP203" i="1"/>
  <c r="CE203" i="1" s="1"/>
  <c r="AQ203" i="1"/>
  <c r="CF203" i="1" s="1"/>
  <c r="AF203" i="1"/>
  <c r="AM203" i="1"/>
  <c r="AN767" i="1"/>
  <c r="CC767" i="1" s="1"/>
  <c r="AO767" i="1"/>
  <c r="CD767" i="1" s="1"/>
  <c r="AP767" i="1"/>
  <c r="CE767" i="1" s="1"/>
  <c r="AQ767" i="1"/>
  <c r="CF767" i="1" s="1"/>
  <c r="AF767" i="1"/>
  <c r="AM767" i="1"/>
  <c r="AN463" i="1"/>
  <c r="CC463" i="1" s="1"/>
  <c r="AM463" i="1"/>
  <c r="AO463" i="1"/>
  <c r="CD463" i="1" s="1"/>
  <c r="AP463" i="1"/>
  <c r="CE463" i="1" s="1"/>
  <c r="AQ463" i="1"/>
  <c r="CF463" i="1" s="1"/>
  <c r="AF463" i="1"/>
  <c r="AL81" i="1"/>
  <c r="CG81" i="1"/>
  <c r="AQ436" i="1"/>
  <c r="CF436" i="1" s="1"/>
  <c r="AF436" i="1"/>
  <c r="AM436" i="1"/>
  <c r="AN436" i="1"/>
  <c r="CC436" i="1" s="1"/>
  <c r="AO436" i="1"/>
  <c r="CD436" i="1" s="1"/>
  <c r="AP436" i="1"/>
  <c r="CE436" i="1" s="1"/>
  <c r="AP694" i="1"/>
  <c r="AQ694" i="1"/>
  <c r="AM694" i="1"/>
  <c r="AO694" i="1"/>
  <c r="AF694" i="1"/>
  <c r="AN694" i="1"/>
  <c r="AM26" i="1"/>
  <c r="AN26" i="1"/>
  <c r="CC26" i="1" s="1"/>
  <c r="AO26" i="1"/>
  <c r="CD26" i="1" s="1"/>
  <c r="AP26" i="1"/>
  <c r="CE26" i="1" s="1"/>
  <c r="AQ26" i="1"/>
  <c r="CF26" i="1" s="1"/>
  <c r="AF26" i="1"/>
  <c r="AN748" i="1"/>
  <c r="CC748" i="1" s="1"/>
  <c r="AQ748" i="1"/>
  <c r="CF748" i="1" s="1"/>
  <c r="AF748" i="1"/>
  <c r="AM748" i="1"/>
  <c r="AO748" i="1"/>
  <c r="CD748" i="1" s="1"/>
  <c r="AP748" i="1"/>
  <c r="CE748" i="1" s="1"/>
  <c r="CG318" i="1"/>
  <c r="AL318" i="1"/>
  <c r="AL487" i="1"/>
  <c r="CG487" i="1"/>
  <c r="AN480" i="1"/>
  <c r="CC480" i="1" s="1"/>
  <c r="AO480" i="1"/>
  <c r="CD480" i="1" s="1"/>
  <c r="AP480" i="1"/>
  <c r="CE480" i="1" s="1"/>
  <c r="AQ480" i="1"/>
  <c r="CF480" i="1" s="1"/>
  <c r="AF480" i="1"/>
  <c r="AM480" i="1"/>
  <c r="CG107" i="1"/>
  <c r="AL107" i="1"/>
  <c r="AF270" i="1"/>
  <c r="CG270" i="1" s="1"/>
  <c r="AL728" i="1"/>
  <c r="CG728" i="1"/>
  <c r="CG172" i="1"/>
  <c r="AL172" i="1"/>
  <c r="AE554" i="1"/>
  <c r="AD554" i="1" s="1"/>
  <c r="AC554" i="1"/>
  <c r="AL826" i="1"/>
  <c r="CG826" i="1"/>
  <c r="AF489" i="1"/>
  <c r="AM489" i="1"/>
  <c r="AN489" i="1"/>
  <c r="CC489" i="1" s="1"/>
  <c r="AO489" i="1"/>
  <c r="CD489" i="1" s="1"/>
  <c r="AP489" i="1"/>
  <c r="CE489" i="1" s="1"/>
  <c r="AQ489" i="1"/>
  <c r="CF489" i="1" s="1"/>
  <c r="AL144" i="1"/>
  <c r="CG144" i="1"/>
  <c r="AL110" i="1"/>
  <c r="CG110" i="1"/>
  <c r="AQ38" i="1"/>
  <c r="CF38" i="1" s="1"/>
  <c r="AF38" i="1"/>
  <c r="AN38" i="1"/>
  <c r="CC38" i="1" s="1"/>
  <c r="AO38" i="1"/>
  <c r="CD38" i="1" s="1"/>
  <c r="AP38" i="1"/>
  <c r="CE38" i="1" s="1"/>
  <c r="AM38" i="1"/>
  <c r="AO513" i="1"/>
  <c r="CD513" i="1" s="1"/>
  <c r="AP513" i="1"/>
  <c r="CE513" i="1" s="1"/>
  <c r="AQ513" i="1"/>
  <c r="CF513" i="1" s="1"/>
  <c r="AN513" i="1"/>
  <c r="CC513" i="1" s="1"/>
  <c r="AF513" i="1"/>
  <c r="AM513" i="1"/>
  <c r="AF320" i="1"/>
  <c r="CG320" i="1" s="1"/>
  <c r="AL83" i="1"/>
  <c r="CG83" i="1"/>
  <c r="CG542" i="1"/>
  <c r="AL542" i="1"/>
  <c r="AQ590" i="1"/>
  <c r="CF590" i="1" s="1"/>
  <c r="AM590" i="1"/>
  <c r="AO590" i="1"/>
  <c r="CD590" i="1" s="1"/>
  <c r="AP590" i="1"/>
  <c r="CE590" i="1" s="1"/>
  <c r="AF590" i="1"/>
  <c r="AN590" i="1"/>
  <c r="CC590" i="1" s="1"/>
  <c r="AO94" i="1"/>
  <c r="CD94" i="1" s="1"/>
  <c r="AP94" i="1"/>
  <c r="CE94" i="1" s="1"/>
  <c r="AQ94" i="1"/>
  <c r="CF94" i="1" s="1"/>
  <c r="AF94" i="1"/>
  <c r="AM94" i="1"/>
  <c r="AN94" i="1"/>
  <c r="CC94" i="1" s="1"/>
  <c r="AN477" i="1"/>
  <c r="CC477" i="1" s="1"/>
  <c r="AO477" i="1"/>
  <c r="CD477" i="1" s="1"/>
  <c r="AM477" i="1"/>
  <c r="AP477" i="1"/>
  <c r="CE477" i="1" s="1"/>
  <c r="AQ477" i="1"/>
  <c r="CF477" i="1" s="1"/>
  <c r="AF477" i="1"/>
  <c r="AF76" i="1"/>
  <c r="CG76" i="1" s="1"/>
  <c r="AM119" i="1"/>
  <c r="AP119" i="1"/>
  <c r="CE119" i="1" s="1"/>
  <c r="AQ119" i="1"/>
  <c r="CF119" i="1" s="1"/>
  <c r="AF119" i="1"/>
  <c r="AN119" i="1"/>
  <c r="CC119" i="1" s="1"/>
  <c r="AO119" i="1"/>
  <c r="CD119" i="1" s="1"/>
  <c r="AM425" i="1"/>
  <c r="AO425" i="1"/>
  <c r="CD425" i="1" s="1"/>
  <c r="AP425" i="1"/>
  <c r="CE425" i="1" s="1"/>
  <c r="AQ425" i="1"/>
  <c r="CF425" i="1" s="1"/>
  <c r="AF425" i="1"/>
  <c r="AN425" i="1"/>
  <c r="CC425" i="1" s="1"/>
  <c r="AO345" i="1"/>
  <c r="AQ345" i="1"/>
  <c r="AF345" i="1"/>
  <c r="AM345" i="1"/>
  <c r="AN345" i="1"/>
  <c r="AP345" i="1"/>
  <c r="CG374" i="1"/>
  <c r="AL374" i="1"/>
  <c r="CG86" i="1"/>
  <c r="AL86" i="1"/>
  <c r="AL321" i="1"/>
  <c r="CG321" i="1"/>
  <c r="AL446" i="1"/>
  <c r="CG446" i="1"/>
  <c r="CG541" i="1"/>
  <c r="AL541" i="1"/>
  <c r="CG653" i="1"/>
  <c r="AL653" i="1"/>
  <c r="CG516" i="1"/>
  <c r="AL516" i="1"/>
  <c r="AN238" i="1"/>
  <c r="AQ238" i="1"/>
  <c r="AP238" i="1"/>
  <c r="AO238" i="1"/>
  <c r="AF238" i="1"/>
  <c r="AM238" i="1"/>
  <c r="AN609" i="1"/>
  <c r="CC609" i="1" s="1"/>
  <c r="AO609" i="1"/>
  <c r="CD609" i="1" s="1"/>
  <c r="AF609" i="1"/>
  <c r="AQ609" i="1"/>
  <c r="CF609" i="1" s="1"/>
  <c r="AM609" i="1"/>
  <c r="AP609" i="1"/>
  <c r="CE609" i="1" s="1"/>
  <c r="AL77" i="1"/>
  <c r="CG77" i="1"/>
  <c r="AL332" i="1"/>
  <c r="CG332" i="1"/>
  <c r="AN41" i="1"/>
  <c r="CC41" i="1" s="1"/>
  <c r="AO41" i="1"/>
  <c r="CD41" i="1" s="1"/>
  <c r="AP41" i="1"/>
  <c r="CE41" i="1" s="1"/>
  <c r="AM41" i="1"/>
  <c r="AQ41" i="1"/>
  <c r="CF41" i="1" s="1"/>
  <c r="AF41" i="1"/>
  <c r="AM254" i="1"/>
  <c r="AN254" i="1"/>
  <c r="AO254" i="1"/>
  <c r="AP254" i="1"/>
  <c r="AQ254" i="1"/>
  <c r="AF254" i="1"/>
  <c r="AF373" i="1"/>
  <c r="CG373" i="1" s="1"/>
  <c r="CG28" i="1"/>
  <c r="AL28" i="1"/>
  <c r="AF503" i="1"/>
  <c r="AM503" i="1"/>
  <c r="AN503" i="1"/>
  <c r="AP503" i="1"/>
  <c r="AO503" i="1"/>
  <c r="AQ503" i="1"/>
  <c r="AL585" i="1"/>
  <c r="CG585" i="1"/>
  <c r="CG473" i="1"/>
  <c r="AL473" i="1"/>
  <c r="AM467" i="1"/>
  <c r="AO467" i="1"/>
  <c r="CD467" i="1" s="1"/>
  <c r="AP467" i="1"/>
  <c r="CE467" i="1" s="1"/>
  <c r="AQ467" i="1"/>
  <c r="CF467" i="1" s="1"/>
  <c r="AF467" i="1"/>
  <c r="AN467" i="1"/>
  <c r="CC467" i="1" s="1"/>
  <c r="AL521" i="1"/>
  <c r="CG521" i="1"/>
  <c r="AL429" i="1"/>
  <c r="CG429" i="1"/>
  <c r="AL524" i="1"/>
  <c r="CG524" i="1"/>
  <c r="AO231" i="1"/>
  <c r="AM231" i="1"/>
  <c r="AN231" i="1"/>
  <c r="AP231" i="1"/>
  <c r="AQ231" i="1"/>
  <c r="AF231" i="1"/>
  <c r="AM790" i="1"/>
  <c r="AN790" i="1"/>
  <c r="AO790" i="1"/>
  <c r="AP790" i="1"/>
  <c r="AQ790" i="1"/>
  <c r="AF790" i="1"/>
  <c r="CG231" i="1"/>
  <c r="AL231" i="1"/>
  <c r="AF318" i="1"/>
  <c r="AN318" i="1"/>
  <c r="CC318" i="1" s="1"/>
  <c r="AP318" i="1"/>
  <c r="CE318" i="1" s="1"/>
  <c r="AM318" i="1"/>
  <c r="AO318" i="1"/>
  <c r="CD318" i="1" s="1"/>
  <c r="AQ318" i="1"/>
  <c r="CF318" i="1" s="1"/>
  <c r="AL669" i="1"/>
  <c r="CG669" i="1"/>
  <c r="AO44" i="1"/>
  <c r="AP44" i="1"/>
  <c r="AM44" i="1"/>
  <c r="AN44" i="1"/>
  <c r="AF44" i="1"/>
  <c r="AQ44" i="1"/>
  <c r="AQ399" i="1"/>
  <c r="CF399" i="1" s="1"/>
  <c r="AF399" i="1"/>
  <c r="AN399" i="1"/>
  <c r="CC399" i="1" s="1"/>
  <c r="AM399" i="1"/>
  <c r="AO399" i="1"/>
  <c r="CD399" i="1" s="1"/>
  <c r="AP399" i="1"/>
  <c r="CE399" i="1" s="1"/>
  <c r="AN157" i="1"/>
  <c r="CC157" i="1" s="1"/>
  <c r="AO157" i="1"/>
  <c r="CD157" i="1" s="1"/>
  <c r="AP157" i="1"/>
  <c r="CE157" i="1" s="1"/>
  <c r="AF157" i="1"/>
  <c r="AQ157" i="1"/>
  <c r="CF157" i="1" s="1"/>
  <c r="AM157" i="1"/>
  <c r="AL26" i="1"/>
  <c r="CG26" i="1"/>
  <c r="AQ656" i="1"/>
  <c r="CF656" i="1" s="1"/>
  <c r="AF656" i="1"/>
  <c r="AM656" i="1"/>
  <c r="AN656" i="1"/>
  <c r="CC656" i="1" s="1"/>
  <c r="AO656" i="1"/>
  <c r="CD656" i="1" s="1"/>
  <c r="AP656" i="1"/>
  <c r="CE656" i="1" s="1"/>
  <c r="AP669" i="1"/>
  <c r="AQ669" i="1"/>
  <c r="AM669" i="1"/>
  <c r="AO669" i="1"/>
  <c r="AF669" i="1"/>
  <c r="AN669" i="1"/>
  <c r="CG44" i="1"/>
  <c r="AL44" i="1"/>
  <c r="CG399" i="1"/>
  <c r="AL399" i="1"/>
  <c r="AQ216" i="1"/>
  <c r="CF216" i="1" s="1"/>
  <c r="AN216" i="1"/>
  <c r="CC216" i="1" s="1"/>
  <c r="AO216" i="1"/>
  <c r="CD216" i="1" s="1"/>
  <c r="AP216" i="1"/>
  <c r="CE216" i="1" s="1"/>
  <c r="AF216" i="1"/>
  <c r="AM216" i="1"/>
  <c r="CG174" i="1"/>
  <c r="AL174" i="1"/>
  <c r="CG656" i="1"/>
  <c r="AL656" i="1"/>
  <c r="CG748" i="1"/>
  <c r="AL748" i="1"/>
  <c r="AM593" i="1"/>
  <c r="AO593" i="1"/>
  <c r="CD593" i="1" s="1"/>
  <c r="AP593" i="1"/>
  <c r="CE593" i="1" s="1"/>
  <c r="AQ593" i="1"/>
  <c r="CF593" i="1" s="1"/>
  <c r="AF593" i="1"/>
  <c r="AN593" i="1"/>
  <c r="CC593" i="1" s="1"/>
  <c r="AQ797" i="1"/>
  <c r="AF797" i="1"/>
  <c r="AN797" i="1"/>
  <c r="AP797" i="1"/>
  <c r="AM797" i="1"/>
  <c r="AO797" i="1"/>
  <c r="AL637" i="1"/>
  <c r="CG637" i="1"/>
  <c r="CG480" i="1"/>
  <c r="AL480" i="1"/>
  <c r="AF232" i="1"/>
  <c r="CG232" i="1" s="1"/>
  <c r="AN728" i="1"/>
  <c r="CC728" i="1" s="1"/>
  <c r="AO728" i="1"/>
  <c r="CD728" i="1" s="1"/>
  <c r="AP728" i="1"/>
  <c r="CE728" i="1" s="1"/>
  <c r="AQ728" i="1"/>
  <c r="CF728" i="1" s="1"/>
  <c r="AF728" i="1"/>
  <c r="AM728" i="1"/>
  <c r="AN172" i="1"/>
  <c r="AO172" i="1"/>
  <c r="AP172" i="1"/>
  <c r="AQ172" i="1"/>
  <c r="AF172" i="1"/>
  <c r="AM172" i="1"/>
  <c r="AL677" i="1"/>
  <c r="CG677" i="1"/>
  <c r="AN764" i="1"/>
  <c r="CC764" i="1" s="1"/>
  <c r="AO764" i="1"/>
  <c r="CD764" i="1" s="1"/>
  <c r="AP764" i="1"/>
  <c r="CE764" i="1" s="1"/>
  <c r="AQ764" i="1"/>
  <c r="CF764" i="1" s="1"/>
  <c r="AF764" i="1"/>
  <c r="AM764" i="1"/>
  <c r="AL489" i="1"/>
  <c r="CG489" i="1"/>
  <c r="AO144" i="1"/>
  <c r="CD144" i="1" s="1"/>
  <c r="AP144" i="1"/>
  <c r="CE144" i="1" s="1"/>
  <c r="AQ144" i="1"/>
  <c r="CF144" i="1" s="1"/>
  <c r="AM144" i="1"/>
  <c r="AF144" i="1"/>
  <c r="AN144" i="1"/>
  <c r="CC144" i="1" s="1"/>
  <c r="AF110" i="1"/>
  <c r="AN110" i="1"/>
  <c r="CC110" i="1" s="1"/>
  <c r="AO110" i="1"/>
  <c r="CD110" i="1" s="1"/>
  <c r="AQ110" i="1"/>
  <c r="CF110" i="1" s="1"/>
  <c r="AP110" i="1"/>
  <c r="CE110" i="1" s="1"/>
  <c r="AM110" i="1"/>
  <c r="CG38" i="1"/>
  <c r="AL38" i="1"/>
  <c r="CG513" i="1"/>
  <c r="AL513" i="1"/>
  <c r="AQ83" i="1"/>
  <c r="CF83" i="1" s="1"/>
  <c r="AF83" i="1"/>
  <c r="AO83" i="1"/>
  <c r="CD83" i="1" s="1"/>
  <c r="AM83" i="1"/>
  <c r="AP83" i="1"/>
  <c r="CE83" i="1" s="1"/>
  <c r="AN83" i="1"/>
  <c r="CC83" i="1" s="1"/>
  <c r="CG342" i="1"/>
  <c r="AL342" i="1"/>
  <c r="AM170" i="1"/>
  <c r="AN170" i="1"/>
  <c r="CC170" i="1" s="1"/>
  <c r="AO170" i="1"/>
  <c r="CD170" i="1" s="1"/>
  <c r="AP170" i="1"/>
  <c r="CE170" i="1" s="1"/>
  <c r="AQ170" i="1"/>
  <c r="CF170" i="1" s="1"/>
  <c r="AF170" i="1"/>
  <c r="AQ300" i="1"/>
  <c r="CF300" i="1" s="1"/>
  <c r="AF300" i="1"/>
  <c r="AM300" i="1"/>
  <c r="AN300" i="1"/>
  <c r="CC300" i="1" s="1"/>
  <c r="AO300" i="1"/>
  <c r="CD300" i="1" s="1"/>
  <c r="AP300" i="1"/>
  <c r="CE300" i="1" s="1"/>
  <c r="AF310" i="1"/>
  <c r="CG310" i="1" s="1"/>
  <c r="AN212" i="1"/>
  <c r="CC212" i="1" s="1"/>
  <c r="AQ212" i="1"/>
  <c r="CF212" i="1" s="1"/>
  <c r="AO212" i="1"/>
  <c r="CD212" i="1" s="1"/>
  <c r="AP212" i="1"/>
  <c r="CE212" i="1" s="1"/>
  <c r="AF212" i="1"/>
  <c r="AM212" i="1"/>
  <c r="AL425" i="1"/>
  <c r="CG425" i="1"/>
  <c r="AN685" i="1"/>
  <c r="AO685" i="1"/>
  <c r="AP685" i="1"/>
  <c r="AQ685" i="1"/>
  <c r="AF685" i="1"/>
  <c r="AM685" i="1"/>
  <c r="AL595" i="1"/>
  <c r="CG595" i="1"/>
  <c r="AP446" i="1"/>
  <c r="CE446" i="1" s="1"/>
  <c r="AF446" i="1"/>
  <c r="AQ446" i="1"/>
  <c r="CF446" i="1" s="1"/>
  <c r="AN446" i="1"/>
  <c r="CC446" i="1" s="1"/>
  <c r="AO446" i="1"/>
  <c r="CD446" i="1" s="1"/>
  <c r="AM446" i="1"/>
  <c r="AM541" i="1"/>
  <c r="AN541" i="1"/>
  <c r="CC541" i="1" s="1"/>
  <c r="AP541" i="1"/>
  <c r="CE541" i="1" s="1"/>
  <c r="AQ541" i="1"/>
  <c r="CF541" i="1" s="1"/>
  <c r="AF541" i="1"/>
  <c r="AO541" i="1"/>
  <c r="CD541" i="1" s="1"/>
  <c r="AQ653" i="1"/>
  <c r="CF653" i="1" s="1"/>
  <c r="AF653" i="1"/>
  <c r="AM653" i="1"/>
  <c r="AO653" i="1"/>
  <c r="CD653" i="1" s="1"/>
  <c r="AP653" i="1"/>
  <c r="CE653" i="1" s="1"/>
  <c r="AN653" i="1"/>
  <c r="CC653" i="1" s="1"/>
  <c r="AO71" i="1"/>
  <c r="CD71" i="1" s="1"/>
  <c r="AM71" i="1"/>
  <c r="AN71" i="1"/>
  <c r="CC71" i="1" s="1"/>
  <c r="AP71" i="1"/>
  <c r="CE71" i="1" s="1"/>
  <c r="AQ71" i="1"/>
  <c r="CF71" i="1" s="1"/>
  <c r="AF71" i="1"/>
  <c r="CG603" i="1"/>
  <c r="AL603" i="1"/>
  <c r="AN455" i="1"/>
  <c r="CC455" i="1" s="1"/>
  <c r="AO455" i="1"/>
  <c r="CD455" i="1" s="1"/>
  <c r="AP455" i="1"/>
  <c r="CE455" i="1" s="1"/>
  <c r="AQ455" i="1"/>
  <c r="CF455" i="1" s="1"/>
  <c r="AF455" i="1"/>
  <c r="AM455" i="1"/>
  <c r="AL577" i="1"/>
  <c r="CG577" i="1"/>
  <c r="AQ77" i="1"/>
  <c r="CF77" i="1" s="1"/>
  <c r="AF77" i="1"/>
  <c r="AO77" i="1"/>
  <c r="CD77" i="1" s="1"/>
  <c r="AP77" i="1"/>
  <c r="CE77" i="1" s="1"/>
  <c r="AM77" i="1"/>
  <c r="AN77" i="1"/>
  <c r="CC77" i="1" s="1"/>
  <c r="AP332" i="1"/>
  <c r="CE332" i="1" s="1"/>
  <c r="AO332" i="1"/>
  <c r="CD332" i="1" s="1"/>
  <c r="AQ332" i="1"/>
  <c r="CF332" i="1" s="1"/>
  <c r="AF332" i="1"/>
  <c r="AM332" i="1"/>
  <c r="AN332" i="1"/>
  <c r="CC332" i="1" s="1"/>
  <c r="CG41" i="1"/>
  <c r="AL41" i="1"/>
  <c r="AL254" i="1"/>
  <c r="CG254" i="1"/>
  <c r="AQ28" i="1"/>
  <c r="AF28" i="1"/>
  <c r="AM28" i="1"/>
  <c r="AN28" i="1"/>
  <c r="AO28" i="1"/>
  <c r="AP28" i="1"/>
  <c r="CG503" i="1"/>
  <c r="AL503" i="1"/>
  <c r="CG69" i="1"/>
  <c r="AL69" i="1"/>
  <c r="AP585" i="1"/>
  <c r="AF585" i="1"/>
  <c r="AM585" i="1"/>
  <c r="AN585" i="1"/>
  <c r="AO585" i="1"/>
  <c r="AQ585" i="1"/>
  <c r="AP473" i="1"/>
  <c r="CE473" i="1" s="1"/>
  <c r="AF473" i="1"/>
  <c r="AM473" i="1"/>
  <c r="AN473" i="1"/>
  <c r="CC473" i="1" s="1"/>
  <c r="AO473" i="1"/>
  <c r="CD473" i="1" s="1"/>
  <c r="AQ473" i="1"/>
  <c r="CF473" i="1" s="1"/>
  <c r="CG181" i="1"/>
  <c r="AL181" i="1"/>
  <c r="CG204" i="1"/>
  <c r="AL204" i="1"/>
  <c r="AP129" i="1"/>
  <c r="CE129" i="1" s="1"/>
  <c r="AQ129" i="1"/>
  <c r="CF129" i="1" s="1"/>
  <c r="AF129" i="1"/>
  <c r="AM129" i="1"/>
  <c r="AN129" i="1"/>
  <c r="CC129" i="1" s="1"/>
  <c r="AO129" i="1"/>
  <c r="CD129" i="1" s="1"/>
  <c r="CG801" i="1"/>
  <c r="AL801" i="1"/>
  <c r="AP677" i="1"/>
  <c r="AO677" i="1"/>
  <c r="AQ677" i="1"/>
  <c r="AM677" i="1"/>
  <c r="AF677" i="1"/>
  <c r="AN677" i="1"/>
  <c r="CG764" i="1"/>
  <c r="AL764" i="1"/>
  <c r="AL351" i="1"/>
  <c r="CG351" i="1"/>
  <c r="AF560" i="1"/>
  <c r="CG560" i="1" s="1"/>
  <c r="AP139" i="1"/>
  <c r="AO139" i="1"/>
  <c r="AQ139" i="1"/>
  <c r="CF139" i="1" s="1"/>
  <c r="AF139" i="1"/>
  <c r="AM139" i="1"/>
  <c r="AN139" i="1"/>
  <c r="AM264" i="1"/>
  <c r="AN264" i="1"/>
  <c r="CC264" i="1" s="1"/>
  <c r="AO264" i="1"/>
  <c r="CD264" i="1" s="1"/>
  <c r="AP264" i="1"/>
  <c r="CE264" i="1" s="1"/>
  <c r="AQ264" i="1"/>
  <c r="CF264" i="1" s="1"/>
  <c r="AF264" i="1"/>
  <c r="CG462" i="1"/>
  <c r="AL462" i="1"/>
  <c r="AF99" i="1"/>
  <c r="AM99" i="1"/>
  <c r="AO99" i="1"/>
  <c r="CD99" i="1" s="1"/>
  <c r="AQ99" i="1"/>
  <c r="CF99" i="1" s="1"/>
  <c r="AN99" i="1"/>
  <c r="CC99" i="1" s="1"/>
  <c r="AP99" i="1"/>
  <c r="CE99" i="1" s="1"/>
  <c r="AQ342" i="1"/>
  <c r="CF342" i="1" s="1"/>
  <c r="AF342" i="1"/>
  <c r="AN342" i="1"/>
  <c r="CC342" i="1" s="1"/>
  <c r="AO342" i="1"/>
  <c r="CD342" i="1" s="1"/>
  <c r="AM342" i="1"/>
  <c r="AP342" i="1"/>
  <c r="CE342" i="1" s="1"/>
  <c r="AL170" i="1"/>
  <c r="CG170" i="1"/>
  <c r="AL300" i="1"/>
  <c r="CG300" i="1"/>
  <c r="AQ510" i="1"/>
  <c r="AF510" i="1"/>
  <c r="AN510" i="1"/>
  <c r="AM510" i="1"/>
  <c r="AO510" i="1"/>
  <c r="AP510" i="1"/>
  <c r="CG212" i="1"/>
  <c r="AL212" i="1"/>
  <c r="CG426" i="1"/>
  <c r="AL426" i="1"/>
  <c r="AL685" i="1"/>
  <c r="CG685" i="1"/>
  <c r="AE592" i="1"/>
  <c r="AD592" i="1" s="1"/>
  <c r="AC592" i="1"/>
  <c r="AQ595" i="1"/>
  <c r="AN595" i="1"/>
  <c r="AF595" i="1"/>
  <c r="AM595" i="1"/>
  <c r="AO595" i="1"/>
  <c r="AP595" i="1"/>
  <c r="AF566" i="1"/>
  <c r="CG566" i="1" s="1"/>
  <c r="AO481" i="1"/>
  <c r="CD481" i="1" s="1"/>
  <c r="AP481" i="1"/>
  <c r="CE481" i="1" s="1"/>
  <c r="AQ481" i="1"/>
  <c r="CF481" i="1" s="1"/>
  <c r="AF481" i="1"/>
  <c r="AM481" i="1"/>
  <c r="AN481" i="1"/>
  <c r="CC481" i="1" s="1"/>
  <c r="CG543" i="1"/>
  <c r="AL543" i="1"/>
  <c r="CG722" i="1"/>
  <c r="AL722" i="1"/>
  <c r="AQ329" i="1"/>
  <c r="CF329" i="1" s="1"/>
  <c r="AF329" i="1"/>
  <c r="AM329" i="1"/>
  <c r="AP329" i="1"/>
  <c r="CE329" i="1" s="1"/>
  <c r="AN329" i="1"/>
  <c r="CC329" i="1" s="1"/>
  <c r="AO329" i="1"/>
  <c r="CD329" i="1" s="1"/>
  <c r="AL71" i="1"/>
  <c r="CG71" i="1"/>
  <c r="AF603" i="1"/>
  <c r="AO603" i="1"/>
  <c r="CD603" i="1" s="1"/>
  <c r="AQ603" i="1"/>
  <c r="CF603" i="1" s="1"/>
  <c r="AN603" i="1"/>
  <c r="CC603" i="1" s="1"/>
  <c r="AM603" i="1"/>
  <c r="AP603" i="1"/>
  <c r="CE603" i="1" s="1"/>
  <c r="AE454" i="1"/>
  <c r="AD454" i="1" s="1"/>
  <c r="AC454" i="1"/>
  <c r="CG455" i="1"/>
  <c r="AL455" i="1"/>
  <c r="AQ577" i="1"/>
  <c r="AF577" i="1"/>
  <c r="AM577" i="1"/>
  <c r="AN577" i="1"/>
  <c r="AO577" i="1"/>
  <c r="AP577" i="1"/>
  <c r="AM459" i="1"/>
  <c r="AO459" i="1"/>
  <c r="CD459" i="1" s="1"/>
  <c r="AP459" i="1"/>
  <c r="CE459" i="1" s="1"/>
  <c r="AQ459" i="1"/>
  <c r="CF459" i="1" s="1"/>
  <c r="AF459" i="1"/>
  <c r="AN459" i="1"/>
  <c r="CC459" i="1" s="1"/>
  <c r="AL158" i="1"/>
  <c r="CG158" i="1"/>
  <c r="CG33" i="1"/>
  <c r="AL33" i="1"/>
  <c r="AL534" i="1"/>
  <c r="CG534" i="1"/>
  <c r="AM293" i="1"/>
  <c r="AN293" i="1"/>
  <c r="CC293" i="1" s="1"/>
  <c r="AO293" i="1"/>
  <c r="CD293" i="1" s="1"/>
  <c r="AP293" i="1"/>
  <c r="CE293" i="1" s="1"/>
  <c r="AQ293" i="1"/>
  <c r="CF293" i="1" s="1"/>
  <c r="AF293" i="1"/>
  <c r="AQ43" i="1"/>
  <c r="CF43" i="1" s="1"/>
  <c r="AF43" i="1"/>
  <c r="AM43" i="1"/>
  <c r="AN43" i="1"/>
  <c r="CC43" i="1" s="1"/>
  <c r="AO43" i="1"/>
  <c r="CD43" i="1" s="1"/>
  <c r="AP43" i="1"/>
  <c r="CE43" i="1" s="1"/>
  <c r="AP710" i="1"/>
  <c r="CE710" i="1" s="1"/>
  <c r="AF710" i="1"/>
  <c r="AM710" i="1"/>
  <c r="AN710" i="1"/>
  <c r="CC710" i="1" s="1"/>
  <c r="AO710" i="1"/>
  <c r="CD710" i="1" s="1"/>
  <c r="AQ710" i="1"/>
  <c r="CF710" i="1" s="1"/>
  <c r="AM69" i="1"/>
  <c r="AN69" i="1"/>
  <c r="CC69" i="1" s="1"/>
  <c r="AP69" i="1"/>
  <c r="CE69" i="1" s="1"/>
  <c r="AO69" i="1"/>
  <c r="CD69" i="1" s="1"/>
  <c r="AQ69" i="1"/>
  <c r="CF69" i="1" s="1"/>
  <c r="AF69" i="1"/>
  <c r="AF143" i="1"/>
  <c r="AP143" i="1"/>
  <c r="CE143" i="1" s="1"/>
  <c r="AM143" i="1"/>
  <c r="AO143" i="1"/>
  <c r="CD143" i="1" s="1"/>
  <c r="AN143" i="1"/>
  <c r="CC143" i="1" s="1"/>
  <c r="AQ143" i="1"/>
  <c r="CF143" i="1" s="1"/>
  <c r="AF390" i="1"/>
  <c r="AM390" i="1"/>
  <c r="AP390" i="1"/>
  <c r="CE390" i="1" s="1"/>
  <c r="AN390" i="1"/>
  <c r="CC390" i="1" s="1"/>
  <c r="AQ390" i="1"/>
  <c r="CF390" i="1" s="1"/>
  <c r="AO390" i="1"/>
  <c r="CD390" i="1" s="1"/>
  <c r="AQ443" i="1"/>
  <c r="CF443" i="1" s="1"/>
  <c r="AM443" i="1"/>
  <c r="AN443" i="1"/>
  <c r="CC443" i="1" s="1"/>
  <c r="AO443" i="1"/>
  <c r="CD443" i="1" s="1"/>
  <c r="AP443" i="1"/>
  <c r="CE443" i="1" s="1"/>
  <c r="AF443" i="1"/>
  <c r="AF128" i="1"/>
  <c r="AM128" i="1"/>
  <c r="AP128" i="1"/>
  <c r="CE128" i="1" s="1"/>
  <c r="AN128" i="1"/>
  <c r="CC128" i="1" s="1"/>
  <c r="AQ128" i="1"/>
  <c r="CF128" i="1" s="1"/>
  <c r="AO128" i="1"/>
  <c r="CD128" i="1" s="1"/>
  <c r="AO624" i="1"/>
  <c r="CD624" i="1" s="1"/>
  <c r="AP624" i="1"/>
  <c r="CE624" i="1" s="1"/>
  <c r="AQ624" i="1"/>
  <c r="CF624" i="1" s="1"/>
  <c r="AF624" i="1"/>
  <c r="AM624" i="1"/>
  <c r="AN624" i="1"/>
  <c r="CC624" i="1" s="1"/>
  <c r="AE573" i="1"/>
  <c r="AD573" i="1" s="1"/>
  <c r="AC573" i="1"/>
  <c r="AL457" i="1"/>
  <c r="CG457" i="1"/>
  <c r="AL664" i="1"/>
  <c r="CG664" i="1"/>
  <c r="AO190" i="1"/>
  <c r="AF190" i="1"/>
  <c r="AM190" i="1"/>
  <c r="AN190" i="1"/>
  <c r="AP190" i="1"/>
  <c r="AQ190" i="1"/>
  <c r="AL437" i="1"/>
  <c r="CG437" i="1"/>
  <c r="AO521" i="1"/>
  <c r="CD521" i="1" s="1"/>
  <c r="AP521" i="1"/>
  <c r="CE521" i="1" s="1"/>
  <c r="AQ521" i="1"/>
  <c r="CF521" i="1" s="1"/>
  <c r="AM521" i="1"/>
  <c r="AN521" i="1"/>
  <c r="CC521" i="1" s="1"/>
  <c r="AF521" i="1"/>
  <c r="AQ437" i="1"/>
  <c r="CF437" i="1" s="1"/>
  <c r="AM437" i="1"/>
  <c r="AN437" i="1"/>
  <c r="CC437" i="1" s="1"/>
  <c r="AO437" i="1"/>
  <c r="CD437" i="1" s="1"/>
  <c r="AP437" i="1"/>
  <c r="CE437" i="1" s="1"/>
  <c r="AF437" i="1"/>
  <c r="AO97" i="1"/>
  <c r="CD97" i="1" s="1"/>
  <c r="AQ97" i="1"/>
  <c r="CF97" i="1" s="1"/>
  <c r="AM97" i="1"/>
  <c r="AF97" i="1"/>
  <c r="AN97" i="1"/>
  <c r="CC97" i="1" s="1"/>
  <c r="AP97" i="1"/>
  <c r="CE97" i="1" s="1"/>
  <c r="AL157" i="1"/>
  <c r="CG157" i="1"/>
  <c r="AM174" i="1"/>
  <c r="AO174" i="1"/>
  <c r="CD174" i="1" s="1"/>
  <c r="AP174" i="1"/>
  <c r="CE174" i="1" s="1"/>
  <c r="AQ174" i="1"/>
  <c r="CF174" i="1" s="1"/>
  <c r="AF174" i="1"/>
  <c r="AN174" i="1"/>
  <c r="CC174" i="1" s="1"/>
  <c r="AO431" i="1"/>
  <c r="CD431" i="1" s="1"/>
  <c r="AP431" i="1"/>
  <c r="CE431" i="1" s="1"/>
  <c r="AQ431" i="1"/>
  <c r="CF431" i="1" s="1"/>
  <c r="AF431" i="1"/>
  <c r="AN431" i="1"/>
  <c r="CC431" i="1" s="1"/>
  <c r="AM431" i="1"/>
  <c r="AL797" i="1"/>
  <c r="CG797" i="1"/>
  <c r="AM479" i="1"/>
  <c r="AF479" i="1"/>
  <c r="AN479" i="1"/>
  <c r="CC479" i="1" s="1"/>
  <c r="AO479" i="1"/>
  <c r="CD479" i="1" s="1"/>
  <c r="AP479" i="1"/>
  <c r="CE479" i="1" s="1"/>
  <c r="AQ479" i="1"/>
  <c r="CF479" i="1" s="1"/>
  <c r="CG431" i="1"/>
  <c r="AL431" i="1"/>
  <c r="AP461" i="1"/>
  <c r="CE461" i="1" s="1"/>
  <c r="AQ461" i="1"/>
  <c r="CF461" i="1" s="1"/>
  <c r="AF461" i="1"/>
  <c r="AN461" i="1"/>
  <c r="CC461" i="1" s="1"/>
  <c r="AM461" i="1"/>
  <c r="AO461" i="1"/>
  <c r="CD461" i="1" s="1"/>
  <c r="AM74" i="1"/>
  <c r="AN74" i="1"/>
  <c r="CC74" i="1" s="1"/>
  <c r="AO74" i="1"/>
  <c r="CD74" i="1" s="1"/>
  <c r="AP74" i="1"/>
  <c r="CE74" i="1" s="1"/>
  <c r="AQ74" i="1"/>
  <c r="CF74" i="1" s="1"/>
  <c r="AF74" i="1"/>
  <c r="CG479" i="1"/>
  <c r="AL479" i="1"/>
  <c r="AQ822" i="1"/>
  <c r="AP822" i="1"/>
  <c r="AO822" i="1"/>
  <c r="AN822" i="1"/>
  <c r="AM822" i="1"/>
  <c r="AF822" i="1"/>
  <c r="CG129" i="1"/>
  <c r="AL129" i="1"/>
  <c r="AN801" i="1"/>
  <c r="CC801" i="1" s="1"/>
  <c r="AO801" i="1"/>
  <c r="CD801" i="1" s="1"/>
  <c r="AQ801" i="1"/>
  <c r="CF801" i="1" s="1"/>
  <c r="AF801" i="1"/>
  <c r="AM801" i="1"/>
  <c r="AP801" i="1"/>
  <c r="CE801" i="1" s="1"/>
  <c r="AL139" i="1"/>
  <c r="CG139" i="1"/>
  <c r="AL264" i="1"/>
  <c r="CG264" i="1"/>
  <c r="AC225" i="1"/>
  <c r="AE225" i="1"/>
  <c r="AD225" i="1" s="1"/>
  <c r="AM462" i="1"/>
  <c r="AP462" i="1"/>
  <c r="CE462" i="1" s="1"/>
  <c r="AQ462" i="1"/>
  <c r="CF462" i="1" s="1"/>
  <c r="AF462" i="1"/>
  <c r="AN462" i="1"/>
  <c r="CC462" i="1" s="1"/>
  <c r="AO462" i="1"/>
  <c r="CD462" i="1" s="1"/>
  <c r="CG99" i="1"/>
  <c r="AL99" i="1"/>
  <c r="AL211" i="1"/>
  <c r="CG211" i="1"/>
  <c r="AL687" i="1"/>
  <c r="CG687" i="1"/>
  <c r="AM800" i="1"/>
  <c r="AN800" i="1"/>
  <c r="CC800" i="1" s="1"/>
  <c r="AO800" i="1"/>
  <c r="CD800" i="1" s="1"/>
  <c r="AP800" i="1"/>
  <c r="CE800" i="1" s="1"/>
  <c r="AQ800" i="1"/>
  <c r="CF800" i="1" s="1"/>
  <c r="AF800" i="1"/>
  <c r="AO422" i="1"/>
  <c r="CD422" i="1" s="1"/>
  <c r="AP422" i="1"/>
  <c r="CE422" i="1" s="1"/>
  <c r="AQ422" i="1"/>
  <c r="CF422" i="1" s="1"/>
  <c r="AF422" i="1"/>
  <c r="AM422" i="1"/>
  <c r="AN422" i="1"/>
  <c r="CC422" i="1" s="1"/>
  <c r="CG510" i="1"/>
  <c r="AL510" i="1"/>
  <c r="AO426" i="1"/>
  <c r="AP426" i="1"/>
  <c r="AQ426" i="1"/>
  <c r="AF426" i="1"/>
  <c r="AM426" i="1"/>
  <c r="AN426" i="1"/>
  <c r="AF276" i="1"/>
  <c r="CG276" i="1" s="1"/>
  <c r="AM304" i="1"/>
  <c r="AN304" i="1"/>
  <c r="CC304" i="1" s="1"/>
  <c r="AO304" i="1"/>
  <c r="CD304" i="1" s="1"/>
  <c r="AP304" i="1"/>
  <c r="CE304" i="1" s="1"/>
  <c r="AQ304" i="1"/>
  <c r="CF304" i="1" s="1"/>
  <c r="AF304" i="1"/>
  <c r="AL366" i="1"/>
  <c r="CG366" i="1"/>
  <c r="CG481" i="1"/>
  <c r="AL481" i="1"/>
  <c r="AF543" i="1"/>
  <c r="AM543" i="1"/>
  <c r="AN543" i="1"/>
  <c r="CC543" i="1" s="1"/>
  <c r="AP543" i="1"/>
  <c r="CE543" i="1" s="1"/>
  <c r="AQ543" i="1"/>
  <c r="CF543" i="1" s="1"/>
  <c r="AO543" i="1"/>
  <c r="CD543" i="1" s="1"/>
  <c r="AP722" i="1"/>
  <c r="AN722" i="1"/>
  <c r="AO722" i="1"/>
  <c r="CD722" i="1" s="1"/>
  <c r="AQ722" i="1"/>
  <c r="CF722" i="1" s="1"/>
  <c r="AM722" i="1"/>
  <c r="AF722" i="1"/>
  <c r="AL329" i="1"/>
  <c r="CG329" i="1"/>
  <c r="AN512" i="1"/>
  <c r="CC512" i="1" s="1"/>
  <c r="AO512" i="1"/>
  <c r="CD512" i="1" s="1"/>
  <c r="AP512" i="1"/>
  <c r="CE512" i="1" s="1"/>
  <c r="AQ512" i="1"/>
  <c r="CF512" i="1" s="1"/>
  <c r="AF512" i="1"/>
  <c r="AM512" i="1"/>
  <c r="CG165" i="1"/>
  <c r="AM290" i="1"/>
  <c r="AN290" i="1"/>
  <c r="CC290" i="1" s="1"/>
  <c r="AO290" i="1"/>
  <c r="CD290" i="1" s="1"/>
  <c r="AP290" i="1"/>
  <c r="CE290" i="1" s="1"/>
  <c r="AQ290" i="1"/>
  <c r="CF290" i="1" s="1"/>
  <c r="AF290" i="1"/>
  <c r="AN341" i="1"/>
  <c r="CC341" i="1" s="1"/>
  <c r="AO341" i="1"/>
  <c r="CD341" i="1" s="1"/>
  <c r="AQ341" i="1"/>
  <c r="CF341" i="1" s="1"/>
  <c r="AF341" i="1"/>
  <c r="AM341" i="1"/>
  <c r="AP341" i="1"/>
  <c r="CE341" i="1" s="1"/>
  <c r="CG315" i="1"/>
  <c r="AL315" i="1"/>
  <c r="AL459" i="1"/>
  <c r="CG459" i="1"/>
  <c r="AF158" i="1"/>
  <c r="AN158" i="1"/>
  <c r="CC158" i="1" s="1"/>
  <c r="AQ158" i="1"/>
  <c r="CF158" i="1" s="1"/>
  <c r="AM158" i="1"/>
  <c r="AO158" i="1"/>
  <c r="CD158" i="1" s="1"/>
  <c r="AP158" i="1"/>
  <c r="CE158" i="1" s="1"/>
  <c r="AQ33" i="1"/>
  <c r="CF33" i="1" s="1"/>
  <c r="AF33" i="1"/>
  <c r="AN33" i="1"/>
  <c r="CC33" i="1" s="1"/>
  <c r="AP33" i="1"/>
  <c r="CE33" i="1" s="1"/>
  <c r="AO33" i="1"/>
  <c r="CD33" i="1" s="1"/>
  <c r="AM33" i="1"/>
  <c r="AN534" i="1"/>
  <c r="CC534" i="1" s="1"/>
  <c r="AM534" i="1"/>
  <c r="AO534" i="1"/>
  <c r="CD534" i="1" s="1"/>
  <c r="AP534" i="1"/>
  <c r="CE534" i="1" s="1"/>
  <c r="AQ534" i="1"/>
  <c r="CF534" i="1" s="1"/>
  <c r="AF534" i="1"/>
  <c r="AL293" i="1"/>
  <c r="CG293" i="1"/>
  <c r="AL43" i="1"/>
  <c r="CG43" i="1"/>
  <c r="AL710" i="1"/>
  <c r="CG710" i="1"/>
  <c r="AM689" i="1"/>
  <c r="AN689" i="1"/>
  <c r="CC689" i="1" s="1"/>
  <c r="AO689" i="1"/>
  <c r="CD689" i="1" s="1"/>
  <c r="AP689" i="1"/>
  <c r="CE689" i="1" s="1"/>
  <c r="AQ689" i="1"/>
  <c r="CF689" i="1" s="1"/>
  <c r="AF689" i="1"/>
  <c r="AL143" i="1"/>
  <c r="CG143" i="1"/>
  <c r="AL390" i="1"/>
  <c r="CG390" i="1"/>
  <c r="AP34" i="1"/>
  <c r="CE34" i="1" s="1"/>
  <c r="AM34" i="1"/>
  <c r="AQ34" i="1"/>
  <c r="CF34" i="1" s="1"/>
  <c r="AF34" i="1"/>
  <c r="AN34" i="1"/>
  <c r="CC34" i="1" s="1"/>
  <c r="AO34" i="1"/>
  <c r="CD34" i="1" s="1"/>
  <c r="AL203" i="1"/>
  <c r="CG203" i="1"/>
  <c r="AM771" i="1"/>
  <c r="AN771" i="1"/>
  <c r="CC771" i="1" s="1"/>
  <c r="AO771" i="1"/>
  <c r="CD771" i="1" s="1"/>
  <c r="AP771" i="1"/>
  <c r="CE771" i="1" s="1"/>
  <c r="AQ771" i="1"/>
  <c r="CF771" i="1" s="1"/>
  <c r="AF771" i="1"/>
  <c r="AE113" i="1"/>
  <c r="AD113" i="1" s="1"/>
  <c r="AC113" i="1"/>
  <c r="AF323" i="1"/>
  <c r="CG323" i="1" s="1"/>
  <c r="AL220" i="1"/>
  <c r="CG220" i="1"/>
  <c r="CG630" i="1"/>
  <c r="AL630" i="1"/>
  <c r="AQ478" i="1"/>
  <c r="CF478" i="1" s="1"/>
  <c r="AF478" i="1"/>
  <c r="AM478" i="1"/>
  <c r="AN478" i="1"/>
  <c r="CC478" i="1" s="1"/>
  <c r="AO478" i="1"/>
  <c r="CD478" i="1" s="1"/>
  <c r="AP478" i="1"/>
  <c r="CE478" i="1" s="1"/>
  <c r="CG34" i="1"/>
  <c r="AL34" i="1"/>
  <c r="AN549" i="1"/>
  <c r="CC549" i="1" s="1"/>
  <c r="AO549" i="1"/>
  <c r="CD549" i="1" s="1"/>
  <c r="AP549" i="1"/>
  <c r="CE549" i="1" s="1"/>
  <c r="AQ549" i="1"/>
  <c r="CF549" i="1" s="1"/>
  <c r="AF549" i="1"/>
  <c r="AM549" i="1"/>
  <c r="CG771" i="1"/>
  <c r="AL771" i="1"/>
  <c r="AF279" i="1"/>
  <c r="AP279" i="1"/>
  <c r="CE279" i="1" s="1"/>
  <c r="AQ279" i="1"/>
  <c r="CF279" i="1" s="1"/>
  <c r="AN279" i="1"/>
  <c r="CC279" i="1" s="1"/>
  <c r="AM279" i="1"/>
  <c r="AO279" i="1"/>
  <c r="CD279" i="1" s="1"/>
  <c r="CG190" i="1"/>
  <c r="AL190" i="1"/>
  <c r="AF154" i="1"/>
  <c r="CG154" i="1" s="1"/>
  <c r="AL216" i="1"/>
  <c r="CG216" i="1"/>
  <c r="CG593" i="1"/>
  <c r="AL593" i="1"/>
  <c r="AM637" i="1"/>
  <c r="AN637" i="1"/>
  <c r="CC637" i="1" s="1"/>
  <c r="AO637" i="1"/>
  <c r="CD637" i="1" s="1"/>
  <c r="AP637" i="1"/>
  <c r="CE637" i="1" s="1"/>
  <c r="AQ637" i="1"/>
  <c r="CF637" i="1" s="1"/>
  <c r="AF637" i="1"/>
  <c r="AL822" i="1"/>
  <c r="CG822" i="1"/>
  <c r="CG131" i="1"/>
  <c r="AL131" i="1"/>
  <c r="AM204" i="1"/>
  <c r="AO204" i="1"/>
  <c r="AN204" i="1"/>
  <c r="AP204" i="1"/>
  <c r="AQ204" i="1"/>
  <c r="AF204" i="1"/>
  <c r="AC295" i="1"/>
  <c r="AE295" i="1"/>
  <c r="AD295" i="1" s="1"/>
  <c r="AO474" i="1"/>
  <c r="AQ474" i="1"/>
  <c r="AF474" i="1"/>
  <c r="AN474" i="1"/>
  <c r="AM474" i="1"/>
  <c r="AP474" i="1"/>
  <c r="AL67" i="1"/>
  <c r="CG67" i="1"/>
  <c r="CG106" i="1"/>
  <c r="AL106" i="1"/>
  <c r="AQ352" i="1"/>
  <c r="CF352" i="1" s="1"/>
  <c r="AF352" i="1"/>
  <c r="AN352" i="1"/>
  <c r="CC352" i="1" s="1"/>
  <c r="AM352" i="1"/>
  <c r="AO352" i="1"/>
  <c r="CD352" i="1" s="1"/>
  <c r="AP352" i="1"/>
  <c r="CE352" i="1" s="1"/>
  <c r="AQ131" i="1"/>
  <c r="CF131" i="1" s="1"/>
  <c r="AO131" i="1"/>
  <c r="CD131" i="1" s="1"/>
  <c r="AF131" i="1"/>
  <c r="AM131" i="1"/>
  <c r="AN131" i="1"/>
  <c r="CC131" i="1" s="1"/>
  <c r="AP131" i="1"/>
  <c r="CE131" i="1" s="1"/>
  <c r="AL474" i="1"/>
  <c r="CG474" i="1"/>
  <c r="AF68" i="1"/>
  <c r="CG68" i="1" s="1"/>
  <c r="AQ67" i="1"/>
  <c r="CF67" i="1" s="1"/>
  <c r="AF67" i="1"/>
  <c r="AM67" i="1"/>
  <c r="AN67" i="1"/>
  <c r="CC67" i="1" s="1"/>
  <c r="AO67" i="1"/>
  <c r="CD67" i="1" s="1"/>
  <c r="AP67" i="1"/>
  <c r="CE67" i="1" s="1"/>
  <c r="AF519" i="1"/>
  <c r="CG519" i="1" s="1"/>
  <c r="AL461" i="1"/>
  <c r="CG461" i="1"/>
  <c r="AL74" i="1"/>
  <c r="CG74" i="1"/>
  <c r="AN483" i="1"/>
  <c r="CC483" i="1" s="1"/>
  <c r="AO483" i="1"/>
  <c r="CD483" i="1" s="1"/>
  <c r="AP483" i="1"/>
  <c r="CE483" i="1" s="1"/>
  <c r="AQ483" i="1"/>
  <c r="CF483" i="1" s="1"/>
  <c r="AF483" i="1"/>
  <c r="AM483" i="1"/>
  <c r="AL555" i="1"/>
  <c r="CG555" i="1"/>
  <c r="AL598" i="1"/>
  <c r="CG598" i="1"/>
  <c r="AF561" i="1"/>
  <c r="CG561" i="1" s="1"/>
  <c r="AF386" i="1"/>
  <c r="CG386" i="1" s="1"/>
  <c r="AF32" i="1"/>
  <c r="CG32" i="1" s="1"/>
  <c r="AN514" i="1"/>
  <c r="CC514" i="1" s="1"/>
  <c r="AO514" i="1"/>
  <c r="CD514" i="1" s="1"/>
  <c r="AP514" i="1"/>
  <c r="CE514" i="1" s="1"/>
  <c r="AQ514" i="1"/>
  <c r="CF514" i="1" s="1"/>
  <c r="AF514" i="1"/>
  <c r="AM514" i="1"/>
  <c r="CG629" i="1"/>
  <c r="AL629" i="1"/>
  <c r="AN211" i="1"/>
  <c r="CC211" i="1" s="1"/>
  <c r="AO211" i="1"/>
  <c r="CD211" i="1" s="1"/>
  <c r="AP211" i="1"/>
  <c r="CE211" i="1" s="1"/>
  <c r="AQ211" i="1"/>
  <c r="CF211" i="1" s="1"/>
  <c r="AF211" i="1"/>
  <c r="AM211" i="1"/>
  <c r="AO687" i="1"/>
  <c r="AP687" i="1"/>
  <c r="AQ687" i="1"/>
  <c r="AM687" i="1"/>
  <c r="AN687" i="1"/>
  <c r="AF687" i="1"/>
  <c r="AL800" i="1"/>
  <c r="CG800" i="1"/>
  <c r="CG422" i="1"/>
  <c r="AL422" i="1"/>
  <c r="AF235" i="1"/>
  <c r="CG235" i="1" s="1"/>
  <c r="AL304" i="1"/>
  <c r="CG304" i="1"/>
  <c r="AP366" i="1"/>
  <c r="AQ366" i="1"/>
  <c r="AM366" i="1"/>
  <c r="AO366" i="1"/>
  <c r="AF366" i="1"/>
  <c r="AN366" i="1"/>
  <c r="AL495" i="1"/>
  <c r="CG495" i="1"/>
  <c r="AF440" i="1"/>
  <c r="AQ440" i="1"/>
  <c r="CF440" i="1" s="1"/>
  <c r="AM440" i="1"/>
  <c r="AN440" i="1"/>
  <c r="CC440" i="1" s="1"/>
  <c r="AO440" i="1"/>
  <c r="CD440" i="1" s="1"/>
  <c r="AP440" i="1"/>
  <c r="CE440" i="1" s="1"/>
  <c r="AP735" i="1"/>
  <c r="CE735" i="1" s="1"/>
  <c r="AQ735" i="1"/>
  <c r="CF735" i="1" s="1"/>
  <c r="AM735" i="1"/>
  <c r="AO735" i="1"/>
  <c r="CD735" i="1" s="1"/>
  <c r="AN735" i="1"/>
  <c r="CC735" i="1" s="1"/>
  <c r="AF735" i="1"/>
  <c r="AO485" i="1"/>
  <c r="AP485" i="1"/>
  <c r="AQ485" i="1"/>
  <c r="AF485" i="1"/>
  <c r="AM485" i="1"/>
  <c r="AN485" i="1"/>
  <c r="CG512" i="1"/>
  <c r="AL512" i="1"/>
  <c r="AL290" i="1"/>
  <c r="CG290" i="1"/>
  <c r="AL341" i="1"/>
  <c r="CG341" i="1"/>
  <c r="AO315" i="1"/>
  <c r="CD315" i="1" s="1"/>
  <c r="AP315" i="1"/>
  <c r="CE315" i="1" s="1"/>
  <c r="AF315" i="1"/>
  <c r="AM315" i="1"/>
  <c r="AN315" i="1"/>
  <c r="CC315" i="1" s="1"/>
  <c r="AQ315" i="1"/>
  <c r="CF315" i="1" s="1"/>
  <c r="CG709" i="1"/>
  <c r="AL709" i="1"/>
  <c r="AL606" i="1"/>
  <c r="CG606" i="1"/>
  <c r="AL712" i="1"/>
  <c r="CG712" i="1"/>
  <c r="AL471" i="1"/>
  <c r="CG471" i="1"/>
  <c r="AO382" i="1"/>
  <c r="AF382" i="1"/>
  <c r="AM382" i="1"/>
  <c r="AN382" i="1"/>
  <c r="AP382" i="1"/>
  <c r="AQ382" i="1"/>
  <c r="CG689" i="1"/>
  <c r="AL689" i="1"/>
  <c r="AQ362" i="1"/>
  <c r="CF362" i="1" s="1"/>
  <c r="AM362" i="1"/>
  <c r="AN362" i="1"/>
  <c r="CC362" i="1" s="1"/>
  <c r="AP362" i="1"/>
  <c r="CE362" i="1" s="1"/>
  <c r="AF362" i="1"/>
  <c r="AO362" i="1"/>
  <c r="CD362" i="1" s="1"/>
  <c r="AF108" i="1"/>
  <c r="AN108" i="1"/>
  <c r="CC108" i="1" s="1"/>
  <c r="AO108" i="1"/>
  <c r="CD108" i="1" s="1"/>
  <c r="AM108" i="1"/>
  <c r="AQ108" i="1"/>
  <c r="CF108" i="1" s="1"/>
  <c r="AP108" i="1"/>
  <c r="CE108" i="1" s="1"/>
  <c r="AN317" i="1"/>
  <c r="CC317" i="1" s="1"/>
  <c r="AO317" i="1"/>
  <c r="CD317" i="1" s="1"/>
  <c r="AQ317" i="1"/>
  <c r="CF317" i="1" s="1"/>
  <c r="AF317" i="1"/>
  <c r="AM317" i="1"/>
  <c r="AP317" i="1"/>
  <c r="CE317" i="1" s="1"/>
  <c r="AO347" i="1"/>
  <c r="CD347" i="1" s="1"/>
  <c r="AQ347" i="1"/>
  <c r="CF347" i="1" s="1"/>
  <c r="AF347" i="1"/>
  <c r="AP347" i="1"/>
  <c r="CE347" i="1" s="1"/>
  <c r="AM347" i="1"/>
  <c r="AN347" i="1"/>
  <c r="CC347" i="1" s="1"/>
  <c r="AL331" i="1"/>
  <c r="CG331" i="1"/>
  <c r="AQ832" i="1"/>
  <c r="AF832" i="1"/>
  <c r="AM832" i="1"/>
  <c r="AN832" i="1"/>
  <c r="AO832" i="1"/>
  <c r="AP832" i="1"/>
  <c r="CG436" i="1"/>
  <c r="AL436" i="1"/>
  <c r="AM786" i="1"/>
  <c r="AN786" i="1"/>
  <c r="CC786" i="1" s="1"/>
  <c r="AO786" i="1"/>
  <c r="CD786" i="1" s="1"/>
  <c r="AP786" i="1"/>
  <c r="CE786" i="1" s="1"/>
  <c r="AQ786" i="1"/>
  <c r="CF786" i="1" s="1"/>
  <c r="AF786" i="1"/>
  <c r="CG391" i="1"/>
  <c r="AL391" i="1"/>
  <c r="AC773" i="1"/>
  <c r="AE773" i="1"/>
  <c r="AD773" i="1" s="1"/>
  <c r="AF106" i="1"/>
  <c r="AM106" i="1"/>
  <c r="AN106" i="1"/>
  <c r="CC106" i="1" s="1"/>
  <c r="AO106" i="1"/>
  <c r="CD106" i="1" s="1"/>
  <c r="AP106" i="1"/>
  <c r="CE106" i="1" s="1"/>
  <c r="AQ106" i="1"/>
  <c r="CF106" i="1" s="1"/>
  <c r="AL352" i="1"/>
  <c r="CG352" i="1"/>
  <c r="AQ360" i="1"/>
  <c r="CF360" i="1" s="1"/>
  <c r="AP360" i="1"/>
  <c r="CE360" i="1" s="1"/>
  <c r="AF360" i="1"/>
  <c r="AN360" i="1"/>
  <c r="CC360" i="1" s="1"/>
  <c r="AM360" i="1"/>
  <c r="AO360" i="1"/>
  <c r="CD360" i="1" s="1"/>
  <c r="AL108" i="1"/>
  <c r="CG108" i="1"/>
  <c r="AM52" i="1"/>
  <c r="AO52" i="1"/>
  <c r="AQ52" i="1"/>
  <c r="AF52" i="1"/>
  <c r="AN52" i="1"/>
  <c r="AP52" i="1"/>
  <c r="AP423" i="1"/>
  <c r="CE423" i="1" s="1"/>
  <c r="AQ423" i="1"/>
  <c r="CF423" i="1" s="1"/>
  <c r="AF423" i="1"/>
  <c r="AN423" i="1"/>
  <c r="CC423" i="1" s="1"/>
  <c r="AM423" i="1"/>
  <c r="AO423" i="1"/>
  <c r="CD423" i="1" s="1"/>
  <c r="AL467" i="1"/>
  <c r="CG467" i="1"/>
  <c r="CG604" i="1"/>
  <c r="AL604" i="1"/>
  <c r="CG483" i="1"/>
  <c r="AL483" i="1"/>
  <c r="AM555" i="1"/>
  <c r="AN555" i="1"/>
  <c r="CC555" i="1" s="1"/>
  <c r="AO555" i="1"/>
  <c r="CD555" i="1" s="1"/>
  <c r="AP555" i="1"/>
  <c r="CE555" i="1" s="1"/>
  <c r="AQ555" i="1"/>
  <c r="CF555" i="1" s="1"/>
  <c r="AF555" i="1"/>
  <c r="AQ598" i="1"/>
  <c r="AN598" i="1"/>
  <c r="AP598" i="1"/>
  <c r="AF598" i="1"/>
  <c r="AM598" i="1"/>
  <c r="AO598" i="1"/>
  <c r="CG194" i="1"/>
  <c r="AP245" i="1"/>
  <c r="AQ245" i="1"/>
  <c r="AF245" i="1"/>
  <c r="AM245" i="1"/>
  <c r="AN245" i="1"/>
  <c r="AO245" i="1"/>
  <c r="AL447" i="1"/>
  <c r="CG447" i="1"/>
  <c r="AF692" i="1"/>
  <c r="CG692" i="1" s="1"/>
  <c r="AF262" i="1"/>
  <c r="CG262" i="1" s="1"/>
  <c r="CG514" i="1"/>
  <c r="AL514" i="1"/>
  <c r="AO629" i="1"/>
  <c r="CD629" i="1" s="1"/>
  <c r="AQ629" i="1"/>
  <c r="CF629" i="1" s="1"/>
  <c r="AF629" i="1"/>
  <c r="AM629" i="1"/>
  <c r="AN629" i="1"/>
  <c r="CC629" i="1" s="1"/>
  <c r="AP629" i="1"/>
  <c r="CE629" i="1" s="1"/>
  <c r="AL624" i="1"/>
  <c r="CG624" i="1"/>
  <c r="AE202" i="1"/>
  <c r="AD202" i="1" s="1"/>
  <c r="AF73" i="1"/>
  <c r="CG73" i="1" s="1"/>
  <c r="AO429" i="1"/>
  <c r="CD429" i="1" s="1"/>
  <c r="AP429" i="1"/>
  <c r="CE429" i="1" s="1"/>
  <c r="AQ429" i="1"/>
  <c r="CF429" i="1" s="1"/>
  <c r="AF429" i="1"/>
  <c r="AM429" i="1"/>
  <c r="AN429" i="1"/>
  <c r="CC429" i="1" s="1"/>
  <c r="AP495" i="1"/>
  <c r="CE495" i="1" s="1"/>
  <c r="AQ495" i="1"/>
  <c r="CF495" i="1" s="1"/>
  <c r="AF495" i="1"/>
  <c r="AM495" i="1"/>
  <c r="AN495" i="1"/>
  <c r="CC495" i="1" s="1"/>
  <c r="AO495" i="1"/>
  <c r="CD495" i="1" s="1"/>
  <c r="AL440" i="1"/>
  <c r="CG440" i="1"/>
  <c r="CG735" i="1"/>
  <c r="AL735" i="1"/>
  <c r="AL485" i="1"/>
  <c r="CG485" i="1"/>
  <c r="AF525" i="1"/>
  <c r="CG525" i="1" s="1"/>
  <c r="AN664" i="1"/>
  <c r="CC664" i="1" s="1"/>
  <c r="AO664" i="1"/>
  <c r="CD664" i="1" s="1"/>
  <c r="AP664" i="1"/>
  <c r="CE664" i="1" s="1"/>
  <c r="AQ664" i="1"/>
  <c r="CF664" i="1" s="1"/>
  <c r="AF664" i="1"/>
  <c r="AM664" i="1"/>
  <c r="AL449" i="1"/>
  <c r="CG449" i="1"/>
  <c r="AL832" i="1"/>
  <c r="CG832" i="1"/>
  <c r="AL612" i="1"/>
  <c r="CG612" i="1"/>
  <c r="AC625" i="1"/>
  <c r="AE625" i="1"/>
  <c r="AD625" i="1" s="1"/>
  <c r="AF709" i="1"/>
  <c r="AP709" i="1"/>
  <c r="CE709" i="1" s="1"/>
  <c r="AQ709" i="1"/>
  <c r="CF709" i="1" s="1"/>
  <c r="AM709" i="1"/>
  <c r="AN709" i="1"/>
  <c r="CC709" i="1" s="1"/>
  <c r="AO709" i="1"/>
  <c r="CD709" i="1" s="1"/>
  <c r="AO606" i="1"/>
  <c r="AP606" i="1"/>
  <c r="AF606" i="1"/>
  <c r="AQ606" i="1"/>
  <c r="AN606" i="1"/>
  <c r="AM606" i="1"/>
  <c r="AQ712" i="1"/>
  <c r="CF712" i="1" s="1"/>
  <c r="AM712" i="1"/>
  <c r="AO712" i="1"/>
  <c r="CD712" i="1" s="1"/>
  <c r="AF712" i="1"/>
  <c r="AP712" i="1"/>
  <c r="CE712" i="1" s="1"/>
  <c r="AN712" i="1"/>
  <c r="CC712" i="1" s="1"/>
  <c r="AF471" i="1"/>
  <c r="AN471" i="1"/>
  <c r="CC471" i="1" s="1"/>
  <c r="AM471" i="1"/>
  <c r="AO471" i="1"/>
  <c r="CD471" i="1" s="1"/>
  <c r="AP471" i="1"/>
  <c r="CE471" i="1" s="1"/>
  <c r="AQ471" i="1"/>
  <c r="CF471" i="1" s="1"/>
  <c r="CG382" i="1"/>
  <c r="AL382" i="1"/>
  <c r="AF192" i="1"/>
  <c r="AP192" i="1"/>
  <c r="CE192" i="1" s="1"/>
  <c r="AM192" i="1"/>
  <c r="AN192" i="1"/>
  <c r="CC192" i="1" s="1"/>
  <c r="AO192" i="1"/>
  <c r="CD192" i="1" s="1"/>
  <c r="AQ192" i="1"/>
  <c r="CF192" i="1" s="1"/>
  <c r="AL362" i="1"/>
  <c r="CG362" i="1"/>
  <c r="CF23" i="1"/>
  <c r="CE23" i="1"/>
  <c r="CD23" i="1"/>
  <c r="CC23" i="1"/>
  <c r="CB23" i="1"/>
  <c r="CC139" i="1" l="1"/>
  <c r="CD139" i="1"/>
  <c r="CD56" i="1"/>
  <c r="CE305" i="1"/>
  <c r="CD516" i="1"/>
  <c r="CC240" i="1"/>
  <c r="CD28" i="1"/>
  <c r="CD677" i="1"/>
  <c r="CD254" i="1"/>
  <c r="CC254" i="1"/>
  <c r="CC694" i="1"/>
  <c r="CD252" i="1"/>
  <c r="CE595" i="1"/>
  <c r="CF595" i="1"/>
  <c r="CD694" i="1"/>
  <c r="CF694" i="1"/>
  <c r="CC366" i="1"/>
  <c r="CD595" i="1"/>
  <c r="CE139" i="1"/>
  <c r="CD366" i="1"/>
  <c r="CE353" i="1"/>
  <c r="CC595" i="1"/>
  <c r="CC382" i="1"/>
  <c r="CF366" i="1"/>
  <c r="CE366" i="1"/>
  <c r="CC677" i="1"/>
  <c r="CF254" i="1"/>
  <c r="CE254" i="1"/>
  <c r="CE677" i="1"/>
  <c r="CF537" i="1"/>
  <c r="CE537" i="1"/>
  <c r="CD537" i="1"/>
  <c r="CF382" i="1"/>
  <c r="CE382" i="1"/>
  <c r="CD382" i="1"/>
  <c r="CE694" i="1"/>
  <c r="CF677" i="1"/>
  <c r="CC537" i="1"/>
  <c r="CC391" i="1"/>
  <c r="CF240" i="1"/>
  <c r="CF630" i="1"/>
  <c r="CE240" i="1"/>
  <c r="CC630" i="1"/>
  <c r="CD240" i="1"/>
  <c r="CF172" i="1"/>
  <c r="CE630" i="1"/>
  <c r="CD630" i="1"/>
  <c r="CE503" i="1"/>
  <c r="CC56" i="1"/>
  <c r="CE56" i="1"/>
  <c r="CC353" i="1"/>
  <c r="CE52" i="1"/>
  <c r="CF190" i="1"/>
  <c r="CC28" i="1"/>
  <c r="CE172" i="1"/>
  <c r="CE190" i="1"/>
  <c r="CD172" i="1"/>
  <c r="CF28" i="1"/>
  <c r="CC503" i="1"/>
  <c r="CD305" i="1"/>
  <c r="CF277" i="1"/>
  <c r="CE28" i="1"/>
  <c r="CD685" i="1"/>
  <c r="CE44" i="1"/>
  <c r="CD690" i="1"/>
  <c r="CF666" i="1"/>
  <c r="CC172" i="1"/>
  <c r="CE666" i="1"/>
  <c r="CC690" i="1"/>
  <c r="CD666" i="1"/>
  <c r="CF56" i="1"/>
  <c r="CC666" i="1"/>
  <c r="CC52" i="1"/>
  <c r="CF690" i="1"/>
  <c r="CE690" i="1"/>
  <c r="CF52" i="1"/>
  <c r="CD52" i="1"/>
  <c r="CC685" i="1"/>
  <c r="CD44" i="1"/>
  <c r="CD238" i="1"/>
  <c r="CD321" i="1"/>
  <c r="CF353" i="1"/>
  <c r="CD391" i="1"/>
  <c r="CC221" i="1"/>
  <c r="CE221" i="1"/>
  <c r="CF391" i="1"/>
  <c r="CC474" i="1"/>
  <c r="CF252" i="1"/>
  <c r="CE516" i="1"/>
  <c r="CE321" i="1"/>
  <c r="CC277" i="1"/>
  <c r="CF44" i="1"/>
  <c r="CF685" i="1"/>
  <c r="CC44" i="1"/>
  <c r="CC517" i="1"/>
  <c r="CE277" i="1"/>
  <c r="CE685" i="1"/>
  <c r="CD353" i="1"/>
  <c r="CF503" i="1"/>
  <c r="CC238" i="1"/>
  <c r="CC669" i="1"/>
  <c r="CF236" i="1"/>
  <c r="CE510" i="1"/>
  <c r="CE345" i="1"/>
  <c r="CF348" i="1"/>
  <c r="CE236" i="1"/>
  <c r="CD510" i="1"/>
  <c r="CF510" i="1"/>
  <c r="CC321" i="1"/>
  <c r="CF238" i="1"/>
  <c r="CF321" i="1"/>
  <c r="CD190" i="1"/>
  <c r="CD243" i="1"/>
  <c r="CC348" i="1"/>
  <c r="CC687" i="1"/>
  <c r="CD669" i="1"/>
  <c r="CC345" i="1"/>
  <c r="CF243" i="1"/>
  <c r="CD348" i="1"/>
  <c r="CF395" i="1"/>
  <c r="CD277" i="1"/>
  <c r="CE243" i="1"/>
  <c r="CE395" i="1"/>
  <c r="CF687" i="1"/>
  <c r="CF669" i="1"/>
  <c r="CD395" i="1"/>
  <c r="CE669" i="1"/>
  <c r="CF345" i="1"/>
  <c r="CC395" i="1"/>
  <c r="CE822" i="1"/>
  <c r="CD345" i="1"/>
  <c r="CC252" i="1"/>
  <c r="CC516" i="1"/>
  <c r="CF474" i="1"/>
  <c r="CC190" i="1"/>
  <c r="CE238" i="1"/>
  <c r="CC305" i="1"/>
  <c r="CD236" i="1"/>
  <c r="CC236" i="1"/>
  <c r="CD221" i="1"/>
  <c r="CF516" i="1"/>
  <c r="CC243" i="1"/>
  <c r="CE348" i="1"/>
  <c r="CE391" i="1"/>
  <c r="CF305" i="1"/>
  <c r="CE252" i="1"/>
  <c r="CF221" i="1"/>
  <c r="CF777" i="1"/>
  <c r="CE832" i="1"/>
  <c r="CE204" i="1"/>
  <c r="CE231" i="1"/>
  <c r="CE777" i="1"/>
  <c r="CF204" i="1"/>
  <c r="CF797" i="1"/>
  <c r="CF231" i="1"/>
  <c r="CD832" i="1"/>
  <c r="CE687" i="1"/>
  <c r="CC204" i="1"/>
  <c r="CC231" i="1"/>
  <c r="CD777" i="1"/>
  <c r="CC832" i="1"/>
  <c r="CD687" i="1"/>
  <c r="CE474" i="1"/>
  <c r="CD204" i="1"/>
  <c r="CC822" i="1"/>
  <c r="CC510" i="1"/>
  <c r="CC777" i="1"/>
  <c r="CE245" i="1"/>
  <c r="CD822" i="1"/>
  <c r="CD231" i="1"/>
  <c r="CF832" i="1"/>
  <c r="CF822" i="1"/>
  <c r="CF790" i="1"/>
  <c r="CD797" i="1"/>
  <c r="CE790" i="1"/>
  <c r="CF517" i="1"/>
  <c r="CF245" i="1"/>
  <c r="CD245" i="1"/>
  <c r="CD474" i="1"/>
  <c r="CC722" i="1"/>
  <c r="CD790" i="1"/>
  <c r="CC245" i="1"/>
  <c r="CE722" i="1"/>
  <c r="CE797" i="1"/>
  <c r="CC790" i="1"/>
  <c r="CD517" i="1"/>
  <c r="CC797" i="1"/>
  <c r="CF488" i="1"/>
  <c r="CE488" i="1"/>
  <c r="CD488" i="1"/>
  <c r="CE517" i="1"/>
  <c r="CC488" i="1"/>
  <c r="CD503" i="1"/>
  <c r="CD485" i="1"/>
  <c r="CC485" i="1"/>
  <c r="CC426" i="1"/>
  <c r="CE485" i="1"/>
  <c r="CE426" i="1"/>
  <c r="CF485" i="1"/>
  <c r="CF426" i="1"/>
  <c r="CD426" i="1"/>
  <c r="CF606" i="1"/>
  <c r="CD585" i="1"/>
  <c r="CE577" i="1"/>
  <c r="CF577" i="1"/>
  <c r="CD606" i="1"/>
  <c r="CC606" i="1"/>
  <c r="CD577" i="1"/>
  <c r="CE598" i="1"/>
  <c r="CE606" i="1"/>
  <c r="CF598" i="1"/>
  <c r="CF585" i="1"/>
  <c r="CC577" i="1"/>
  <c r="CC585" i="1"/>
  <c r="CE585" i="1"/>
  <c r="CD598" i="1"/>
  <c r="CC598" i="1"/>
  <c r="AN692" i="1"/>
  <c r="CC692" i="1" s="1"/>
  <c r="AO692" i="1"/>
  <c r="CD692" i="1" s="1"/>
  <c r="AP692" i="1"/>
  <c r="CE692" i="1" s="1"/>
  <c r="AQ692" i="1"/>
  <c r="CF692" i="1" s="1"/>
  <c r="AJ422" i="1"/>
  <c r="AK422" i="1"/>
  <c r="AH422" i="1"/>
  <c r="AG422" i="1"/>
  <c r="AI422" i="1"/>
  <c r="BJ172" i="1"/>
  <c r="BK172" i="1"/>
  <c r="AK561" i="1"/>
  <c r="AQ561" i="1" s="1"/>
  <c r="CF561" i="1" s="1"/>
  <c r="AN561" i="1"/>
  <c r="CC561" i="1" s="1"/>
  <c r="AI561" i="1"/>
  <c r="AO561" i="1" s="1"/>
  <c r="CD561" i="1" s="1"/>
  <c r="AJ561" i="1"/>
  <c r="AP561" i="1" s="1"/>
  <c r="CE561" i="1" s="1"/>
  <c r="AO519" i="1"/>
  <c r="CD519" i="1" s="1"/>
  <c r="AP519" i="1"/>
  <c r="CE519" i="1" s="1"/>
  <c r="AQ519" i="1"/>
  <c r="CF519" i="1" s="1"/>
  <c r="AN519" i="1"/>
  <c r="CC519" i="1" s="1"/>
  <c r="AG33" i="1"/>
  <c r="AH33" i="1"/>
  <c r="AI33" i="1"/>
  <c r="AJ33" i="1"/>
  <c r="AK33" i="1"/>
  <c r="BP722" i="1"/>
  <c r="BU722" i="1"/>
  <c r="AI543" i="1"/>
  <c r="AG543" i="1"/>
  <c r="AJ543" i="1"/>
  <c r="AK543" i="1"/>
  <c r="AH543" i="1"/>
  <c r="BY801" i="1"/>
  <c r="BK801" i="1"/>
  <c r="BM801" i="1"/>
  <c r="BT801" i="1"/>
  <c r="BQ801" i="1"/>
  <c r="BU801" i="1"/>
  <c r="BR801" i="1"/>
  <c r="BJ801" i="1"/>
  <c r="BS801" i="1"/>
  <c r="BV801" i="1"/>
  <c r="BW801" i="1"/>
  <c r="BN801" i="1"/>
  <c r="BX801" i="1"/>
  <c r="BZ801" i="1"/>
  <c r="CB801" i="1" s="1"/>
  <c r="BO801" i="1"/>
  <c r="BL801" i="1"/>
  <c r="BP801" i="1"/>
  <c r="AJ461" i="1"/>
  <c r="AK461" i="1"/>
  <c r="AG461" i="1"/>
  <c r="AH461" i="1"/>
  <c r="AI461" i="1"/>
  <c r="AJ174" i="1"/>
  <c r="AK174" i="1"/>
  <c r="AG174" i="1"/>
  <c r="AH174" i="1"/>
  <c r="AI174" i="1"/>
  <c r="AQ573" i="1"/>
  <c r="CF573" i="1" s="1"/>
  <c r="AF573" i="1"/>
  <c r="AM573" i="1"/>
  <c r="AN573" i="1"/>
  <c r="CC573" i="1" s="1"/>
  <c r="AO573" i="1"/>
  <c r="CD573" i="1" s="1"/>
  <c r="AP573" i="1"/>
  <c r="CE573" i="1" s="1"/>
  <c r="BJ43" i="1"/>
  <c r="BK43" i="1"/>
  <c r="BO43" i="1"/>
  <c r="BP43" i="1"/>
  <c r="BR43" i="1"/>
  <c r="BS43" i="1"/>
  <c r="BL43" i="1"/>
  <c r="BT43" i="1"/>
  <c r="BX43" i="1"/>
  <c r="BU43" i="1"/>
  <c r="BM43" i="1"/>
  <c r="BV43" i="1"/>
  <c r="BY43" i="1"/>
  <c r="BQ43" i="1"/>
  <c r="BN43" i="1"/>
  <c r="BW43" i="1"/>
  <c r="BZ43" i="1"/>
  <c r="CB43" i="1" s="1"/>
  <c r="AI603" i="1"/>
  <c r="AK603" i="1"/>
  <c r="AG603" i="1"/>
  <c r="AH603" i="1"/>
  <c r="AJ603" i="1"/>
  <c r="AG99" i="1"/>
  <c r="AJ99" i="1"/>
  <c r="AK99" i="1"/>
  <c r="AH99" i="1"/>
  <c r="AI99" i="1"/>
  <c r="AJ455" i="1"/>
  <c r="AK455" i="1"/>
  <c r="AG455" i="1"/>
  <c r="AH455" i="1"/>
  <c r="AI455" i="1"/>
  <c r="BO541" i="1"/>
  <c r="BV541" i="1"/>
  <c r="BZ541" i="1"/>
  <c r="CB541" i="1" s="1"/>
  <c r="BQ541" i="1"/>
  <c r="BS541" i="1"/>
  <c r="BR541" i="1"/>
  <c r="BT541" i="1"/>
  <c r="BU541" i="1"/>
  <c r="BL541" i="1"/>
  <c r="BX541" i="1"/>
  <c r="BW541" i="1"/>
  <c r="BM541" i="1"/>
  <c r="BJ541" i="1"/>
  <c r="BY541" i="1"/>
  <c r="BK541" i="1"/>
  <c r="BN541" i="1"/>
  <c r="BP541" i="1"/>
  <c r="BT300" i="1"/>
  <c r="BK300" i="1"/>
  <c r="BU300" i="1"/>
  <c r="BJ300" i="1"/>
  <c r="BV300" i="1"/>
  <c r="BL300" i="1"/>
  <c r="BM300" i="1"/>
  <c r="BY300" i="1"/>
  <c r="BP300" i="1"/>
  <c r="BN300" i="1"/>
  <c r="BQ300" i="1"/>
  <c r="BO300" i="1"/>
  <c r="BR300" i="1"/>
  <c r="BW300" i="1"/>
  <c r="BS300" i="1"/>
  <c r="BX300" i="1"/>
  <c r="BZ300" i="1"/>
  <c r="CB300" i="1" s="1"/>
  <c r="AH144" i="1"/>
  <c r="AJ144" i="1"/>
  <c r="AI144" i="1"/>
  <c r="AK144" i="1"/>
  <c r="AG144" i="1"/>
  <c r="AG172" i="1"/>
  <c r="BM172" i="1" s="1"/>
  <c r="AH172" i="1"/>
  <c r="AI172" i="1"/>
  <c r="AJ172" i="1"/>
  <c r="AK172" i="1"/>
  <c r="AG318" i="1"/>
  <c r="AH318" i="1"/>
  <c r="AK318" i="1"/>
  <c r="AI318" i="1"/>
  <c r="AJ318" i="1"/>
  <c r="AG238" i="1"/>
  <c r="BX238" i="1" s="1"/>
  <c r="AH238" i="1"/>
  <c r="AI238" i="1"/>
  <c r="AK238" i="1"/>
  <c r="AJ238" i="1"/>
  <c r="AH513" i="1"/>
  <c r="AI513" i="1"/>
  <c r="AJ513" i="1"/>
  <c r="AK513" i="1"/>
  <c r="AG513" i="1"/>
  <c r="BT703" i="1"/>
  <c r="BV703" i="1"/>
  <c r="BX703" i="1"/>
  <c r="BU703" i="1"/>
  <c r="BJ703" i="1"/>
  <c r="BM703" i="1"/>
  <c r="BK703" i="1"/>
  <c r="BY703" i="1"/>
  <c r="BL703" i="1"/>
  <c r="BZ703" i="1"/>
  <c r="CB703" i="1" s="1"/>
  <c r="BQ703" i="1"/>
  <c r="BO703" i="1"/>
  <c r="BR703" i="1"/>
  <c r="BS703" i="1"/>
  <c r="BN703" i="1"/>
  <c r="BW703" i="1"/>
  <c r="BP703" i="1"/>
  <c r="BU438" i="1"/>
  <c r="BL438" i="1"/>
  <c r="BP438" i="1"/>
  <c r="BZ438" i="1"/>
  <c r="CB438" i="1" s="1"/>
  <c r="BQ438" i="1"/>
  <c r="BM438" i="1"/>
  <c r="BR438" i="1"/>
  <c r="BN438" i="1"/>
  <c r="BS438" i="1"/>
  <c r="BV438" i="1"/>
  <c r="BW438" i="1"/>
  <c r="BJ438" i="1"/>
  <c r="BX438" i="1"/>
  <c r="BK438" i="1"/>
  <c r="BO438" i="1"/>
  <c r="BT438" i="1"/>
  <c r="BY438" i="1"/>
  <c r="BN515" i="1"/>
  <c r="BP515" i="1"/>
  <c r="BT515" i="1"/>
  <c r="BJ515" i="1"/>
  <c r="BX515" i="1"/>
  <c r="BQ515" i="1"/>
  <c r="BO515" i="1"/>
  <c r="BV515" i="1"/>
  <c r="BW515" i="1"/>
  <c r="BK515" i="1"/>
  <c r="BR515" i="1"/>
  <c r="BS515" i="1"/>
  <c r="BU515" i="1"/>
  <c r="BL515" i="1"/>
  <c r="BM515" i="1"/>
  <c r="BY515" i="1"/>
  <c r="BZ515" i="1"/>
  <c r="CB515" i="1" s="1"/>
  <c r="AJ630" i="1"/>
  <c r="AK630" i="1"/>
  <c r="AG630" i="1"/>
  <c r="AH630" i="1"/>
  <c r="AI630" i="1"/>
  <c r="AG291" i="1"/>
  <c r="AH291" i="1"/>
  <c r="AI291" i="1"/>
  <c r="AJ291" i="1"/>
  <c r="AK291" i="1"/>
  <c r="BO612" i="1"/>
  <c r="BR612" i="1"/>
  <c r="BU612" i="1"/>
  <c r="BS612" i="1"/>
  <c r="BJ612" i="1"/>
  <c r="BT612" i="1"/>
  <c r="BX612" i="1"/>
  <c r="BV612" i="1"/>
  <c r="BK612" i="1"/>
  <c r="BW612" i="1"/>
  <c r="BY612" i="1"/>
  <c r="BL612" i="1"/>
  <c r="BZ612" i="1"/>
  <c r="CB612" i="1" s="1"/>
  <c r="BM612" i="1"/>
  <c r="BN612" i="1"/>
  <c r="BP612" i="1"/>
  <c r="BQ612" i="1"/>
  <c r="AI182" i="1"/>
  <c r="AJ182" i="1"/>
  <c r="AG182" i="1"/>
  <c r="AH182" i="1"/>
  <c r="AK182" i="1"/>
  <c r="BO339" i="1"/>
  <c r="BZ339" i="1"/>
  <c r="CB339" i="1" s="1"/>
  <c r="BP339" i="1"/>
  <c r="BM339" i="1"/>
  <c r="BR339" i="1"/>
  <c r="BN339" i="1"/>
  <c r="BS339" i="1"/>
  <c r="BQ339" i="1"/>
  <c r="BU339" i="1"/>
  <c r="BT339" i="1"/>
  <c r="BJ339" i="1"/>
  <c r="BV339" i="1"/>
  <c r="BK339" i="1"/>
  <c r="BW339" i="1"/>
  <c r="BL339" i="1"/>
  <c r="BX339" i="1"/>
  <c r="BY339" i="1"/>
  <c r="BW111" i="1"/>
  <c r="BP111" i="1"/>
  <c r="BN111" i="1"/>
  <c r="BZ111" i="1"/>
  <c r="CB111" i="1" s="1"/>
  <c r="BK111" i="1"/>
  <c r="BO111" i="1"/>
  <c r="BQ111" i="1"/>
  <c r="BR111" i="1"/>
  <c r="BV111" i="1"/>
  <c r="BM111" i="1"/>
  <c r="BX111" i="1"/>
  <c r="BS111" i="1"/>
  <c r="BJ111" i="1"/>
  <c r="BT111" i="1"/>
  <c r="BL111" i="1"/>
  <c r="BU111" i="1"/>
  <c r="BY111" i="1"/>
  <c r="BL500" i="1"/>
  <c r="BX500" i="1"/>
  <c r="BM500" i="1"/>
  <c r="BY500" i="1"/>
  <c r="BN500" i="1"/>
  <c r="BZ500" i="1"/>
  <c r="CB500" i="1" s="1"/>
  <c r="BO500" i="1"/>
  <c r="BS500" i="1"/>
  <c r="BP500" i="1"/>
  <c r="BT500" i="1"/>
  <c r="BQ500" i="1"/>
  <c r="BU500" i="1"/>
  <c r="BK500" i="1"/>
  <c r="BJ500" i="1"/>
  <c r="BR500" i="1"/>
  <c r="BV500" i="1"/>
  <c r="BW500" i="1"/>
  <c r="AJ138" i="1"/>
  <c r="AG138" i="1"/>
  <c r="AH138" i="1"/>
  <c r="AI138" i="1"/>
  <c r="AK138" i="1"/>
  <c r="BN793" i="1"/>
  <c r="BW793" i="1"/>
  <c r="BZ793" i="1"/>
  <c r="CB793" i="1" s="1"/>
  <c r="BO793" i="1"/>
  <c r="BP793" i="1"/>
  <c r="BS793" i="1"/>
  <c r="BT793" i="1"/>
  <c r="BU793" i="1"/>
  <c r="BJ793" i="1"/>
  <c r="BL793" i="1"/>
  <c r="BK793" i="1"/>
  <c r="BX793" i="1"/>
  <c r="BQ793" i="1"/>
  <c r="BM793" i="1"/>
  <c r="BR793" i="1"/>
  <c r="BY793" i="1"/>
  <c r="BV793" i="1"/>
  <c r="AH332" i="1"/>
  <c r="AI332" i="1"/>
  <c r="AK332" i="1"/>
  <c r="AG332" i="1"/>
  <c r="AJ332" i="1"/>
  <c r="AI770" i="1"/>
  <c r="AJ770" i="1"/>
  <c r="AK770" i="1"/>
  <c r="AH770" i="1"/>
  <c r="AG770" i="1"/>
  <c r="AI501" i="1"/>
  <c r="AJ501" i="1"/>
  <c r="AK501" i="1"/>
  <c r="AG501" i="1"/>
  <c r="AH501" i="1"/>
  <c r="AI102" i="1"/>
  <c r="AG102" i="1"/>
  <c r="AJ102" i="1"/>
  <c r="AK102" i="1"/>
  <c r="AH102" i="1"/>
  <c r="BY637" i="1"/>
  <c r="BW637" i="1"/>
  <c r="BN637" i="1"/>
  <c r="BX637" i="1"/>
  <c r="BZ637" i="1"/>
  <c r="CB637" i="1" s="1"/>
  <c r="BJ637" i="1"/>
  <c r="BO637" i="1"/>
  <c r="BK637" i="1"/>
  <c r="BP637" i="1"/>
  <c r="BQ637" i="1"/>
  <c r="BR637" i="1"/>
  <c r="BS637" i="1"/>
  <c r="BT637" i="1"/>
  <c r="BU637" i="1"/>
  <c r="BL637" i="1"/>
  <c r="BM637" i="1"/>
  <c r="BV637" i="1"/>
  <c r="AN323" i="1"/>
  <c r="CC323" i="1" s="1"/>
  <c r="AI323" i="1"/>
  <c r="AO323" i="1" s="1"/>
  <c r="CD323" i="1" s="1"/>
  <c r="AJ323" i="1"/>
  <c r="AP323" i="1" s="1"/>
  <c r="CE323" i="1" s="1"/>
  <c r="AK323" i="1"/>
  <c r="AQ323" i="1" s="1"/>
  <c r="CF323" i="1" s="1"/>
  <c r="BW771" i="1"/>
  <c r="BT771" i="1"/>
  <c r="BL771" i="1"/>
  <c r="BU771" i="1"/>
  <c r="BX771" i="1"/>
  <c r="BJ771" i="1"/>
  <c r="BM771" i="1"/>
  <c r="BV771" i="1"/>
  <c r="BY771" i="1"/>
  <c r="BN771" i="1"/>
  <c r="BZ771" i="1"/>
  <c r="CB771" i="1" s="1"/>
  <c r="BO771" i="1"/>
  <c r="BP771" i="1"/>
  <c r="BQ771" i="1"/>
  <c r="BR771" i="1"/>
  <c r="BK771" i="1"/>
  <c r="BS771" i="1"/>
  <c r="BN341" i="1"/>
  <c r="BQ341" i="1"/>
  <c r="BT341" i="1"/>
  <c r="BO341" i="1"/>
  <c r="BW341" i="1"/>
  <c r="BP341" i="1"/>
  <c r="BY341" i="1"/>
  <c r="BR341" i="1"/>
  <c r="BZ341" i="1"/>
  <c r="CB341" i="1" s="1"/>
  <c r="BS341" i="1"/>
  <c r="BK341" i="1"/>
  <c r="BU341" i="1"/>
  <c r="BM341" i="1"/>
  <c r="BJ341" i="1"/>
  <c r="BV341" i="1"/>
  <c r="BL341" i="1"/>
  <c r="BX341" i="1"/>
  <c r="AJ801" i="1"/>
  <c r="AK801" i="1"/>
  <c r="AH801" i="1"/>
  <c r="AI801" i="1"/>
  <c r="AG801" i="1"/>
  <c r="AK479" i="1"/>
  <c r="AG479" i="1"/>
  <c r="AH479" i="1"/>
  <c r="AI479" i="1"/>
  <c r="AJ479" i="1"/>
  <c r="BX128" i="1"/>
  <c r="BY128" i="1"/>
  <c r="BJ128" i="1"/>
  <c r="BK128" i="1"/>
  <c r="BL128" i="1"/>
  <c r="BM128" i="1"/>
  <c r="BN128" i="1"/>
  <c r="BR128" i="1"/>
  <c r="BZ128" i="1"/>
  <c r="CB128" i="1" s="1"/>
  <c r="BS128" i="1"/>
  <c r="BO128" i="1"/>
  <c r="BU128" i="1"/>
  <c r="BP128" i="1"/>
  <c r="BV128" i="1"/>
  <c r="BQ128" i="1"/>
  <c r="BT128" i="1"/>
  <c r="BW128" i="1"/>
  <c r="BK390" i="1"/>
  <c r="BJ390" i="1"/>
  <c r="BW390" i="1"/>
  <c r="BQ390" i="1"/>
  <c r="BX390" i="1"/>
  <c r="BU390" i="1"/>
  <c r="BY390" i="1"/>
  <c r="BZ390" i="1"/>
  <c r="CB390" i="1" s="1"/>
  <c r="BO390" i="1"/>
  <c r="BL390" i="1"/>
  <c r="BM390" i="1"/>
  <c r="BN390" i="1"/>
  <c r="BP390" i="1"/>
  <c r="BR390" i="1"/>
  <c r="BT390" i="1"/>
  <c r="BS390" i="1"/>
  <c r="BV390" i="1"/>
  <c r="AH43" i="1"/>
  <c r="AI43" i="1"/>
  <c r="AJ43" i="1"/>
  <c r="AK43" i="1"/>
  <c r="AG43" i="1"/>
  <c r="AG577" i="1"/>
  <c r="BN577" i="1" s="1"/>
  <c r="AH577" i="1"/>
  <c r="AI577" i="1"/>
  <c r="AJ577" i="1"/>
  <c r="AK577" i="1"/>
  <c r="AL592" i="1"/>
  <c r="CG592" i="1"/>
  <c r="AJ510" i="1"/>
  <c r="AH510" i="1"/>
  <c r="AI510" i="1"/>
  <c r="AK510" i="1"/>
  <c r="AG510" i="1"/>
  <c r="BZ510" i="1" s="1"/>
  <c r="CB510" i="1" s="1"/>
  <c r="AI585" i="1"/>
  <c r="AJ585" i="1"/>
  <c r="AK585" i="1"/>
  <c r="AH585" i="1"/>
  <c r="AG585" i="1"/>
  <c r="BL585" i="1" s="1"/>
  <c r="BZ212" i="1"/>
  <c r="CB212" i="1" s="1"/>
  <c r="BJ212" i="1"/>
  <c r="BO212" i="1"/>
  <c r="BY212" i="1"/>
  <c r="BP212" i="1"/>
  <c r="BR212" i="1"/>
  <c r="BT212" i="1"/>
  <c r="BW212" i="1"/>
  <c r="BN212" i="1"/>
  <c r="BS212" i="1"/>
  <c r="BM212" i="1"/>
  <c r="BQ212" i="1"/>
  <c r="BU212" i="1"/>
  <c r="BV212" i="1"/>
  <c r="BX212" i="1"/>
  <c r="BK212" i="1"/>
  <c r="BL212" i="1"/>
  <c r="AH300" i="1"/>
  <c r="AI300" i="1"/>
  <c r="AJ300" i="1"/>
  <c r="AK300" i="1"/>
  <c r="AG300" i="1"/>
  <c r="BQ144" i="1"/>
  <c r="BK144" i="1"/>
  <c r="BL144" i="1"/>
  <c r="BN144" i="1"/>
  <c r="BR144" i="1"/>
  <c r="BU144" i="1"/>
  <c r="BS144" i="1"/>
  <c r="BJ144" i="1"/>
  <c r="BT144" i="1"/>
  <c r="BV144" i="1"/>
  <c r="BW144" i="1"/>
  <c r="BM144" i="1"/>
  <c r="BX144" i="1"/>
  <c r="BY144" i="1"/>
  <c r="BZ144" i="1"/>
  <c r="CB144" i="1" s="1"/>
  <c r="BO144" i="1"/>
  <c r="BP144" i="1"/>
  <c r="AJ119" i="1"/>
  <c r="AK119" i="1"/>
  <c r="AG119" i="1"/>
  <c r="AH119" i="1"/>
  <c r="AI119" i="1"/>
  <c r="AJ270" i="1"/>
  <c r="AP270" i="1" s="1"/>
  <c r="CE270" i="1" s="1"/>
  <c r="AK270" i="1"/>
  <c r="AQ270" i="1" s="1"/>
  <c r="CF270" i="1" s="1"/>
  <c r="AI270" i="1"/>
  <c r="AO270" i="1" s="1"/>
  <c r="CD270" i="1" s="1"/>
  <c r="AN270" i="1"/>
  <c r="CC270" i="1" s="1"/>
  <c r="BZ767" i="1"/>
  <c r="CB767" i="1" s="1"/>
  <c r="BO767" i="1"/>
  <c r="BR767" i="1"/>
  <c r="BK767" i="1"/>
  <c r="BW767" i="1"/>
  <c r="BT767" i="1"/>
  <c r="BL767" i="1"/>
  <c r="BU767" i="1"/>
  <c r="BX767" i="1"/>
  <c r="BJ767" i="1"/>
  <c r="BY767" i="1"/>
  <c r="BM767" i="1"/>
  <c r="BN767" i="1"/>
  <c r="BP767" i="1"/>
  <c r="BQ767" i="1"/>
  <c r="BS767" i="1"/>
  <c r="BV767" i="1"/>
  <c r="AK398" i="1"/>
  <c r="AQ398" i="1" s="1"/>
  <c r="CF398" i="1" s="1"/>
  <c r="AN398" i="1"/>
  <c r="CC398" i="1" s="1"/>
  <c r="AI398" i="1"/>
  <c r="AO398" i="1" s="1"/>
  <c r="CD398" i="1" s="1"/>
  <c r="AJ398" i="1"/>
  <c r="AP398" i="1" s="1"/>
  <c r="CE398" i="1" s="1"/>
  <c r="BZ374" i="1"/>
  <c r="CB374" i="1" s="1"/>
  <c r="BO374" i="1"/>
  <c r="BP374" i="1"/>
  <c r="BQ374" i="1"/>
  <c r="BR374" i="1"/>
  <c r="BW374" i="1"/>
  <c r="BU374" i="1"/>
  <c r="BL374" i="1"/>
  <c r="BV374" i="1"/>
  <c r="BX374" i="1"/>
  <c r="BS374" i="1"/>
  <c r="BY374" i="1"/>
  <c r="BK374" i="1"/>
  <c r="BM374" i="1"/>
  <c r="BN374" i="1"/>
  <c r="BT374" i="1"/>
  <c r="BJ374" i="1"/>
  <c r="BR542" i="1"/>
  <c r="BP542" i="1"/>
  <c r="BS542" i="1"/>
  <c r="BQ542" i="1"/>
  <c r="BT542" i="1"/>
  <c r="BV542" i="1"/>
  <c r="BU542" i="1"/>
  <c r="BY542" i="1"/>
  <c r="BK542" i="1"/>
  <c r="BJ542" i="1"/>
  <c r="BW542" i="1"/>
  <c r="BM542" i="1"/>
  <c r="BL542" i="1"/>
  <c r="BX542" i="1"/>
  <c r="BN542" i="1"/>
  <c r="BZ542" i="1"/>
  <c r="CB542" i="1" s="1"/>
  <c r="BO542" i="1"/>
  <c r="AI405" i="1"/>
  <c r="AJ405" i="1"/>
  <c r="AK405" i="1"/>
  <c r="AH405" i="1"/>
  <c r="AG405" i="1"/>
  <c r="AI447" i="1"/>
  <c r="AK447" i="1"/>
  <c r="AJ447" i="1"/>
  <c r="AG447" i="1"/>
  <c r="AH447" i="1"/>
  <c r="BJ690" i="1"/>
  <c r="BV601" i="1"/>
  <c r="BW601" i="1"/>
  <c r="BY601" i="1"/>
  <c r="BZ601" i="1"/>
  <c r="CB601" i="1" s="1"/>
  <c r="BJ601" i="1"/>
  <c r="BK601" i="1"/>
  <c r="BM601" i="1"/>
  <c r="BO601" i="1"/>
  <c r="BN601" i="1"/>
  <c r="BS601" i="1"/>
  <c r="BP601" i="1"/>
  <c r="BU601" i="1"/>
  <c r="BQ601" i="1"/>
  <c r="BL601" i="1"/>
  <c r="BR601" i="1"/>
  <c r="BX601" i="1"/>
  <c r="BT601" i="1"/>
  <c r="BO87" i="1"/>
  <c r="BJ87" i="1"/>
  <c r="BP87" i="1"/>
  <c r="BQ87" i="1"/>
  <c r="BR87" i="1"/>
  <c r="BT87" i="1"/>
  <c r="BU87" i="1"/>
  <c r="BK87" i="1"/>
  <c r="BW87" i="1"/>
  <c r="BM87" i="1"/>
  <c r="BL87" i="1"/>
  <c r="BN87" i="1"/>
  <c r="BV87" i="1"/>
  <c r="BY87" i="1"/>
  <c r="BZ87" i="1"/>
  <c r="CB87" i="1" s="1"/>
  <c r="BS87" i="1"/>
  <c r="BX87" i="1"/>
  <c r="AJ612" i="1"/>
  <c r="AK612" i="1"/>
  <c r="AG612" i="1"/>
  <c r="AH612" i="1"/>
  <c r="AI612" i="1"/>
  <c r="AN401" i="1"/>
  <c r="CC401" i="1" s="1"/>
  <c r="AI401" i="1"/>
  <c r="AO401" i="1" s="1"/>
  <c r="CD401" i="1" s="1"/>
  <c r="AJ401" i="1"/>
  <c r="AP401" i="1" s="1"/>
  <c r="CE401" i="1" s="1"/>
  <c r="AK401" i="1"/>
  <c r="AQ401" i="1" s="1"/>
  <c r="CF401" i="1" s="1"/>
  <c r="BK666" i="1"/>
  <c r="BJ666" i="1"/>
  <c r="AK339" i="1"/>
  <c r="AG339" i="1"/>
  <c r="AH339" i="1"/>
  <c r="AI339" i="1"/>
  <c r="AJ339" i="1"/>
  <c r="AK111" i="1"/>
  <c r="AH111" i="1"/>
  <c r="AI111" i="1"/>
  <c r="AJ111" i="1"/>
  <c r="AG111" i="1"/>
  <c r="BK706" i="1"/>
  <c r="BX706" i="1"/>
  <c r="BZ706" i="1"/>
  <c r="CB706" i="1" s="1"/>
  <c r="BL706" i="1"/>
  <c r="BM706" i="1"/>
  <c r="BN706" i="1"/>
  <c r="BY706" i="1"/>
  <c r="BP706" i="1"/>
  <c r="BQ706" i="1"/>
  <c r="BO706" i="1"/>
  <c r="BR706" i="1"/>
  <c r="BT706" i="1"/>
  <c r="BS706" i="1"/>
  <c r="BU706" i="1"/>
  <c r="BV706" i="1"/>
  <c r="BJ706" i="1"/>
  <c r="BW706" i="1"/>
  <c r="AH500" i="1"/>
  <c r="AI500" i="1"/>
  <c r="AJ500" i="1"/>
  <c r="AK500" i="1"/>
  <c r="AG500" i="1"/>
  <c r="BR437" i="1"/>
  <c r="BN437" i="1"/>
  <c r="BS437" i="1"/>
  <c r="BW437" i="1"/>
  <c r="BJ437" i="1"/>
  <c r="BX437" i="1"/>
  <c r="BK437" i="1"/>
  <c r="BP437" i="1"/>
  <c r="BZ437" i="1"/>
  <c r="CB437" i="1" s="1"/>
  <c r="BL437" i="1"/>
  <c r="BM437" i="1"/>
  <c r="BO437" i="1"/>
  <c r="BU437" i="1"/>
  <c r="BQ437" i="1"/>
  <c r="BT437" i="1"/>
  <c r="BV437" i="1"/>
  <c r="BY437" i="1"/>
  <c r="AG246" i="1"/>
  <c r="AH246" i="1"/>
  <c r="AI246" i="1"/>
  <c r="AJ246" i="1"/>
  <c r="AK246" i="1"/>
  <c r="AJ709" i="1"/>
  <c r="AG709" i="1"/>
  <c r="AH709" i="1"/>
  <c r="AI709" i="1"/>
  <c r="AK709" i="1"/>
  <c r="AO625" i="1"/>
  <c r="CD625" i="1" s="1"/>
  <c r="AP625" i="1"/>
  <c r="CE625" i="1" s="1"/>
  <c r="AQ625" i="1"/>
  <c r="CF625" i="1" s="1"/>
  <c r="AF625" i="1"/>
  <c r="AM625" i="1"/>
  <c r="AN625" i="1"/>
  <c r="CC625" i="1" s="1"/>
  <c r="BT192" i="1"/>
  <c r="BK192" i="1"/>
  <c r="BM192" i="1"/>
  <c r="BL192" i="1"/>
  <c r="BZ192" i="1"/>
  <c r="CB192" i="1" s="1"/>
  <c r="BW192" i="1"/>
  <c r="BN192" i="1"/>
  <c r="BX192" i="1"/>
  <c r="BO192" i="1"/>
  <c r="BY192" i="1"/>
  <c r="BP192" i="1"/>
  <c r="BQ192" i="1"/>
  <c r="BR192" i="1"/>
  <c r="BS192" i="1"/>
  <c r="BU192" i="1"/>
  <c r="BV192" i="1"/>
  <c r="BJ192" i="1"/>
  <c r="AL625" i="1"/>
  <c r="CG625" i="1"/>
  <c r="AG555" i="1"/>
  <c r="AK555" i="1"/>
  <c r="AH555" i="1"/>
  <c r="AI555" i="1"/>
  <c r="AJ555" i="1"/>
  <c r="BX106" i="1"/>
  <c r="BM106" i="1"/>
  <c r="BS106" i="1"/>
  <c r="BZ106" i="1"/>
  <c r="CB106" i="1" s="1"/>
  <c r="BJ106" i="1"/>
  <c r="BQ106" i="1"/>
  <c r="BT106" i="1"/>
  <c r="BU106" i="1"/>
  <c r="BV106" i="1"/>
  <c r="BK106" i="1"/>
  <c r="BW106" i="1"/>
  <c r="BL106" i="1"/>
  <c r="BY106" i="1"/>
  <c r="BN106" i="1"/>
  <c r="BO106" i="1"/>
  <c r="BP106" i="1"/>
  <c r="BR106" i="1"/>
  <c r="BY108" i="1"/>
  <c r="BJ108" i="1"/>
  <c r="BN108" i="1"/>
  <c r="BK108" i="1"/>
  <c r="BZ108" i="1"/>
  <c r="CB108" i="1" s="1"/>
  <c r="BL108" i="1"/>
  <c r="BO108" i="1"/>
  <c r="BX108" i="1"/>
  <c r="BP108" i="1"/>
  <c r="BQ108" i="1"/>
  <c r="BT108" i="1"/>
  <c r="BU108" i="1"/>
  <c r="BR108" i="1"/>
  <c r="BS108" i="1"/>
  <c r="BV108" i="1"/>
  <c r="BM108" i="1"/>
  <c r="BW108" i="1"/>
  <c r="AH485" i="1"/>
  <c r="AI485" i="1"/>
  <c r="AJ485" i="1"/>
  <c r="AG485" i="1"/>
  <c r="BT485" i="1" s="1"/>
  <c r="AK485" i="1"/>
  <c r="BN211" i="1"/>
  <c r="BM211" i="1"/>
  <c r="BZ211" i="1"/>
  <c r="CB211" i="1" s="1"/>
  <c r="BQ211" i="1"/>
  <c r="BO211" i="1"/>
  <c r="BW211" i="1"/>
  <c r="BP211" i="1"/>
  <c r="BX211" i="1"/>
  <c r="BR211" i="1"/>
  <c r="BY211" i="1"/>
  <c r="BT211" i="1"/>
  <c r="BU211" i="1"/>
  <c r="BJ211" i="1"/>
  <c r="BV211" i="1"/>
  <c r="BK211" i="1"/>
  <c r="BS211" i="1"/>
  <c r="BL211" i="1"/>
  <c r="AP32" i="1"/>
  <c r="CE32" i="1" s="1"/>
  <c r="AQ32" i="1"/>
  <c r="CF32" i="1" s="1"/>
  <c r="AN32" i="1"/>
  <c r="CC32" i="1" s="1"/>
  <c r="AO32" i="1"/>
  <c r="CD32" i="1" s="1"/>
  <c r="AQ68" i="1"/>
  <c r="CF68" i="1" s="1"/>
  <c r="AP68" i="1"/>
  <c r="CE68" i="1" s="1"/>
  <c r="AN68" i="1"/>
  <c r="CC68" i="1" s="1"/>
  <c r="AO68" i="1"/>
  <c r="CD68" i="1" s="1"/>
  <c r="AK689" i="1"/>
  <c r="AG689" i="1"/>
  <c r="AH689" i="1"/>
  <c r="AI689" i="1"/>
  <c r="AJ689" i="1"/>
  <c r="AG534" i="1"/>
  <c r="AH534" i="1"/>
  <c r="AJ534" i="1"/>
  <c r="AK534" i="1"/>
  <c r="AI534" i="1"/>
  <c r="AG341" i="1"/>
  <c r="AJ341" i="1"/>
  <c r="AK341" i="1"/>
  <c r="AH341" i="1"/>
  <c r="AI341" i="1"/>
  <c r="AN276" i="1"/>
  <c r="CC276" i="1" s="1"/>
  <c r="AP276" i="1"/>
  <c r="CE276" i="1" s="1"/>
  <c r="AQ276" i="1"/>
  <c r="CF276" i="1" s="1"/>
  <c r="AO276" i="1"/>
  <c r="CD276" i="1" s="1"/>
  <c r="BQ479" i="1"/>
  <c r="BZ479" i="1"/>
  <c r="CB479" i="1" s="1"/>
  <c r="BJ479" i="1"/>
  <c r="BM479" i="1"/>
  <c r="BS479" i="1"/>
  <c r="BP479" i="1"/>
  <c r="BW479" i="1"/>
  <c r="BT479" i="1"/>
  <c r="BU479" i="1"/>
  <c r="BX479" i="1"/>
  <c r="BK479" i="1"/>
  <c r="BY479" i="1"/>
  <c r="BL479" i="1"/>
  <c r="BN479" i="1"/>
  <c r="BO479" i="1"/>
  <c r="BV479" i="1"/>
  <c r="BR479" i="1"/>
  <c r="AG128" i="1"/>
  <c r="AH128" i="1"/>
  <c r="AI128" i="1"/>
  <c r="AJ128" i="1"/>
  <c r="AK128" i="1"/>
  <c r="AG390" i="1"/>
  <c r="AI390" i="1"/>
  <c r="AK390" i="1"/>
  <c r="AH390" i="1"/>
  <c r="AJ390" i="1"/>
  <c r="BR69" i="1"/>
  <c r="BK69" i="1"/>
  <c r="BP69" i="1"/>
  <c r="BU69" i="1"/>
  <c r="BS69" i="1"/>
  <c r="BJ69" i="1"/>
  <c r="BT69" i="1"/>
  <c r="BV69" i="1"/>
  <c r="BQ69" i="1"/>
  <c r="BW69" i="1"/>
  <c r="BL69" i="1"/>
  <c r="BX69" i="1"/>
  <c r="BO69" i="1"/>
  <c r="BM69" i="1"/>
  <c r="BY69" i="1"/>
  <c r="BN69" i="1"/>
  <c r="BZ69" i="1"/>
  <c r="CB69" i="1" s="1"/>
  <c r="AQ592" i="1"/>
  <c r="CF592" i="1" s="1"/>
  <c r="AM592" i="1"/>
  <c r="AN592" i="1"/>
  <c r="CC592" i="1" s="1"/>
  <c r="AF592" i="1"/>
  <c r="AO592" i="1"/>
  <c r="CD592" i="1" s="1"/>
  <c r="AP592" i="1"/>
  <c r="CE592" i="1" s="1"/>
  <c r="BP342" i="1"/>
  <c r="BR342" i="1"/>
  <c r="BZ342" i="1"/>
  <c r="CB342" i="1" s="1"/>
  <c r="BK342" i="1"/>
  <c r="BU342" i="1"/>
  <c r="BN342" i="1"/>
  <c r="BJ342" i="1"/>
  <c r="BQ342" i="1"/>
  <c r="BV342" i="1"/>
  <c r="BS342" i="1"/>
  <c r="BL342" i="1"/>
  <c r="BT342" i="1"/>
  <c r="BX342" i="1"/>
  <c r="BW342" i="1"/>
  <c r="BM342" i="1"/>
  <c r="BY342" i="1"/>
  <c r="BO342" i="1"/>
  <c r="AH212" i="1"/>
  <c r="AI212" i="1"/>
  <c r="AJ212" i="1"/>
  <c r="AK212" i="1"/>
  <c r="AG212" i="1"/>
  <c r="BJ656" i="1"/>
  <c r="BY656" i="1"/>
  <c r="BZ656" i="1"/>
  <c r="CB656" i="1" s="1"/>
  <c r="BL656" i="1"/>
  <c r="BM656" i="1"/>
  <c r="BN656" i="1"/>
  <c r="BP656" i="1"/>
  <c r="BQ656" i="1"/>
  <c r="BR656" i="1"/>
  <c r="BU656" i="1"/>
  <c r="BS656" i="1"/>
  <c r="BK656" i="1"/>
  <c r="BT656" i="1"/>
  <c r="BW656" i="1"/>
  <c r="BV656" i="1"/>
  <c r="BO656" i="1"/>
  <c r="BX656" i="1"/>
  <c r="BN467" i="1"/>
  <c r="BY467" i="1"/>
  <c r="BZ467" i="1"/>
  <c r="CB467" i="1" s="1"/>
  <c r="BK467" i="1"/>
  <c r="BO467" i="1"/>
  <c r="BL467" i="1"/>
  <c r="BP467" i="1"/>
  <c r="BM467" i="1"/>
  <c r="BQ467" i="1"/>
  <c r="BR467" i="1"/>
  <c r="BS467" i="1"/>
  <c r="BT467" i="1"/>
  <c r="BU467" i="1"/>
  <c r="BJ467" i="1"/>
  <c r="BV467" i="1"/>
  <c r="BW467" i="1"/>
  <c r="BX467" i="1"/>
  <c r="AI503" i="1"/>
  <c r="AJ503" i="1"/>
  <c r="AK503" i="1"/>
  <c r="AG503" i="1"/>
  <c r="BK503" i="1" s="1"/>
  <c r="AH503" i="1"/>
  <c r="AK345" i="1"/>
  <c r="AH345" i="1"/>
  <c r="AG345" i="1"/>
  <c r="BR345" i="1" s="1"/>
  <c r="AI345" i="1"/>
  <c r="AJ345" i="1"/>
  <c r="BV477" i="1"/>
  <c r="BL477" i="1"/>
  <c r="BM477" i="1"/>
  <c r="BP477" i="1"/>
  <c r="BR477" i="1"/>
  <c r="BS477" i="1"/>
  <c r="BT477" i="1"/>
  <c r="BN477" i="1"/>
  <c r="BW477" i="1"/>
  <c r="BO477" i="1"/>
  <c r="BX477" i="1"/>
  <c r="BQ477" i="1"/>
  <c r="BY477" i="1"/>
  <c r="BU477" i="1"/>
  <c r="BZ477" i="1"/>
  <c r="CB477" i="1" s="1"/>
  <c r="BJ477" i="1"/>
  <c r="BK477" i="1"/>
  <c r="AG590" i="1"/>
  <c r="AI590" i="1"/>
  <c r="AJ590" i="1"/>
  <c r="AK590" i="1"/>
  <c r="AH590" i="1"/>
  <c r="BQ436" i="1"/>
  <c r="BR436" i="1"/>
  <c r="BS436" i="1"/>
  <c r="BT436" i="1"/>
  <c r="BV436" i="1"/>
  <c r="BW436" i="1"/>
  <c r="BN436" i="1"/>
  <c r="BX436" i="1"/>
  <c r="BZ436" i="1"/>
  <c r="CB436" i="1" s="1"/>
  <c r="BJ436" i="1"/>
  <c r="BO436" i="1"/>
  <c r="BY436" i="1"/>
  <c r="BU436" i="1"/>
  <c r="BK436" i="1"/>
  <c r="BM436" i="1"/>
  <c r="BL436" i="1"/>
  <c r="BP436" i="1"/>
  <c r="AG767" i="1"/>
  <c r="AJ767" i="1"/>
  <c r="AH767" i="1"/>
  <c r="AI767" i="1"/>
  <c r="AK767" i="1"/>
  <c r="BM240" i="1"/>
  <c r="BJ240" i="1"/>
  <c r="BK240" i="1"/>
  <c r="BL240" i="1"/>
  <c r="AG374" i="1"/>
  <c r="AH374" i="1"/>
  <c r="AI374" i="1"/>
  <c r="AJ374" i="1"/>
  <c r="AK374" i="1"/>
  <c r="AJ542" i="1"/>
  <c r="AK542" i="1"/>
  <c r="AI542" i="1"/>
  <c r="AG542" i="1"/>
  <c r="AH542" i="1"/>
  <c r="BT107" i="1"/>
  <c r="BU107" i="1"/>
  <c r="BY107" i="1"/>
  <c r="BX107" i="1"/>
  <c r="BZ107" i="1"/>
  <c r="CB107" i="1" s="1"/>
  <c r="BK107" i="1"/>
  <c r="BO107" i="1"/>
  <c r="BL107" i="1"/>
  <c r="BR107" i="1"/>
  <c r="BM107" i="1"/>
  <c r="BN107" i="1"/>
  <c r="BP107" i="1"/>
  <c r="BQ107" i="1"/>
  <c r="BS107" i="1"/>
  <c r="BV107" i="1"/>
  <c r="BJ107" i="1"/>
  <c r="BW107" i="1"/>
  <c r="AH243" i="1"/>
  <c r="AI243" i="1"/>
  <c r="AJ243" i="1"/>
  <c r="AK243" i="1"/>
  <c r="AG243" i="1"/>
  <c r="BL243" i="1" s="1"/>
  <c r="BL586" i="1"/>
  <c r="BX586" i="1"/>
  <c r="BO586" i="1"/>
  <c r="BM586" i="1"/>
  <c r="BP586" i="1"/>
  <c r="BN586" i="1"/>
  <c r="BQ586" i="1"/>
  <c r="BR586" i="1"/>
  <c r="BS586" i="1"/>
  <c r="BY586" i="1"/>
  <c r="BT586" i="1"/>
  <c r="BZ586" i="1"/>
  <c r="CB586" i="1" s="1"/>
  <c r="BU586" i="1"/>
  <c r="BJ586" i="1"/>
  <c r="BV586" i="1"/>
  <c r="BK586" i="1"/>
  <c r="BW586" i="1"/>
  <c r="AG690" i="1"/>
  <c r="BO690" i="1" s="1"/>
  <c r="AH690" i="1"/>
  <c r="AI690" i="1"/>
  <c r="AJ690" i="1"/>
  <c r="AK690" i="1"/>
  <c r="AK438" i="1"/>
  <c r="AI438" i="1"/>
  <c r="AJ438" i="1"/>
  <c r="AH438" i="1"/>
  <c r="AG438" i="1"/>
  <c r="AJ325" i="1"/>
  <c r="AH325" i="1"/>
  <c r="AI325" i="1"/>
  <c r="AK325" i="1"/>
  <c r="AG325" i="1"/>
  <c r="AJ515" i="1"/>
  <c r="AK515" i="1"/>
  <c r="AG515" i="1"/>
  <c r="AH515" i="1"/>
  <c r="AI515" i="1"/>
  <c r="BM57" i="1"/>
  <c r="BY57" i="1"/>
  <c r="BO57" i="1"/>
  <c r="BP57" i="1"/>
  <c r="BQ57" i="1"/>
  <c r="BL57" i="1"/>
  <c r="BT57" i="1"/>
  <c r="BN57" i="1"/>
  <c r="BU57" i="1"/>
  <c r="BR57" i="1"/>
  <c r="BJ57" i="1"/>
  <c r="BS57" i="1"/>
  <c r="BV57" i="1"/>
  <c r="BX57" i="1"/>
  <c r="BK57" i="1"/>
  <c r="BZ57" i="1"/>
  <c r="CB57" i="1" s="1"/>
  <c r="BW57" i="1"/>
  <c r="AK666" i="1"/>
  <c r="AG666" i="1"/>
  <c r="BL666" i="1" s="1"/>
  <c r="AH666" i="1"/>
  <c r="AI666" i="1"/>
  <c r="AJ666" i="1"/>
  <c r="BU182" i="1"/>
  <c r="BK182" i="1"/>
  <c r="BM182" i="1"/>
  <c r="BL182" i="1"/>
  <c r="BY182" i="1"/>
  <c r="BO182" i="1"/>
  <c r="BN182" i="1"/>
  <c r="BQ182" i="1"/>
  <c r="BZ182" i="1"/>
  <c r="CB182" i="1" s="1"/>
  <c r="BP182" i="1"/>
  <c r="BR182" i="1"/>
  <c r="BS182" i="1"/>
  <c r="BV182" i="1"/>
  <c r="BX182" i="1"/>
  <c r="BT182" i="1"/>
  <c r="BW182" i="1"/>
  <c r="BJ182" i="1"/>
  <c r="AG804" i="1"/>
  <c r="AJ804" i="1"/>
  <c r="AK804" i="1"/>
  <c r="AH804" i="1"/>
  <c r="AI804" i="1"/>
  <c r="AK706" i="1"/>
  <c r="AG706" i="1"/>
  <c r="AH706" i="1"/>
  <c r="AI706" i="1"/>
  <c r="AJ706" i="1"/>
  <c r="AI421" i="1"/>
  <c r="AJ421" i="1"/>
  <c r="AK421" i="1"/>
  <c r="AG421" i="1"/>
  <c r="AH421" i="1"/>
  <c r="BW691" i="1"/>
  <c r="BP691" i="1"/>
  <c r="BM691" i="1"/>
  <c r="BS691" i="1"/>
  <c r="BZ691" i="1"/>
  <c r="CB691" i="1" s="1"/>
  <c r="BJ691" i="1"/>
  <c r="BO691" i="1"/>
  <c r="BQ691" i="1"/>
  <c r="BR691" i="1"/>
  <c r="BT691" i="1"/>
  <c r="BU691" i="1"/>
  <c r="BV691" i="1"/>
  <c r="BK691" i="1"/>
  <c r="BL691" i="1"/>
  <c r="BX691" i="1"/>
  <c r="BY691" i="1"/>
  <c r="BN691" i="1"/>
  <c r="BK364" i="1"/>
  <c r="BZ364" i="1"/>
  <c r="CB364" i="1" s="1"/>
  <c r="BM364" i="1"/>
  <c r="BN364" i="1"/>
  <c r="BO364" i="1"/>
  <c r="BP364" i="1"/>
  <c r="BQ364" i="1"/>
  <c r="BS364" i="1"/>
  <c r="BR364" i="1"/>
  <c r="BL364" i="1"/>
  <c r="BT364" i="1"/>
  <c r="BX364" i="1"/>
  <c r="BU364" i="1"/>
  <c r="BJ364" i="1"/>
  <c r="BV364" i="1"/>
  <c r="BY364" i="1"/>
  <c r="BW364" i="1"/>
  <c r="BO543" i="1"/>
  <c r="BV543" i="1"/>
  <c r="BQ543" i="1"/>
  <c r="BW543" i="1"/>
  <c r="BR543" i="1"/>
  <c r="BY543" i="1"/>
  <c r="BT543" i="1"/>
  <c r="BS543" i="1"/>
  <c r="BU543" i="1"/>
  <c r="BL543" i="1"/>
  <c r="BX543" i="1"/>
  <c r="BJ543" i="1"/>
  <c r="BK543" i="1"/>
  <c r="BM543" i="1"/>
  <c r="BZ543" i="1"/>
  <c r="CB543" i="1" s="1"/>
  <c r="BN543" i="1"/>
  <c r="BP543" i="1"/>
  <c r="AK28" i="1"/>
  <c r="AJ28" i="1"/>
  <c r="AG28" i="1"/>
  <c r="BM28" i="1" s="1"/>
  <c r="AH28" i="1"/>
  <c r="AI28" i="1"/>
  <c r="AJ254" i="1"/>
  <c r="AK254" i="1"/>
  <c r="AG254" i="1"/>
  <c r="BU254" i="1" s="1"/>
  <c r="AH254" i="1"/>
  <c r="AI254" i="1"/>
  <c r="AJ245" i="1"/>
  <c r="AK245" i="1"/>
  <c r="AG245" i="1"/>
  <c r="BP245" i="1" s="1"/>
  <c r="AH245" i="1"/>
  <c r="AI245" i="1"/>
  <c r="BJ52" i="1"/>
  <c r="BS786" i="1"/>
  <c r="BZ786" i="1"/>
  <c r="CB786" i="1" s="1"/>
  <c r="BT786" i="1"/>
  <c r="BO786" i="1"/>
  <c r="BU786" i="1"/>
  <c r="BP786" i="1"/>
  <c r="BR786" i="1"/>
  <c r="BJ786" i="1"/>
  <c r="BV786" i="1"/>
  <c r="BK786" i="1"/>
  <c r="BN786" i="1"/>
  <c r="BW786" i="1"/>
  <c r="BL786" i="1"/>
  <c r="BX786" i="1"/>
  <c r="BM786" i="1"/>
  <c r="BQ786" i="1"/>
  <c r="BY786" i="1"/>
  <c r="AN262" i="1"/>
  <c r="CC262" i="1" s="1"/>
  <c r="AO262" i="1"/>
  <c r="CD262" i="1" s="1"/>
  <c r="AP262" i="1"/>
  <c r="CE262" i="1" s="1"/>
  <c r="AQ262" i="1"/>
  <c r="CF262" i="1" s="1"/>
  <c r="BV423" i="1"/>
  <c r="BM423" i="1"/>
  <c r="BK423" i="1"/>
  <c r="BY423" i="1"/>
  <c r="BL423" i="1"/>
  <c r="BN423" i="1"/>
  <c r="BR423" i="1"/>
  <c r="BZ423" i="1"/>
  <c r="CB423" i="1" s="1"/>
  <c r="BW423" i="1"/>
  <c r="BO423" i="1"/>
  <c r="BX423" i="1"/>
  <c r="BP423" i="1"/>
  <c r="BQ423" i="1"/>
  <c r="BS423" i="1"/>
  <c r="BT423" i="1"/>
  <c r="BU423" i="1"/>
  <c r="BJ423" i="1"/>
  <c r="AG106" i="1"/>
  <c r="AH106" i="1"/>
  <c r="AI106" i="1"/>
  <c r="AJ106" i="1"/>
  <c r="AK106" i="1"/>
  <c r="AK347" i="1"/>
  <c r="AH347" i="1"/>
  <c r="AG347" i="1"/>
  <c r="AI347" i="1"/>
  <c r="AJ347" i="1"/>
  <c r="BQ440" i="1"/>
  <c r="BM440" i="1"/>
  <c r="BR440" i="1"/>
  <c r="BN440" i="1"/>
  <c r="BS440" i="1"/>
  <c r="BT440" i="1"/>
  <c r="BV440" i="1"/>
  <c r="BW440" i="1"/>
  <c r="BJ440" i="1"/>
  <c r="BX440" i="1"/>
  <c r="BK440" i="1"/>
  <c r="BU440" i="1"/>
  <c r="BY440" i="1"/>
  <c r="BO440" i="1"/>
  <c r="BL440" i="1"/>
  <c r="BP440" i="1"/>
  <c r="BZ440" i="1"/>
  <c r="CB440" i="1" s="1"/>
  <c r="AI366" i="1"/>
  <c r="AG366" i="1"/>
  <c r="BZ366" i="1" s="1"/>
  <c r="CB366" i="1" s="1"/>
  <c r="AH366" i="1"/>
  <c r="AJ366" i="1"/>
  <c r="AK366" i="1"/>
  <c r="AJ211" i="1"/>
  <c r="AK211" i="1"/>
  <c r="AG211" i="1"/>
  <c r="AH211" i="1"/>
  <c r="AI211" i="1"/>
  <c r="AJ279" i="1"/>
  <c r="AG279" i="1"/>
  <c r="AH279" i="1"/>
  <c r="AI279" i="1"/>
  <c r="AK279" i="1"/>
  <c r="BY512" i="1"/>
  <c r="BX512" i="1"/>
  <c r="BN512" i="1"/>
  <c r="BK512" i="1"/>
  <c r="BZ512" i="1"/>
  <c r="CB512" i="1" s="1"/>
  <c r="BP512" i="1"/>
  <c r="BO512" i="1"/>
  <c r="BL512" i="1"/>
  <c r="BR512" i="1"/>
  <c r="BW512" i="1"/>
  <c r="BS512" i="1"/>
  <c r="BT512" i="1"/>
  <c r="BU512" i="1"/>
  <c r="BJ512" i="1"/>
  <c r="BM512" i="1"/>
  <c r="BV512" i="1"/>
  <c r="BQ512" i="1"/>
  <c r="AJ800" i="1"/>
  <c r="AK800" i="1"/>
  <c r="AH800" i="1"/>
  <c r="AI800" i="1"/>
  <c r="AG800" i="1"/>
  <c r="AK74" i="1"/>
  <c r="AI74" i="1"/>
  <c r="AG74" i="1"/>
  <c r="AJ74" i="1"/>
  <c r="AH74" i="1"/>
  <c r="AH97" i="1"/>
  <c r="AJ97" i="1"/>
  <c r="AG97" i="1"/>
  <c r="AI97" i="1"/>
  <c r="AK97" i="1"/>
  <c r="AJ443" i="1"/>
  <c r="AK443" i="1"/>
  <c r="AI443" i="1"/>
  <c r="AG443" i="1"/>
  <c r="AH443" i="1"/>
  <c r="AG293" i="1"/>
  <c r="AJ293" i="1"/>
  <c r="AK293" i="1"/>
  <c r="AH293" i="1"/>
  <c r="AI293" i="1"/>
  <c r="AJ264" i="1"/>
  <c r="AK264" i="1"/>
  <c r="AG264" i="1"/>
  <c r="AH264" i="1"/>
  <c r="AI264" i="1"/>
  <c r="AJ170" i="1"/>
  <c r="AK170" i="1"/>
  <c r="AG170" i="1"/>
  <c r="AH170" i="1"/>
  <c r="AI170" i="1"/>
  <c r="AN232" i="1"/>
  <c r="CC232" i="1" s="1"/>
  <c r="AI232" i="1"/>
  <c r="AO232" i="1" s="1"/>
  <c r="CD232" i="1" s="1"/>
  <c r="AJ232" i="1"/>
  <c r="AP232" i="1" s="1"/>
  <c r="CE232" i="1" s="1"/>
  <c r="AK232" i="1"/>
  <c r="AQ232" i="1" s="1"/>
  <c r="CF232" i="1" s="1"/>
  <c r="AJ797" i="1"/>
  <c r="AH797" i="1"/>
  <c r="AK797" i="1"/>
  <c r="AG797" i="1"/>
  <c r="BT797" i="1" s="1"/>
  <c r="AI797" i="1"/>
  <c r="AG656" i="1"/>
  <c r="AK656" i="1"/>
  <c r="AH656" i="1"/>
  <c r="AI656" i="1"/>
  <c r="AJ656" i="1"/>
  <c r="BL399" i="1"/>
  <c r="BN399" i="1"/>
  <c r="BK399" i="1"/>
  <c r="BP399" i="1"/>
  <c r="BW399" i="1"/>
  <c r="BQ399" i="1"/>
  <c r="BM399" i="1"/>
  <c r="BS399" i="1"/>
  <c r="BY399" i="1"/>
  <c r="BT399" i="1"/>
  <c r="BO399" i="1"/>
  <c r="BU399" i="1"/>
  <c r="BR399" i="1"/>
  <c r="BV399" i="1"/>
  <c r="BJ399" i="1"/>
  <c r="BX399" i="1"/>
  <c r="BZ399" i="1"/>
  <c r="CB399" i="1" s="1"/>
  <c r="AG790" i="1"/>
  <c r="BN790" i="1" s="1"/>
  <c r="AH790" i="1"/>
  <c r="AI790" i="1"/>
  <c r="AJ790" i="1"/>
  <c r="AK790" i="1"/>
  <c r="AJ436" i="1"/>
  <c r="AK436" i="1"/>
  <c r="AG436" i="1"/>
  <c r="AH436" i="1"/>
  <c r="AI436" i="1"/>
  <c r="AI240" i="1"/>
  <c r="AK240" i="1"/>
  <c r="AG240" i="1"/>
  <c r="BY240" i="1" s="1"/>
  <c r="AH240" i="1"/>
  <c r="AJ240" i="1"/>
  <c r="AH56" i="1"/>
  <c r="AI56" i="1"/>
  <c r="AJ56" i="1"/>
  <c r="AK56" i="1"/>
  <c r="AG56" i="1"/>
  <c r="BM56" i="1" s="1"/>
  <c r="BQ371" i="1"/>
  <c r="BZ371" i="1"/>
  <c r="CB371" i="1" s="1"/>
  <c r="BR371" i="1"/>
  <c r="BM371" i="1"/>
  <c r="BS371" i="1"/>
  <c r="BO371" i="1"/>
  <c r="BT371" i="1"/>
  <c r="BP371" i="1"/>
  <c r="BU371" i="1"/>
  <c r="BY371" i="1"/>
  <c r="BJ371" i="1"/>
  <c r="BV371" i="1"/>
  <c r="BK371" i="1"/>
  <c r="BW371" i="1"/>
  <c r="BN371" i="1"/>
  <c r="BL371" i="1"/>
  <c r="BX371" i="1"/>
  <c r="BM405" i="1"/>
  <c r="BY405" i="1"/>
  <c r="BN405" i="1"/>
  <c r="BZ405" i="1"/>
  <c r="CB405" i="1" s="1"/>
  <c r="BO405" i="1"/>
  <c r="BS405" i="1"/>
  <c r="BP405" i="1"/>
  <c r="BT405" i="1"/>
  <c r="BL405" i="1"/>
  <c r="BU405" i="1"/>
  <c r="BQ405" i="1"/>
  <c r="BJ405" i="1"/>
  <c r="BR405" i="1"/>
  <c r="BV405" i="1"/>
  <c r="BX405" i="1"/>
  <c r="BK405" i="1"/>
  <c r="BW405" i="1"/>
  <c r="BT90" i="1"/>
  <c r="BU90" i="1"/>
  <c r="BK90" i="1"/>
  <c r="BW90" i="1"/>
  <c r="BM90" i="1"/>
  <c r="BJ90" i="1"/>
  <c r="BY90" i="1"/>
  <c r="BL90" i="1"/>
  <c r="BN90" i="1"/>
  <c r="BS90" i="1"/>
  <c r="BZ90" i="1"/>
  <c r="CB90" i="1" s="1"/>
  <c r="BV90" i="1"/>
  <c r="BO90" i="1"/>
  <c r="BX90" i="1"/>
  <c r="BP90" i="1"/>
  <c r="BQ90" i="1"/>
  <c r="BR90" i="1"/>
  <c r="BK826" i="1"/>
  <c r="BJ826" i="1"/>
  <c r="BY826" i="1"/>
  <c r="BV826" i="1"/>
  <c r="BL826" i="1"/>
  <c r="BO826" i="1"/>
  <c r="BZ826" i="1"/>
  <c r="CB826" i="1" s="1"/>
  <c r="BP826" i="1"/>
  <c r="BM826" i="1"/>
  <c r="BQ826" i="1"/>
  <c r="BN826" i="1"/>
  <c r="BR826" i="1"/>
  <c r="BS826" i="1"/>
  <c r="BT826" i="1"/>
  <c r="BU826" i="1"/>
  <c r="BW826" i="1"/>
  <c r="BX826" i="1"/>
  <c r="AP570" i="1"/>
  <c r="CE570" i="1" s="1"/>
  <c r="AK570" i="1"/>
  <c r="AQ570" i="1" s="1"/>
  <c r="CF570" i="1" s="1"/>
  <c r="AN570" i="1"/>
  <c r="CC570" i="1" s="1"/>
  <c r="AO570" i="1"/>
  <c r="CD570" i="1" s="1"/>
  <c r="BR325" i="1"/>
  <c r="BK325" i="1"/>
  <c r="BU325" i="1"/>
  <c r="BN325" i="1"/>
  <c r="BJ325" i="1"/>
  <c r="BS325" i="1"/>
  <c r="BV325" i="1"/>
  <c r="BT325" i="1"/>
  <c r="BL325" i="1"/>
  <c r="BW325" i="1"/>
  <c r="BX325" i="1"/>
  <c r="BZ325" i="1"/>
  <c r="CB325" i="1" s="1"/>
  <c r="BM325" i="1"/>
  <c r="BY325" i="1"/>
  <c r="BO325" i="1"/>
  <c r="BP325" i="1"/>
  <c r="BQ325" i="1"/>
  <c r="AH391" i="1"/>
  <c r="AJ391" i="1"/>
  <c r="AI391" i="1"/>
  <c r="AK391" i="1"/>
  <c r="AG391" i="1"/>
  <c r="BS391" i="1" s="1"/>
  <c r="AH57" i="1"/>
  <c r="AG57" i="1"/>
  <c r="AI57" i="1"/>
  <c r="AK57" i="1"/>
  <c r="AJ57" i="1"/>
  <c r="AO109" i="1"/>
  <c r="CD109" i="1" s="1"/>
  <c r="AP109" i="1"/>
  <c r="CE109" i="1" s="1"/>
  <c r="AQ109" i="1"/>
  <c r="CF109" i="1" s="1"/>
  <c r="AF109" i="1"/>
  <c r="AM109" i="1"/>
  <c r="AN109" i="1"/>
  <c r="CC109" i="1" s="1"/>
  <c r="AJ251" i="1"/>
  <c r="AP251" i="1" s="1"/>
  <c r="CE251" i="1" s="1"/>
  <c r="AN251" i="1"/>
  <c r="CC251" i="1" s="1"/>
  <c r="AO251" i="1"/>
  <c r="CD251" i="1" s="1"/>
  <c r="AK251" i="1"/>
  <c r="AQ251" i="1" s="1"/>
  <c r="CF251" i="1" s="1"/>
  <c r="AJ395" i="1"/>
  <c r="AK395" i="1"/>
  <c r="AI395" i="1"/>
  <c r="AH395" i="1"/>
  <c r="AG395" i="1"/>
  <c r="BT395" i="1" s="1"/>
  <c r="AJ762" i="1"/>
  <c r="AK762" i="1"/>
  <c r="AG762" i="1"/>
  <c r="AH762" i="1"/>
  <c r="AI762" i="1"/>
  <c r="AI524" i="1"/>
  <c r="AJ524" i="1"/>
  <c r="AK524" i="1"/>
  <c r="AG524" i="1"/>
  <c r="AH524" i="1"/>
  <c r="AH464" i="1"/>
  <c r="AI464" i="1"/>
  <c r="AG464" i="1"/>
  <c r="AJ464" i="1"/>
  <c r="AK464" i="1"/>
  <c r="AH488" i="1"/>
  <c r="AI488" i="1"/>
  <c r="AJ488" i="1"/>
  <c r="AK488" i="1"/>
  <c r="AG488" i="1"/>
  <c r="BL488" i="1" s="1"/>
  <c r="AH691" i="1"/>
  <c r="AK691" i="1"/>
  <c r="AG691" i="1"/>
  <c r="AI691" i="1"/>
  <c r="AJ691" i="1"/>
  <c r="AH364" i="1"/>
  <c r="AG364" i="1"/>
  <c r="AI364" i="1"/>
  <c r="AJ364" i="1"/>
  <c r="AK364" i="1"/>
  <c r="AH331" i="1"/>
  <c r="AI331" i="1"/>
  <c r="AJ331" i="1"/>
  <c r="AK331" i="1"/>
  <c r="AG331" i="1"/>
  <c r="BZ457" i="1"/>
  <c r="CB457" i="1" s="1"/>
  <c r="BT457" i="1"/>
  <c r="BO457" i="1"/>
  <c r="BU457" i="1"/>
  <c r="BP457" i="1"/>
  <c r="BJ457" i="1"/>
  <c r="BQ457" i="1"/>
  <c r="BV457" i="1"/>
  <c r="BR457" i="1"/>
  <c r="BK457" i="1"/>
  <c r="BS457" i="1"/>
  <c r="BW457" i="1"/>
  <c r="BL457" i="1"/>
  <c r="BX457" i="1"/>
  <c r="BM457" i="1"/>
  <c r="BN457" i="1"/>
  <c r="BY457" i="1"/>
  <c r="BU290" i="1"/>
  <c r="BV290" i="1"/>
  <c r="BL290" i="1"/>
  <c r="BM290" i="1"/>
  <c r="BP290" i="1"/>
  <c r="BK290" i="1"/>
  <c r="BQ290" i="1"/>
  <c r="BN290" i="1"/>
  <c r="BR290" i="1"/>
  <c r="BO290" i="1"/>
  <c r="BS290" i="1"/>
  <c r="BW290" i="1"/>
  <c r="BT290" i="1"/>
  <c r="BJ290" i="1"/>
  <c r="BX290" i="1"/>
  <c r="BY290" i="1"/>
  <c r="BZ290" i="1"/>
  <c r="CB290" i="1" s="1"/>
  <c r="BX99" i="1"/>
  <c r="BZ99" i="1"/>
  <c r="CB99" i="1" s="1"/>
  <c r="BN99" i="1"/>
  <c r="BO99" i="1"/>
  <c r="BP99" i="1"/>
  <c r="BM99" i="1"/>
  <c r="BS99" i="1"/>
  <c r="BK99" i="1"/>
  <c r="BY99" i="1"/>
  <c r="BR99" i="1"/>
  <c r="BT99" i="1"/>
  <c r="BW99" i="1"/>
  <c r="BJ99" i="1"/>
  <c r="BL99" i="1"/>
  <c r="BQ99" i="1"/>
  <c r="BU99" i="1"/>
  <c r="BV99" i="1"/>
  <c r="BU71" i="1"/>
  <c r="BP71" i="1"/>
  <c r="BJ71" i="1"/>
  <c r="BS71" i="1"/>
  <c r="BV71" i="1"/>
  <c r="BQ71" i="1"/>
  <c r="BK71" i="1"/>
  <c r="BR71" i="1"/>
  <c r="BW71" i="1"/>
  <c r="BT71" i="1"/>
  <c r="BL71" i="1"/>
  <c r="BX71" i="1"/>
  <c r="BM71" i="1"/>
  <c r="BY71" i="1"/>
  <c r="BN71" i="1"/>
  <c r="BZ71" i="1"/>
  <c r="CB71" i="1" s="1"/>
  <c r="BO71" i="1"/>
  <c r="AJ477" i="1"/>
  <c r="AK477" i="1"/>
  <c r="AG477" i="1"/>
  <c r="AH477" i="1"/>
  <c r="AI477" i="1"/>
  <c r="BX449" i="1"/>
  <c r="BL449" i="1"/>
  <c r="BY449" i="1"/>
  <c r="BM449" i="1"/>
  <c r="BZ449" i="1"/>
  <c r="CB449" i="1" s="1"/>
  <c r="BP449" i="1"/>
  <c r="BO449" i="1"/>
  <c r="BQ449" i="1"/>
  <c r="BV449" i="1"/>
  <c r="BR449" i="1"/>
  <c r="BW449" i="1"/>
  <c r="BT449" i="1"/>
  <c r="BS449" i="1"/>
  <c r="BU449" i="1"/>
  <c r="BJ449" i="1"/>
  <c r="BK449" i="1"/>
  <c r="BN449" i="1"/>
  <c r="BU347" i="1"/>
  <c r="BY347" i="1"/>
  <c r="BJ347" i="1"/>
  <c r="BZ347" i="1"/>
  <c r="CB347" i="1" s="1"/>
  <c r="BL347" i="1"/>
  <c r="BX347" i="1"/>
  <c r="BK347" i="1"/>
  <c r="BM347" i="1"/>
  <c r="BN347" i="1"/>
  <c r="BQ347" i="1"/>
  <c r="BR347" i="1"/>
  <c r="BO347" i="1"/>
  <c r="BT347" i="1"/>
  <c r="BP347" i="1"/>
  <c r="BV347" i="1"/>
  <c r="BS347" i="1"/>
  <c r="BW347" i="1"/>
  <c r="AH192" i="1"/>
  <c r="AJ192" i="1"/>
  <c r="AK192" i="1"/>
  <c r="AI192" i="1"/>
  <c r="AG192" i="1"/>
  <c r="BL471" i="1"/>
  <c r="BN471" i="1"/>
  <c r="BM471" i="1"/>
  <c r="BZ471" i="1"/>
  <c r="CB471" i="1" s="1"/>
  <c r="BR471" i="1"/>
  <c r="BO471" i="1"/>
  <c r="BW471" i="1"/>
  <c r="BP471" i="1"/>
  <c r="BX471" i="1"/>
  <c r="BS471" i="1"/>
  <c r="BT471" i="1"/>
  <c r="BU471" i="1"/>
  <c r="BJ471" i="1"/>
  <c r="BV471" i="1"/>
  <c r="BQ471" i="1"/>
  <c r="BK471" i="1"/>
  <c r="BY471" i="1"/>
  <c r="AI606" i="1"/>
  <c r="AK606" i="1"/>
  <c r="AG606" i="1"/>
  <c r="BV606" i="1" s="1"/>
  <c r="AH606" i="1"/>
  <c r="AJ606" i="1"/>
  <c r="AQ525" i="1"/>
  <c r="CF525" i="1" s="1"/>
  <c r="AN525" i="1"/>
  <c r="CC525" i="1" s="1"/>
  <c r="AP525" i="1"/>
  <c r="CE525" i="1" s="1"/>
  <c r="AO525" i="1"/>
  <c r="CD525" i="1" s="1"/>
  <c r="AM773" i="1"/>
  <c r="AN773" i="1"/>
  <c r="CC773" i="1" s="1"/>
  <c r="AO773" i="1"/>
  <c r="CD773" i="1" s="1"/>
  <c r="AP773" i="1"/>
  <c r="CE773" i="1" s="1"/>
  <c r="AQ773" i="1"/>
  <c r="CF773" i="1" s="1"/>
  <c r="AF773" i="1"/>
  <c r="BZ514" i="1"/>
  <c r="CB514" i="1" s="1"/>
  <c r="BX514" i="1"/>
  <c r="BO514" i="1"/>
  <c r="BP514" i="1"/>
  <c r="BR514" i="1"/>
  <c r="BW514" i="1"/>
  <c r="BS514" i="1"/>
  <c r="BT514" i="1"/>
  <c r="BU514" i="1"/>
  <c r="BJ514" i="1"/>
  <c r="BN514" i="1"/>
  <c r="BV514" i="1"/>
  <c r="BK514" i="1"/>
  <c r="BM514" i="1"/>
  <c r="BL514" i="1"/>
  <c r="BY514" i="1"/>
  <c r="BQ514" i="1"/>
  <c r="BQ352" i="1"/>
  <c r="BP352" i="1"/>
  <c r="BS352" i="1"/>
  <c r="BT352" i="1"/>
  <c r="BU352" i="1"/>
  <c r="BW352" i="1"/>
  <c r="BJ352" i="1"/>
  <c r="BX352" i="1"/>
  <c r="BV352" i="1"/>
  <c r="BZ352" i="1"/>
  <c r="CB352" i="1" s="1"/>
  <c r="BM352" i="1"/>
  <c r="BK352" i="1"/>
  <c r="BY352" i="1"/>
  <c r="BL352" i="1"/>
  <c r="BO352" i="1"/>
  <c r="BR352" i="1"/>
  <c r="BN352" i="1"/>
  <c r="BR158" i="1"/>
  <c r="BS158" i="1"/>
  <c r="BT158" i="1"/>
  <c r="BV158" i="1"/>
  <c r="BU158" i="1"/>
  <c r="BW158" i="1"/>
  <c r="BO158" i="1"/>
  <c r="BY158" i="1"/>
  <c r="BL158" i="1"/>
  <c r="BJ158" i="1"/>
  <c r="BZ158" i="1"/>
  <c r="CB158" i="1" s="1"/>
  <c r="BK158" i="1"/>
  <c r="BM158" i="1"/>
  <c r="BX158" i="1"/>
  <c r="BN158" i="1"/>
  <c r="BP158" i="1"/>
  <c r="BQ158" i="1"/>
  <c r="AG512" i="1"/>
  <c r="AH512" i="1"/>
  <c r="AK512" i="1"/>
  <c r="AI512" i="1"/>
  <c r="AJ512" i="1"/>
  <c r="BK174" i="1"/>
  <c r="BL174" i="1"/>
  <c r="BT174" i="1"/>
  <c r="BQ174" i="1"/>
  <c r="BU174" i="1"/>
  <c r="BR174" i="1"/>
  <c r="BJ174" i="1"/>
  <c r="BS174" i="1"/>
  <c r="BM174" i="1"/>
  <c r="BX174" i="1"/>
  <c r="BN174" i="1"/>
  <c r="BV174" i="1"/>
  <c r="BY174" i="1"/>
  <c r="BZ174" i="1"/>
  <c r="CB174" i="1" s="1"/>
  <c r="BO174" i="1"/>
  <c r="BP174" i="1"/>
  <c r="BW174" i="1"/>
  <c r="BL97" i="1"/>
  <c r="BJ97" i="1"/>
  <c r="BX97" i="1"/>
  <c r="BK97" i="1"/>
  <c r="BU97" i="1"/>
  <c r="BN97" i="1"/>
  <c r="BM97" i="1"/>
  <c r="BZ97" i="1"/>
  <c r="CB97" i="1" s="1"/>
  <c r="BQ97" i="1"/>
  <c r="BO97" i="1"/>
  <c r="BP97" i="1"/>
  <c r="BR97" i="1"/>
  <c r="BT97" i="1"/>
  <c r="BY97" i="1"/>
  <c r="BV97" i="1"/>
  <c r="BS97" i="1"/>
  <c r="BW97" i="1"/>
  <c r="BS624" i="1"/>
  <c r="BZ624" i="1"/>
  <c r="CB624" i="1" s="1"/>
  <c r="BT624" i="1"/>
  <c r="BO624" i="1"/>
  <c r="BU624" i="1"/>
  <c r="BP624" i="1"/>
  <c r="BJ624" i="1"/>
  <c r="BQ624" i="1"/>
  <c r="BV624" i="1"/>
  <c r="BR624" i="1"/>
  <c r="BK624" i="1"/>
  <c r="BW624" i="1"/>
  <c r="BL624" i="1"/>
  <c r="BX624" i="1"/>
  <c r="BM624" i="1"/>
  <c r="BY624" i="1"/>
  <c r="BN624" i="1"/>
  <c r="AJ459" i="1"/>
  <c r="AK459" i="1"/>
  <c r="AG459" i="1"/>
  <c r="AH459" i="1"/>
  <c r="AI459" i="1"/>
  <c r="BK139" i="1"/>
  <c r="BL139" i="1"/>
  <c r="BJ139" i="1"/>
  <c r="BJ77" i="1"/>
  <c r="BQ77" i="1"/>
  <c r="BV77" i="1"/>
  <c r="BR77" i="1"/>
  <c r="BK77" i="1"/>
  <c r="BT77" i="1"/>
  <c r="BW77" i="1"/>
  <c r="BY77" i="1"/>
  <c r="BL77" i="1"/>
  <c r="BX77" i="1"/>
  <c r="BN77" i="1"/>
  <c r="BZ77" i="1"/>
  <c r="CB77" i="1" s="1"/>
  <c r="BP77" i="1"/>
  <c r="BS77" i="1"/>
  <c r="BM77" i="1"/>
  <c r="BU77" i="1"/>
  <c r="BO77" i="1"/>
  <c r="BQ653" i="1"/>
  <c r="BP653" i="1"/>
  <c r="BR653" i="1"/>
  <c r="BS653" i="1"/>
  <c r="BT653" i="1"/>
  <c r="BV653" i="1"/>
  <c r="BX653" i="1"/>
  <c r="BY653" i="1"/>
  <c r="BJ653" i="1"/>
  <c r="BU653" i="1"/>
  <c r="BZ653" i="1"/>
  <c r="CB653" i="1" s="1"/>
  <c r="BK653" i="1"/>
  <c r="BL653" i="1"/>
  <c r="BW653" i="1"/>
  <c r="BM653" i="1"/>
  <c r="BO653" i="1"/>
  <c r="BN653" i="1"/>
  <c r="AI310" i="1"/>
  <c r="AO310" i="1" s="1"/>
  <c r="CD310" i="1" s="1"/>
  <c r="AJ310" i="1"/>
  <c r="AP310" i="1" s="1"/>
  <c r="CE310" i="1" s="1"/>
  <c r="AK310" i="1"/>
  <c r="AQ310" i="1" s="1"/>
  <c r="CF310" i="1" s="1"/>
  <c r="AN310" i="1"/>
  <c r="CC310" i="1" s="1"/>
  <c r="BO254" i="1"/>
  <c r="BL254" i="1"/>
  <c r="BJ254" i="1"/>
  <c r="BK254" i="1"/>
  <c r="BN254" i="1"/>
  <c r="BM254" i="1"/>
  <c r="BY609" i="1"/>
  <c r="BP609" i="1"/>
  <c r="BO609" i="1"/>
  <c r="BQ609" i="1"/>
  <c r="BS609" i="1"/>
  <c r="BR609" i="1"/>
  <c r="BT609" i="1"/>
  <c r="BV609" i="1"/>
  <c r="BW609" i="1"/>
  <c r="BX609" i="1"/>
  <c r="BJ609" i="1"/>
  <c r="BZ609" i="1"/>
  <c r="CB609" i="1" s="1"/>
  <c r="BK609" i="1"/>
  <c r="BU609" i="1"/>
  <c r="BL609" i="1"/>
  <c r="BM609" i="1"/>
  <c r="BN609" i="1"/>
  <c r="BU119" i="1"/>
  <c r="BJ119" i="1"/>
  <c r="BV119" i="1"/>
  <c r="BW119" i="1"/>
  <c r="BX119" i="1"/>
  <c r="BY119" i="1"/>
  <c r="BN119" i="1"/>
  <c r="BK119" i="1"/>
  <c r="BZ119" i="1"/>
  <c r="CB119" i="1" s="1"/>
  <c r="BL119" i="1"/>
  <c r="BO119" i="1"/>
  <c r="BM119" i="1"/>
  <c r="BP119" i="1"/>
  <c r="BR119" i="1"/>
  <c r="BQ119" i="1"/>
  <c r="BS119" i="1"/>
  <c r="BT119" i="1"/>
  <c r="BN26" i="1"/>
  <c r="BZ26" i="1"/>
  <c r="CB26" i="1" s="1"/>
  <c r="BO26" i="1"/>
  <c r="BP26" i="1"/>
  <c r="BQ26" i="1"/>
  <c r="BR26" i="1"/>
  <c r="BK26" i="1"/>
  <c r="BS26" i="1"/>
  <c r="BW26" i="1"/>
  <c r="BT26" i="1"/>
  <c r="BL26" i="1"/>
  <c r="BU26" i="1"/>
  <c r="BX26" i="1"/>
  <c r="BJ26" i="1"/>
  <c r="BM26" i="1"/>
  <c r="BV26" i="1"/>
  <c r="BY26" i="1"/>
  <c r="AG371" i="1"/>
  <c r="AH371" i="1"/>
  <c r="AJ371" i="1"/>
  <c r="AI371" i="1"/>
  <c r="AK371" i="1"/>
  <c r="AI275" i="1"/>
  <c r="AJ275" i="1"/>
  <c r="AG275" i="1"/>
  <c r="AH275" i="1"/>
  <c r="AK275" i="1"/>
  <c r="AH586" i="1"/>
  <c r="AK586" i="1"/>
  <c r="AJ586" i="1"/>
  <c r="AG586" i="1"/>
  <c r="AI586" i="1"/>
  <c r="AH348" i="1"/>
  <c r="AJ348" i="1"/>
  <c r="AG348" i="1"/>
  <c r="BJ348" i="1" s="1"/>
  <c r="AI348" i="1"/>
  <c r="AK348" i="1"/>
  <c r="BK770" i="1"/>
  <c r="BW770" i="1"/>
  <c r="BL770" i="1"/>
  <c r="BX770" i="1"/>
  <c r="BM770" i="1"/>
  <c r="BQ770" i="1"/>
  <c r="BY770" i="1"/>
  <c r="BV770" i="1"/>
  <c r="BR770" i="1"/>
  <c r="BN770" i="1"/>
  <c r="BS770" i="1"/>
  <c r="BZ770" i="1"/>
  <c r="CB770" i="1" s="1"/>
  <c r="BT770" i="1"/>
  <c r="BO770" i="1"/>
  <c r="BU770" i="1"/>
  <c r="BP770" i="1"/>
  <c r="BJ770" i="1"/>
  <c r="BO82" i="1"/>
  <c r="BW82" i="1"/>
  <c r="BP82" i="1"/>
  <c r="BZ82" i="1"/>
  <c r="CB82" i="1" s="1"/>
  <c r="BT82" i="1"/>
  <c r="BK82" i="1"/>
  <c r="BJ82" i="1"/>
  <c r="BL82" i="1"/>
  <c r="BV82" i="1"/>
  <c r="BX82" i="1"/>
  <c r="BM82" i="1"/>
  <c r="BY82" i="1"/>
  <c r="BN82" i="1"/>
  <c r="BQ82" i="1"/>
  <c r="BR82" i="1"/>
  <c r="BS82" i="1"/>
  <c r="BU82" i="1"/>
  <c r="AJ121" i="1"/>
  <c r="AP121" i="1" s="1"/>
  <c r="CE121" i="1" s="1"/>
  <c r="AK121" i="1"/>
  <c r="AQ121" i="1" s="1"/>
  <c r="CF121" i="1" s="1"/>
  <c r="AN121" i="1"/>
  <c r="CC121" i="1" s="1"/>
  <c r="AI121" i="1"/>
  <c r="AO121" i="1" s="1"/>
  <c r="CD121" i="1" s="1"/>
  <c r="AI87" i="1"/>
  <c r="AK87" i="1"/>
  <c r="AH87" i="1"/>
  <c r="AJ87" i="1"/>
  <c r="AG87" i="1"/>
  <c r="AI305" i="1"/>
  <c r="AJ305" i="1"/>
  <c r="AK305" i="1"/>
  <c r="AG305" i="1"/>
  <c r="BO305" i="1" s="1"/>
  <c r="AH305" i="1"/>
  <c r="BS558" i="1"/>
  <c r="BZ558" i="1"/>
  <c r="CB558" i="1" s="1"/>
  <c r="BT558" i="1"/>
  <c r="BU558" i="1"/>
  <c r="BJ558" i="1"/>
  <c r="BV558" i="1"/>
  <c r="BK558" i="1"/>
  <c r="BW558" i="1"/>
  <c r="BL558" i="1"/>
  <c r="BO558" i="1"/>
  <c r="BX558" i="1"/>
  <c r="BP558" i="1"/>
  <c r="BM558" i="1"/>
  <c r="BQ558" i="1"/>
  <c r="BY558" i="1"/>
  <c r="BR558" i="1"/>
  <c r="BN558" i="1"/>
  <c r="CG109" i="1"/>
  <c r="AL109" i="1"/>
  <c r="AG252" i="1"/>
  <c r="BV252" i="1" s="1"/>
  <c r="AH252" i="1"/>
  <c r="AI252" i="1"/>
  <c r="AJ252" i="1"/>
  <c r="AK252" i="1"/>
  <c r="BX775" i="1"/>
  <c r="BJ775" i="1"/>
  <c r="BM775" i="1"/>
  <c r="BV775" i="1"/>
  <c r="BY775" i="1"/>
  <c r="BN775" i="1"/>
  <c r="BZ775" i="1"/>
  <c r="CB775" i="1" s="1"/>
  <c r="BO775" i="1"/>
  <c r="BP775" i="1"/>
  <c r="BQ775" i="1"/>
  <c r="BR775" i="1"/>
  <c r="BK775" i="1"/>
  <c r="BS775" i="1"/>
  <c r="BW775" i="1"/>
  <c r="BT775" i="1"/>
  <c r="BL775" i="1"/>
  <c r="BU775" i="1"/>
  <c r="BR220" i="1"/>
  <c r="BZ220" i="1"/>
  <c r="CB220" i="1" s="1"/>
  <c r="BY220" i="1"/>
  <c r="BS220" i="1"/>
  <c r="BN220" i="1"/>
  <c r="BT220" i="1"/>
  <c r="BO220" i="1"/>
  <c r="BU220" i="1"/>
  <c r="BP220" i="1"/>
  <c r="BJ220" i="1"/>
  <c r="BV220" i="1"/>
  <c r="BK220" i="1"/>
  <c r="BW220" i="1"/>
  <c r="BL220" i="1"/>
  <c r="BX220" i="1"/>
  <c r="BM220" i="1"/>
  <c r="BQ220" i="1"/>
  <c r="AJ236" i="1"/>
  <c r="AG236" i="1"/>
  <c r="BS236" i="1" s="1"/>
  <c r="AH236" i="1"/>
  <c r="AI236" i="1"/>
  <c r="AK236" i="1"/>
  <c r="AL573" i="1"/>
  <c r="CG573" i="1"/>
  <c r="BU513" i="1"/>
  <c r="BR513" i="1"/>
  <c r="BL513" i="1"/>
  <c r="BV513" i="1"/>
  <c r="BX513" i="1"/>
  <c r="BW513" i="1"/>
  <c r="BM513" i="1"/>
  <c r="BY513" i="1"/>
  <c r="BN513" i="1"/>
  <c r="BZ513" i="1"/>
  <c r="CB513" i="1" s="1"/>
  <c r="BO513" i="1"/>
  <c r="BP513" i="1"/>
  <c r="BJ513" i="1"/>
  <c r="BS513" i="1"/>
  <c r="BK513" i="1"/>
  <c r="BT513" i="1"/>
  <c r="BQ513" i="1"/>
  <c r="BV463" i="1"/>
  <c r="BL463" i="1"/>
  <c r="BX463" i="1"/>
  <c r="BN463" i="1"/>
  <c r="BK463" i="1"/>
  <c r="BZ463" i="1"/>
  <c r="CB463" i="1" s="1"/>
  <c r="BM463" i="1"/>
  <c r="BO463" i="1"/>
  <c r="BR463" i="1"/>
  <c r="BP463" i="1"/>
  <c r="BW463" i="1"/>
  <c r="BQ463" i="1"/>
  <c r="BY463" i="1"/>
  <c r="BS463" i="1"/>
  <c r="BT463" i="1"/>
  <c r="BU463" i="1"/>
  <c r="BJ463" i="1"/>
  <c r="AG220" i="1"/>
  <c r="AH220" i="1"/>
  <c r="AI220" i="1"/>
  <c r="AJ220" i="1"/>
  <c r="AK220" i="1"/>
  <c r="BJ382" i="1"/>
  <c r="BK382" i="1"/>
  <c r="BL382" i="1"/>
  <c r="BN382" i="1"/>
  <c r="BM382" i="1"/>
  <c r="BL366" i="1"/>
  <c r="BN366" i="1"/>
  <c r="BO366" i="1"/>
  <c r="BM366" i="1"/>
  <c r="BJ366" i="1"/>
  <c r="BK366" i="1"/>
  <c r="AI514" i="1"/>
  <c r="AJ514" i="1"/>
  <c r="AK514" i="1"/>
  <c r="AG514" i="1"/>
  <c r="AH514" i="1"/>
  <c r="AG462" i="1"/>
  <c r="AI462" i="1"/>
  <c r="AJ462" i="1"/>
  <c r="AK462" i="1"/>
  <c r="AH462" i="1"/>
  <c r="BW431" i="1"/>
  <c r="BM431" i="1"/>
  <c r="BY431" i="1"/>
  <c r="BN431" i="1"/>
  <c r="BZ431" i="1"/>
  <c r="CB431" i="1" s="1"/>
  <c r="BO431" i="1"/>
  <c r="BS431" i="1"/>
  <c r="BL431" i="1"/>
  <c r="BT431" i="1"/>
  <c r="BP431" i="1"/>
  <c r="BU431" i="1"/>
  <c r="BQ431" i="1"/>
  <c r="BJ431" i="1"/>
  <c r="BR431" i="1"/>
  <c r="BV431" i="1"/>
  <c r="BX431" i="1"/>
  <c r="BK431" i="1"/>
  <c r="AH521" i="1"/>
  <c r="AG521" i="1"/>
  <c r="AI521" i="1"/>
  <c r="AJ521" i="1"/>
  <c r="AK521" i="1"/>
  <c r="AJ190" i="1"/>
  <c r="AG190" i="1"/>
  <c r="BV190" i="1" s="1"/>
  <c r="AH190" i="1"/>
  <c r="AI190" i="1"/>
  <c r="AK190" i="1"/>
  <c r="AG624" i="1"/>
  <c r="AH624" i="1"/>
  <c r="AI624" i="1"/>
  <c r="AJ624" i="1"/>
  <c r="AK624" i="1"/>
  <c r="CG454" i="1"/>
  <c r="AL454" i="1"/>
  <c r="AN566" i="1"/>
  <c r="CC566" i="1" s="1"/>
  <c r="AO566" i="1"/>
  <c r="CD566" i="1" s="1"/>
  <c r="AP566" i="1"/>
  <c r="CE566" i="1" s="1"/>
  <c r="AQ566" i="1"/>
  <c r="CF566" i="1" s="1"/>
  <c r="AH342" i="1"/>
  <c r="AI342" i="1"/>
  <c r="AK342" i="1"/>
  <c r="AG342" i="1"/>
  <c r="AJ342" i="1"/>
  <c r="AJ139" i="1"/>
  <c r="AH139" i="1"/>
  <c r="AI139" i="1"/>
  <c r="AK139" i="1"/>
  <c r="AG139" i="1"/>
  <c r="BQ139" i="1" s="1"/>
  <c r="BL129" i="1"/>
  <c r="BM129" i="1"/>
  <c r="BO129" i="1"/>
  <c r="BT129" i="1"/>
  <c r="BP129" i="1"/>
  <c r="BU129" i="1"/>
  <c r="BQ129" i="1"/>
  <c r="BJ129" i="1"/>
  <c r="BR129" i="1"/>
  <c r="BV129" i="1"/>
  <c r="BS129" i="1"/>
  <c r="BK129" i="1"/>
  <c r="BX129" i="1"/>
  <c r="BW129" i="1"/>
  <c r="BN129" i="1"/>
  <c r="BZ129" i="1"/>
  <c r="CB129" i="1" s="1"/>
  <c r="BY129" i="1"/>
  <c r="AK653" i="1"/>
  <c r="AI653" i="1"/>
  <c r="AJ653" i="1"/>
  <c r="AH653" i="1"/>
  <c r="AG653" i="1"/>
  <c r="BY110" i="1"/>
  <c r="BW110" i="1"/>
  <c r="BN110" i="1"/>
  <c r="BX110" i="1"/>
  <c r="BZ110" i="1"/>
  <c r="CB110" i="1" s="1"/>
  <c r="BJ110" i="1"/>
  <c r="BO110" i="1"/>
  <c r="BV110" i="1"/>
  <c r="BP110" i="1"/>
  <c r="BQ110" i="1"/>
  <c r="BT110" i="1"/>
  <c r="BU110" i="1"/>
  <c r="BK110" i="1"/>
  <c r="BL110" i="1"/>
  <c r="BR110" i="1"/>
  <c r="BM110" i="1"/>
  <c r="BS110" i="1"/>
  <c r="BY728" i="1"/>
  <c r="BL728" i="1"/>
  <c r="BM728" i="1"/>
  <c r="BO728" i="1"/>
  <c r="BP728" i="1"/>
  <c r="BQ728" i="1"/>
  <c r="BU728" i="1"/>
  <c r="BR728" i="1"/>
  <c r="BN728" i="1"/>
  <c r="BS728" i="1"/>
  <c r="BZ728" i="1"/>
  <c r="CB728" i="1" s="1"/>
  <c r="BT728" i="1"/>
  <c r="BJ728" i="1"/>
  <c r="BV728" i="1"/>
  <c r="BX728" i="1"/>
  <c r="BW728" i="1"/>
  <c r="BK728" i="1"/>
  <c r="BZ216" i="1"/>
  <c r="CB216" i="1" s="1"/>
  <c r="BM216" i="1"/>
  <c r="BN216" i="1"/>
  <c r="BP216" i="1"/>
  <c r="BO216" i="1"/>
  <c r="BQ216" i="1"/>
  <c r="BU216" i="1"/>
  <c r="BR216" i="1"/>
  <c r="BL216" i="1"/>
  <c r="BV216" i="1"/>
  <c r="BS216" i="1"/>
  <c r="BW216" i="1"/>
  <c r="BT216" i="1"/>
  <c r="BJ216" i="1"/>
  <c r="BX216" i="1"/>
  <c r="BK216" i="1"/>
  <c r="BY216" i="1"/>
  <c r="AJ399" i="1"/>
  <c r="AG399" i="1"/>
  <c r="AI399" i="1"/>
  <c r="AK399" i="1"/>
  <c r="AH399" i="1"/>
  <c r="AK373" i="1"/>
  <c r="AQ373" i="1" s="1"/>
  <c r="CF373" i="1" s="1"/>
  <c r="AN373" i="1"/>
  <c r="CC373" i="1" s="1"/>
  <c r="AJ373" i="1"/>
  <c r="AP373" i="1" s="1"/>
  <c r="CE373" i="1" s="1"/>
  <c r="AI373" i="1"/>
  <c r="AO373" i="1" s="1"/>
  <c r="CD373" i="1" s="1"/>
  <c r="AI41" i="1"/>
  <c r="AJ41" i="1"/>
  <c r="AK41" i="1"/>
  <c r="AG41" i="1"/>
  <c r="AH41" i="1"/>
  <c r="AQ76" i="1"/>
  <c r="CF76" i="1" s="1"/>
  <c r="AO76" i="1"/>
  <c r="CD76" i="1" s="1"/>
  <c r="AN76" i="1"/>
  <c r="CC76" i="1" s="1"/>
  <c r="AP76" i="1"/>
  <c r="CE76" i="1" s="1"/>
  <c r="BJ590" i="1"/>
  <c r="BS590" i="1"/>
  <c r="BK590" i="1"/>
  <c r="BT590" i="1"/>
  <c r="BW590" i="1"/>
  <c r="BV590" i="1"/>
  <c r="BM590" i="1"/>
  <c r="BX590" i="1"/>
  <c r="BY590" i="1"/>
  <c r="BN590" i="1"/>
  <c r="BO590" i="1"/>
  <c r="BQ590" i="1"/>
  <c r="BR590" i="1"/>
  <c r="BL590" i="1"/>
  <c r="BU590" i="1"/>
  <c r="BZ590" i="1"/>
  <c r="CB590" i="1" s="1"/>
  <c r="BP590" i="1"/>
  <c r="BZ38" i="1"/>
  <c r="CB38" i="1" s="1"/>
  <c r="BK38" i="1"/>
  <c r="BO38" i="1"/>
  <c r="BL38" i="1"/>
  <c r="BR38" i="1"/>
  <c r="BM38" i="1"/>
  <c r="BS38" i="1"/>
  <c r="BN38" i="1"/>
  <c r="BT38" i="1"/>
  <c r="BP38" i="1"/>
  <c r="BU38" i="1"/>
  <c r="BQ38" i="1"/>
  <c r="BJ38" i="1"/>
  <c r="BV38" i="1"/>
  <c r="BW38" i="1"/>
  <c r="BX38" i="1"/>
  <c r="BY38" i="1"/>
  <c r="AL554" i="1"/>
  <c r="CG554" i="1"/>
  <c r="BT748" i="1"/>
  <c r="BO748" i="1"/>
  <c r="BU748" i="1"/>
  <c r="BP748" i="1"/>
  <c r="BJ748" i="1"/>
  <c r="BV748" i="1"/>
  <c r="BZ748" i="1"/>
  <c r="CB748" i="1" s="1"/>
  <c r="BK748" i="1"/>
  <c r="BW748" i="1"/>
  <c r="BS748" i="1"/>
  <c r="BL748" i="1"/>
  <c r="BX748" i="1"/>
  <c r="BM748" i="1"/>
  <c r="BQ748" i="1"/>
  <c r="BY748" i="1"/>
  <c r="BR748" i="1"/>
  <c r="BN748" i="1"/>
  <c r="AN209" i="1"/>
  <c r="CC209" i="1" s="1"/>
  <c r="AI209" i="1"/>
  <c r="AO209" i="1" s="1"/>
  <c r="CD209" i="1" s="1"/>
  <c r="AJ209" i="1"/>
  <c r="AP209" i="1" s="1"/>
  <c r="CE209" i="1" s="1"/>
  <c r="AK209" i="1"/>
  <c r="AQ209" i="1" s="1"/>
  <c r="CF209" i="1" s="1"/>
  <c r="BP275" i="1"/>
  <c r="BQ275" i="1"/>
  <c r="BT275" i="1"/>
  <c r="BR275" i="1"/>
  <c r="BU275" i="1"/>
  <c r="BV275" i="1"/>
  <c r="BM275" i="1"/>
  <c r="BW275" i="1"/>
  <c r="BY275" i="1"/>
  <c r="BS275" i="1"/>
  <c r="BN275" i="1"/>
  <c r="BX275" i="1"/>
  <c r="BZ275" i="1"/>
  <c r="CB275" i="1" s="1"/>
  <c r="BJ275" i="1"/>
  <c r="BK275" i="1"/>
  <c r="BL275" i="1"/>
  <c r="BO275" i="1"/>
  <c r="BO380" i="1"/>
  <c r="BP380" i="1"/>
  <c r="BQ380" i="1"/>
  <c r="BR380" i="1"/>
  <c r="BK380" i="1"/>
  <c r="BT380" i="1"/>
  <c r="BW380" i="1"/>
  <c r="BU380" i="1"/>
  <c r="BL380" i="1"/>
  <c r="BV380" i="1"/>
  <c r="BX380" i="1"/>
  <c r="BJ380" i="1"/>
  <c r="BM380" i="1"/>
  <c r="BS380" i="1"/>
  <c r="BY380" i="1"/>
  <c r="BN380" i="1"/>
  <c r="BZ380" i="1"/>
  <c r="CB380" i="1" s="1"/>
  <c r="BY633" i="1"/>
  <c r="BJ633" i="1"/>
  <c r="BN633" i="1"/>
  <c r="BK633" i="1"/>
  <c r="BZ633" i="1"/>
  <c r="CB633" i="1" s="1"/>
  <c r="BL633" i="1"/>
  <c r="BO633" i="1"/>
  <c r="BV633" i="1"/>
  <c r="BP633" i="1"/>
  <c r="BQ633" i="1"/>
  <c r="BR633" i="1"/>
  <c r="BS633" i="1"/>
  <c r="BT633" i="1"/>
  <c r="BU633" i="1"/>
  <c r="BW633" i="1"/>
  <c r="BM633" i="1"/>
  <c r="BX633" i="1"/>
  <c r="AK558" i="1"/>
  <c r="AG558" i="1"/>
  <c r="AH558" i="1"/>
  <c r="AI558" i="1"/>
  <c r="AJ558" i="1"/>
  <c r="AK160" i="1"/>
  <c r="AQ160" i="1" s="1"/>
  <c r="CF160" i="1" s="1"/>
  <c r="AN160" i="1"/>
  <c r="CC160" i="1" s="1"/>
  <c r="AJ160" i="1"/>
  <c r="AP160" i="1" s="1"/>
  <c r="CE160" i="1" s="1"/>
  <c r="AI160" i="1"/>
  <c r="AO160" i="1" s="1"/>
  <c r="CD160" i="1" s="1"/>
  <c r="AH280" i="1"/>
  <c r="AI280" i="1"/>
  <c r="AG280" i="1"/>
  <c r="AJ280" i="1"/>
  <c r="AK280" i="1"/>
  <c r="AJ775" i="1"/>
  <c r="AK775" i="1"/>
  <c r="AG775" i="1"/>
  <c r="AH775" i="1"/>
  <c r="AI775" i="1"/>
  <c r="BT81" i="1"/>
  <c r="BU81" i="1"/>
  <c r="BX81" i="1"/>
  <c r="BV81" i="1"/>
  <c r="BM81" i="1"/>
  <c r="BW81" i="1"/>
  <c r="BO81" i="1"/>
  <c r="BN81" i="1"/>
  <c r="BZ81" i="1"/>
  <c r="CB81" i="1" s="1"/>
  <c r="BP81" i="1"/>
  <c r="BS81" i="1"/>
  <c r="BQ81" i="1"/>
  <c r="BR81" i="1"/>
  <c r="BY81" i="1"/>
  <c r="BL81" i="1"/>
  <c r="BJ81" i="1"/>
  <c r="BK81" i="1"/>
  <c r="AI619" i="1"/>
  <c r="AJ619" i="1"/>
  <c r="AK619" i="1"/>
  <c r="AG619" i="1"/>
  <c r="AH619" i="1"/>
  <c r="AK351" i="1"/>
  <c r="AI351" i="1"/>
  <c r="AH351" i="1"/>
  <c r="AG351" i="1"/>
  <c r="AJ351" i="1"/>
  <c r="BX712" i="1"/>
  <c r="BK712" i="1"/>
  <c r="BU712" i="1"/>
  <c r="BY712" i="1"/>
  <c r="BN712" i="1"/>
  <c r="BL712" i="1"/>
  <c r="BZ712" i="1"/>
  <c r="CB712" i="1" s="1"/>
  <c r="BM712" i="1"/>
  <c r="BQ712" i="1"/>
  <c r="BO712" i="1"/>
  <c r="BR712" i="1"/>
  <c r="BP712" i="1"/>
  <c r="BS712" i="1"/>
  <c r="BT712" i="1"/>
  <c r="BV712" i="1"/>
  <c r="BW712" i="1"/>
  <c r="BJ712" i="1"/>
  <c r="AK722" i="1"/>
  <c r="AG722" i="1"/>
  <c r="BQ722" i="1" s="1"/>
  <c r="AH722" i="1"/>
  <c r="AI722" i="1"/>
  <c r="AJ722" i="1"/>
  <c r="AI446" i="1"/>
  <c r="AJ446" i="1"/>
  <c r="AK446" i="1"/>
  <c r="AH446" i="1"/>
  <c r="AG446" i="1"/>
  <c r="AH321" i="1"/>
  <c r="AJ321" i="1"/>
  <c r="AK321" i="1"/>
  <c r="AI321" i="1"/>
  <c r="AG321" i="1"/>
  <c r="BP321" i="1" s="1"/>
  <c r="AN679" i="1"/>
  <c r="CC679" i="1" s="1"/>
  <c r="AO679" i="1"/>
  <c r="CD679" i="1" s="1"/>
  <c r="AJ679" i="1"/>
  <c r="AP679" i="1" s="1"/>
  <c r="CE679" i="1" s="1"/>
  <c r="AK679" i="1"/>
  <c r="AQ679" i="1" s="1"/>
  <c r="CF679" i="1" s="1"/>
  <c r="AN207" i="1"/>
  <c r="CC207" i="1" s="1"/>
  <c r="AI207" i="1"/>
  <c r="AO207" i="1" s="1"/>
  <c r="CD207" i="1" s="1"/>
  <c r="AJ207" i="1"/>
  <c r="AP207" i="1" s="1"/>
  <c r="CE207" i="1" s="1"/>
  <c r="AK207" i="1"/>
  <c r="AQ207" i="1" s="1"/>
  <c r="CF207" i="1" s="1"/>
  <c r="BK630" i="1"/>
  <c r="BW630" i="1"/>
  <c r="BL630" i="1"/>
  <c r="BX630" i="1"/>
  <c r="BM630" i="1"/>
  <c r="BN630" i="1"/>
  <c r="BS630" i="1"/>
  <c r="BZ630" i="1"/>
  <c r="CB630" i="1" s="1"/>
  <c r="BT630" i="1"/>
  <c r="BO630" i="1"/>
  <c r="BU630" i="1"/>
  <c r="BP630" i="1"/>
  <c r="BJ630" i="1"/>
  <c r="BQ630" i="1"/>
  <c r="BV630" i="1"/>
  <c r="BY630" i="1"/>
  <c r="BR630" i="1"/>
  <c r="AN672" i="1"/>
  <c r="CC672" i="1" s="1"/>
  <c r="AO672" i="1"/>
  <c r="CD672" i="1" s="1"/>
  <c r="AJ672" i="1"/>
  <c r="AP672" i="1" s="1"/>
  <c r="CE672" i="1" s="1"/>
  <c r="AK672" i="1"/>
  <c r="AQ672" i="1" s="1"/>
  <c r="CF672" i="1" s="1"/>
  <c r="AI423" i="1"/>
  <c r="AJ423" i="1"/>
  <c r="AK423" i="1"/>
  <c r="AG423" i="1"/>
  <c r="AH423" i="1"/>
  <c r="CG773" i="1"/>
  <c r="AL773" i="1"/>
  <c r="AI108" i="1"/>
  <c r="AH108" i="1"/>
  <c r="AJ108" i="1"/>
  <c r="AK108" i="1"/>
  <c r="AG108" i="1"/>
  <c r="AK440" i="1"/>
  <c r="AI440" i="1"/>
  <c r="AJ440" i="1"/>
  <c r="AG440" i="1"/>
  <c r="AH440" i="1"/>
  <c r="AG474" i="1"/>
  <c r="BT474" i="1" s="1"/>
  <c r="AH474" i="1"/>
  <c r="AI474" i="1"/>
  <c r="AJ474" i="1"/>
  <c r="AK474" i="1"/>
  <c r="BY478" i="1"/>
  <c r="BK478" i="1"/>
  <c r="BL478" i="1"/>
  <c r="BW478" i="1"/>
  <c r="BZ478" i="1"/>
  <c r="CB478" i="1" s="1"/>
  <c r="BP478" i="1"/>
  <c r="BM478" i="1"/>
  <c r="BQ478" i="1"/>
  <c r="BN478" i="1"/>
  <c r="BR478" i="1"/>
  <c r="BO478" i="1"/>
  <c r="BS478" i="1"/>
  <c r="BT478" i="1"/>
  <c r="BU478" i="1"/>
  <c r="BV478" i="1"/>
  <c r="BX478" i="1"/>
  <c r="BJ478" i="1"/>
  <c r="AH304" i="1"/>
  <c r="AI304" i="1"/>
  <c r="AG304" i="1"/>
  <c r="AK304" i="1"/>
  <c r="AJ304" i="1"/>
  <c r="AJ471" i="1"/>
  <c r="AK471" i="1"/>
  <c r="AG471" i="1"/>
  <c r="AH471" i="1"/>
  <c r="AI471" i="1"/>
  <c r="BJ429" i="1"/>
  <c r="BL429" i="1"/>
  <c r="BV429" i="1"/>
  <c r="BP429" i="1"/>
  <c r="BK429" i="1"/>
  <c r="BW429" i="1"/>
  <c r="BM429" i="1"/>
  <c r="BY429" i="1"/>
  <c r="BN429" i="1"/>
  <c r="BZ429" i="1"/>
  <c r="CB429" i="1" s="1"/>
  <c r="BO429" i="1"/>
  <c r="BS429" i="1"/>
  <c r="BQ429" i="1"/>
  <c r="BT429" i="1"/>
  <c r="BR429" i="1"/>
  <c r="BU429" i="1"/>
  <c r="BX429" i="1"/>
  <c r="BL629" i="1"/>
  <c r="BX629" i="1"/>
  <c r="BM629" i="1"/>
  <c r="BY629" i="1"/>
  <c r="BN629" i="1"/>
  <c r="BS629" i="1"/>
  <c r="BZ629" i="1"/>
  <c r="CB629" i="1" s="1"/>
  <c r="BT629" i="1"/>
  <c r="BO629" i="1"/>
  <c r="BU629" i="1"/>
  <c r="BP629" i="1"/>
  <c r="BJ629" i="1"/>
  <c r="BR629" i="1"/>
  <c r="BV629" i="1"/>
  <c r="BQ629" i="1"/>
  <c r="BK629" i="1"/>
  <c r="BW629" i="1"/>
  <c r="AG382" i="1"/>
  <c r="BP382" i="1" s="1"/>
  <c r="AH382" i="1"/>
  <c r="AJ382" i="1"/>
  <c r="AI382" i="1"/>
  <c r="AK382" i="1"/>
  <c r="AI735" i="1"/>
  <c r="AJ735" i="1"/>
  <c r="AK735" i="1"/>
  <c r="AG735" i="1"/>
  <c r="AH735" i="1"/>
  <c r="AN235" i="1"/>
  <c r="CC235" i="1" s="1"/>
  <c r="AO235" i="1"/>
  <c r="CD235" i="1" s="1"/>
  <c r="AJ235" i="1"/>
  <c r="AP235" i="1" s="1"/>
  <c r="CE235" i="1" s="1"/>
  <c r="AK235" i="1"/>
  <c r="AQ235" i="1" s="1"/>
  <c r="CF235" i="1" s="1"/>
  <c r="BM483" i="1"/>
  <c r="BZ483" i="1"/>
  <c r="CB483" i="1" s="1"/>
  <c r="BT483" i="1"/>
  <c r="BQ483" i="1"/>
  <c r="BV483" i="1"/>
  <c r="BK483" i="1"/>
  <c r="BX483" i="1"/>
  <c r="BY483" i="1"/>
  <c r="BN483" i="1"/>
  <c r="BO483" i="1"/>
  <c r="BP483" i="1"/>
  <c r="BR483" i="1"/>
  <c r="BW483" i="1"/>
  <c r="BS483" i="1"/>
  <c r="BU483" i="1"/>
  <c r="BJ483" i="1"/>
  <c r="BL483" i="1"/>
  <c r="AI352" i="1"/>
  <c r="AK352" i="1"/>
  <c r="AG352" i="1"/>
  <c r="AH352" i="1"/>
  <c r="AJ352" i="1"/>
  <c r="BJ549" i="1"/>
  <c r="BV549" i="1"/>
  <c r="BK549" i="1"/>
  <c r="BW549" i="1"/>
  <c r="BL549" i="1"/>
  <c r="BO549" i="1"/>
  <c r="BX549" i="1"/>
  <c r="BP549" i="1"/>
  <c r="BM549" i="1"/>
  <c r="BQ549" i="1"/>
  <c r="BY549" i="1"/>
  <c r="BR549" i="1"/>
  <c r="BN549" i="1"/>
  <c r="BS549" i="1"/>
  <c r="BZ549" i="1"/>
  <c r="CB549" i="1" s="1"/>
  <c r="BT549" i="1"/>
  <c r="BU549" i="1"/>
  <c r="AK478" i="1"/>
  <c r="AH478" i="1"/>
  <c r="AI478" i="1"/>
  <c r="AG478" i="1"/>
  <c r="AJ478" i="1"/>
  <c r="AL113" i="1"/>
  <c r="CG113" i="1"/>
  <c r="AI34" i="1"/>
  <c r="AJ34" i="1"/>
  <c r="AK34" i="1"/>
  <c r="AG34" i="1"/>
  <c r="AH34" i="1"/>
  <c r="BL534" i="1"/>
  <c r="BX534" i="1"/>
  <c r="BU534" i="1"/>
  <c r="BM534" i="1"/>
  <c r="BR534" i="1"/>
  <c r="BQ534" i="1"/>
  <c r="BS534" i="1"/>
  <c r="BY534" i="1"/>
  <c r="BT534" i="1"/>
  <c r="BJ534" i="1"/>
  <c r="BV534" i="1"/>
  <c r="BK534" i="1"/>
  <c r="BW534" i="1"/>
  <c r="BN534" i="1"/>
  <c r="BZ534" i="1"/>
  <c r="CB534" i="1" s="1"/>
  <c r="BO534" i="1"/>
  <c r="BP534" i="1"/>
  <c r="AJ290" i="1"/>
  <c r="AK290" i="1"/>
  <c r="AH290" i="1"/>
  <c r="AI290" i="1"/>
  <c r="AG290" i="1"/>
  <c r="BW143" i="1"/>
  <c r="BO143" i="1"/>
  <c r="BN143" i="1"/>
  <c r="BR143" i="1"/>
  <c r="BY143" i="1"/>
  <c r="BJ143" i="1"/>
  <c r="BK143" i="1"/>
  <c r="BL143" i="1"/>
  <c r="BM143" i="1"/>
  <c r="BT143" i="1"/>
  <c r="BX143" i="1"/>
  <c r="BZ143" i="1"/>
  <c r="CB143" i="1" s="1"/>
  <c r="BP143" i="1"/>
  <c r="BQ143" i="1"/>
  <c r="BS143" i="1"/>
  <c r="BU143" i="1"/>
  <c r="BV143" i="1"/>
  <c r="BM710" i="1"/>
  <c r="BK710" i="1"/>
  <c r="BN710" i="1"/>
  <c r="BP710" i="1"/>
  <c r="BQ710" i="1"/>
  <c r="BR710" i="1"/>
  <c r="BS710" i="1"/>
  <c r="BV710" i="1"/>
  <c r="BW710" i="1"/>
  <c r="BO710" i="1"/>
  <c r="BX710" i="1"/>
  <c r="BT710" i="1"/>
  <c r="BJ710" i="1"/>
  <c r="BU710" i="1"/>
  <c r="BY710" i="1"/>
  <c r="BL710" i="1"/>
  <c r="BZ710" i="1"/>
  <c r="CB710" i="1" s="1"/>
  <c r="AO454" i="1"/>
  <c r="CD454" i="1" s="1"/>
  <c r="AP454" i="1"/>
  <c r="CE454" i="1" s="1"/>
  <c r="AQ454" i="1"/>
  <c r="CF454" i="1" s="1"/>
  <c r="AM454" i="1"/>
  <c r="AF454" i="1"/>
  <c r="AN454" i="1"/>
  <c r="CC454" i="1" s="1"/>
  <c r="BS329" i="1"/>
  <c r="BY329" i="1"/>
  <c r="BU329" i="1"/>
  <c r="BZ329" i="1"/>
  <c r="CB329" i="1" s="1"/>
  <c r="BJ329" i="1"/>
  <c r="BV329" i="1"/>
  <c r="BK329" i="1"/>
  <c r="BW329" i="1"/>
  <c r="BL329" i="1"/>
  <c r="BX329" i="1"/>
  <c r="BM329" i="1"/>
  <c r="BO329" i="1"/>
  <c r="BN329" i="1"/>
  <c r="BP329" i="1"/>
  <c r="BQ329" i="1"/>
  <c r="BR329" i="1"/>
  <c r="BT329" i="1"/>
  <c r="AG129" i="1"/>
  <c r="AJ129" i="1"/>
  <c r="AH129" i="1"/>
  <c r="AI129" i="1"/>
  <c r="AK129" i="1"/>
  <c r="BT473" i="1"/>
  <c r="BL473" i="1"/>
  <c r="BU473" i="1"/>
  <c r="BN473" i="1"/>
  <c r="BJ473" i="1"/>
  <c r="BQ473" i="1"/>
  <c r="BV473" i="1"/>
  <c r="BR473" i="1"/>
  <c r="BK473" i="1"/>
  <c r="BS473" i="1"/>
  <c r="BM473" i="1"/>
  <c r="BY473" i="1"/>
  <c r="BO473" i="1"/>
  <c r="BP473" i="1"/>
  <c r="BX473" i="1"/>
  <c r="BW473" i="1"/>
  <c r="BZ473" i="1"/>
  <c r="CB473" i="1" s="1"/>
  <c r="AK685" i="1"/>
  <c r="AG685" i="1"/>
  <c r="BP685" i="1" s="1"/>
  <c r="AH685" i="1"/>
  <c r="AI685" i="1"/>
  <c r="AJ685" i="1"/>
  <c r="AJ728" i="1"/>
  <c r="AG728" i="1"/>
  <c r="AH728" i="1"/>
  <c r="AI728" i="1"/>
  <c r="AK728" i="1"/>
  <c r="AK593" i="1"/>
  <c r="AG593" i="1"/>
  <c r="AH593" i="1"/>
  <c r="AI593" i="1"/>
  <c r="AJ593" i="1"/>
  <c r="AJ216" i="1"/>
  <c r="AI216" i="1"/>
  <c r="AK216" i="1"/>
  <c r="AG216" i="1"/>
  <c r="AH216" i="1"/>
  <c r="AG669" i="1"/>
  <c r="BK669" i="1" s="1"/>
  <c r="AH669" i="1"/>
  <c r="AI669" i="1"/>
  <c r="AJ669" i="1"/>
  <c r="AK669" i="1"/>
  <c r="AJ609" i="1"/>
  <c r="AG609" i="1"/>
  <c r="AH609" i="1"/>
  <c r="AI609" i="1"/>
  <c r="AK609" i="1"/>
  <c r="AI425" i="1"/>
  <c r="AJ425" i="1"/>
  <c r="AK425" i="1"/>
  <c r="AG425" i="1"/>
  <c r="AH425" i="1"/>
  <c r="BL94" i="1"/>
  <c r="BX94" i="1"/>
  <c r="BN94" i="1"/>
  <c r="BZ94" i="1"/>
  <c r="CB94" i="1" s="1"/>
  <c r="BO94" i="1"/>
  <c r="BS94" i="1"/>
  <c r="BQ94" i="1"/>
  <c r="BT94" i="1"/>
  <c r="BM94" i="1"/>
  <c r="BU94" i="1"/>
  <c r="BP94" i="1"/>
  <c r="BJ94" i="1"/>
  <c r="BR94" i="1"/>
  <c r="BV94" i="1"/>
  <c r="BY94" i="1"/>
  <c r="BK94" i="1"/>
  <c r="BW94" i="1"/>
  <c r="AO554" i="1"/>
  <c r="CD554" i="1" s="1"/>
  <c r="AP554" i="1"/>
  <c r="CE554" i="1" s="1"/>
  <c r="AQ554" i="1"/>
  <c r="CF554" i="1" s="1"/>
  <c r="AF554" i="1"/>
  <c r="AM554" i="1"/>
  <c r="AN554" i="1"/>
  <c r="CC554" i="1" s="1"/>
  <c r="AG748" i="1"/>
  <c r="AH748" i="1"/>
  <c r="AI748" i="1"/>
  <c r="AJ748" i="1"/>
  <c r="AK748" i="1"/>
  <c r="AG694" i="1"/>
  <c r="BT694" i="1" s="1"/>
  <c r="AH694" i="1"/>
  <c r="AI694" i="1"/>
  <c r="AJ694" i="1"/>
  <c r="AK694" i="1"/>
  <c r="BJ56" i="1"/>
  <c r="BK86" i="1"/>
  <c r="BW86" i="1"/>
  <c r="BL86" i="1"/>
  <c r="BX86" i="1"/>
  <c r="BN86" i="1"/>
  <c r="BZ86" i="1"/>
  <c r="CB86" i="1" s="1"/>
  <c r="BO86" i="1"/>
  <c r="BS86" i="1"/>
  <c r="BQ86" i="1"/>
  <c r="BT86" i="1"/>
  <c r="BR86" i="1"/>
  <c r="BU86" i="1"/>
  <c r="BY86" i="1"/>
  <c r="BJ86" i="1"/>
  <c r="BM86" i="1"/>
  <c r="BV86" i="1"/>
  <c r="BP86" i="1"/>
  <c r="AH90" i="1"/>
  <c r="AK90" i="1"/>
  <c r="AI90" i="1"/>
  <c r="AJ90" i="1"/>
  <c r="AG90" i="1"/>
  <c r="AK826" i="1"/>
  <c r="AH826" i="1"/>
  <c r="AG826" i="1"/>
  <c r="AJ826" i="1"/>
  <c r="AI826" i="1"/>
  <c r="BY181" i="1"/>
  <c r="BK181" i="1"/>
  <c r="BN181" i="1"/>
  <c r="BL181" i="1"/>
  <c r="BZ181" i="1"/>
  <c r="CB181" i="1" s="1"/>
  <c r="BM181" i="1"/>
  <c r="BO181" i="1"/>
  <c r="BP181" i="1"/>
  <c r="BS181" i="1"/>
  <c r="BQ181" i="1"/>
  <c r="BT181" i="1"/>
  <c r="BR181" i="1"/>
  <c r="BJ181" i="1"/>
  <c r="BV181" i="1"/>
  <c r="BU181" i="1"/>
  <c r="BW181" i="1"/>
  <c r="BX181" i="1"/>
  <c r="BO447" i="1"/>
  <c r="BL447" i="1"/>
  <c r="BP447" i="1"/>
  <c r="BY447" i="1"/>
  <c r="BQ447" i="1"/>
  <c r="BM447" i="1"/>
  <c r="BR447" i="1"/>
  <c r="BZ447" i="1"/>
  <c r="CB447" i="1" s="1"/>
  <c r="BS447" i="1"/>
  <c r="BN447" i="1"/>
  <c r="BT447" i="1"/>
  <c r="BU447" i="1"/>
  <c r="BV447" i="1"/>
  <c r="BJ447" i="1"/>
  <c r="BW447" i="1"/>
  <c r="BK447" i="1"/>
  <c r="BX447" i="1"/>
  <c r="BX152" i="1"/>
  <c r="BU152" i="1"/>
  <c r="BZ152" i="1"/>
  <c r="CB152" i="1" s="1"/>
  <c r="BV152" i="1"/>
  <c r="BL152" i="1"/>
  <c r="BY152" i="1"/>
  <c r="BQ152" i="1"/>
  <c r="BO152" i="1"/>
  <c r="BP152" i="1"/>
  <c r="BR152" i="1"/>
  <c r="BS152" i="1"/>
  <c r="BT152" i="1"/>
  <c r="BW152" i="1"/>
  <c r="BK152" i="1"/>
  <c r="BN152" i="1"/>
  <c r="BJ152" i="1"/>
  <c r="BM152" i="1"/>
  <c r="AI633" i="1"/>
  <c r="AJ633" i="1"/>
  <c r="AK633" i="1"/>
  <c r="AG633" i="1"/>
  <c r="AH633" i="1"/>
  <c r="BV779" i="1"/>
  <c r="BK779" i="1"/>
  <c r="BW779" i="1"/>
  <c r="BL779" i="1"/>
  <c r="BX779" i="1"/>
  <c r="BM779" i="1"/>
  <c r="BQ779" i="1"/>
  <c r="BY779" i="1"/>
  <c r="BJ779" i="1"/>
  <c r="BR779" i="1"/>
  <c r="BN779" i="1"/>
  <c r="BS779" i="1"/>
  <c r="BZ779" i="1"/>
  <c r="CB779" i="1" s="1"/>
  <c r="BT779" i="1"/>
  <c r="BO779" i="1"/>
  <c r="BU779" i="1"/>
  <c r="BP779" i="1"/>
  <c r="BJ327" i="1"/>
  <c r="BV327" i="1"/>
  <c r="BK327" i="1"/>
  <c r="BW327" i="1"/>
  <c r="BL327" i="1"/>
  <c r="BX327" i="1"/>
  <c r="BM327" i="1"/>
  <c r="BO327" i="1"/>
  <c r="BN327" i="1"/>
  <c r="BP327" i="1"/>
  <c r="BQ327" i="1"/>
  <c r="BR327" i="1"/>
  <c r="BT327" i="1"/>
  <c r="BS327" i="1"/>
  <c r="BY327" i="1"/>
  <c r="BU327" i="1"/>
  <c r="BZ327" i="1"/>
  <c r="CB327" i="1" s="1"/>
  <c r="BL498" i="1"/>
  <c r="BX498" i="1"/>
  <c r="BM498" i="1"/>
  <c r="BY498" i="1"/>
  <c r="BN498" i="1"/>
  <c r="BZ498" i="1"/>
  <c r="CB498" i="1" s="1"/>
  <c r="BO498" i="1"/>
  <c r="BS498" i="1"/>
  <c r="BP498" i="1"/>
  <c r="BT498" i="1"/>
  <c r="BQ498" i="1"/>
  <c r="BU498" i="1"/>
  <c r="BK498" i="1"/>
  <c r="BJ498" i="1"/>
  <c r="BR498" i="1"/>
  <c r="BV498" i="1"/>
  <c r="BW498" i="1"/>
  <c r="BP421" i="1"/>
  <c r="BQ421" i="1"/>
  <c r="BS421" i="1"/>
  <c r="BT421" i="1"/>
  <c r="BU421" i="1"/>
  <c r="BJ421" i="1"/>
  <c r="BV421" i="1"/>
  <c r="BM421" i="1"/>
  <c r="BK421" i="1"/>
  <c r="BY421" i="1"/>
  <c r="BL421" i="1"/>
  <c r="BN421" i="1"/>
  <c r="BR421" i="1"/>
  <c r="BZ421" i="1"/>
  <c r="CB421" i="1" s="1"/>
  <c r="BW421" i="1"/>
  <c r="BO421" i="1"/>
  <c r="BX421" i="1"/>
  <c r="AN140" i="1"/>
  <c r="CC140" i="1" s="1"/>
  <c r="AO140" i="1"/>
  <c r="CD140" i="1" s="1"/>
  <c r="AP140" i="1"/>
  <c r="CE140" i="1" s="1"/>
  <c r="AK140" i="1"/>
  <c r="AQ140" i="1" s="1"/>
  <c r="CF140" i="1" s="1"/>
  <c r="AH221" i="1"/>
  <c r="AJ221" i="1"/>
  <c r="AG221" i="1"/>
  <c r="BV221" i="1" s="1"/>
  <c r="AI221" i="1"/>
  <c r="AK221" i="1"/>
  <c r="AG457" i="1"/>
  <c r="AH457" i="1"/>
  <c r="AI457" i="1"/>
  <c r="AJ457" i="1"/>
  <c r="AK457" i="1"/>
  <c r="BU495" i="1"/>
  <c r="BJ495" i="1"/>
  <c r="BY495" i="1"/>
  <c r="BW495" i="1"/>
  <c r="BN495" i="1"/>
  <c r="BL495" i="1"/>
  <c r="BZ495" i="1"/>
  <c r="CB495" i="1" s="1"/>
  <c r="BQ495" i="1"/>
  <c r="BO495" i="1"/>
  <c r="BX495" i="1"/>
  <c r="BS495" i="1"/>
  <c r="BM495" i="1"/>
  <c r="BP495" i="1"/>
  <c r="BR495" i="1"/>
  <c r="BT495" i="1"/>
  <c r="BV495" i="1"/>
  <c r="BK495" i="1"/>
  <c r="BY360" i="1"/>
  <c r="BW360" i="1"/>
  <c r="BJ360" i="1"/>
  <c r="BZ360" i="1"/>
  <c r="CB360" i="1" s="1"/>
  <c r="BK360" i="1"/>
  <c r="BM360" i="1"/>
  <c r="BN360" i="1"/>
  <c r="BO360" i="1"/>
  <c r="BP360" i="1"/>
  <c r="BS360" i="1"/>
  <c r="BQ360" i="1"/>
  <c r="BU360" i="1"/>
  <c r="BR360" i="1"/>
  <c r="BL360" i="1"/>
  <c r="BT360" i="1"/>
  <c r="BX360" i="1"/>
  <c r="BV360" i="1"/>
  <c r="BP67" i="1"/>
  <c r="BR67" i="1"/>
  <c r="BT67" i="1"/>
  <c r="BV67" i="1"/>
  <c r="BK67" i="1"/>
  <c r="BN67" i="1"/>
  <c r="BY67" i="1"/>
  <c r="BZ67" i="1"/>
  <c r="CB67" i="1" s="1"/>
  <c r="BL67" i="1"/>
  <c r="BQ67" i="1"/>
  <c r="BW67" i="1"/>
  <c r="BM67" i="1"/>
  <c r="BO67" i="1"/>
  <c r="BS67" i="1"/>
  <c r="BU67" i="1"/>
  <c r="BX67" i="1"/>
  <c r="BJ67" i="1"/>
  <c r="AN113" i="1"/>
  <c r="CC113" i="1" s="1"/>
  <c r="AO113" i="1"/>
  <c r="CD113" i="1" s="1"/>
  <c r="AP113" i="1"/>
  <c r="CE113" i="1" s="1"/>
  <c r="AM113" i="1"/>
  <c r="AQ113" i="1"/>
  <c r="CF113" i="1" s="1"/>
  <c r="AF113" i="1"/>
  <c r="BS689" i="1"/>
  <c r="BZ689" i="1"/>
  <c r="CB689" i="1" s="1"/>
  <c r="BT689" i="1"/>
  <c r="BU689" i="1"/>
  <c r="BJ689" i="1"/>
  <c r="BV689" i="1"/>
  <c r="BK689" i="1"/>
  <c r="BW689" i="1"/>
  <c r="BL689" i="1"/>
  <c r="BO689" i="1"/>
  <c r="BX689" i="1"/>
  <c r="BP689" i="1"/>
  <c r="BM689" i="1"/>
  <c r="BQ689" i="1"/>
  <c r="BY689" i="1"/>
  <c r="BR689" i="1"/>
  <c r="BN689" i="1"/>
  <c r="AK158" i="1"/>
  <c r="AG158" i="1"/>
  <c r="AH158" i="1"/>
  <c r="AJ158" i="1"/>
  <c r="AI158" i="1"/>
  <c r="AG426" i="1"/>
  <c r="BR426" i="1" s="1"/>
  <c r="AI426" i="1"/>
  <c r="AJ426" i="1"/>
  <c r="AK426" i="1"/>
  <c r="AH426" i="1"/>
  <c r="AI822" i="1"/>
  <c r="AJ822" i="1"/>
  <c r="AK822" i="1"/>
  <c r="AG822" i="1"/>
  <c r="BK822" i="1" s="1"/>
  <c r="AH822" i="1"/>
  <c r="AK431" i="1"/>
  <c r="AH431" i="1"/>
  <c r="AG431" i="1"/>
  <c r="AI431" i="1"/>
  <c r="AJ431" i="1"/>
  <c r="AK437" i="1"/>
  <c r="AI437" i="1"/>
  <c r="AJ437" i="1"/>
  <c r="AG437" i="1"/>
  <c r="AH437" i="1"/>
  <c r="BU521" i="1"/>
  <c r="BW521" i="1"/>
  <c r="BM521" i="1"/>
  <c r="BV521" i="1"/>
  <c r="BZ521" i="1"/>
  <c r="CB521" i="1" s="1"/>
  <c r="BO521" i="1"/>
  <c r="BX521" i="1"/>
  <c r="BJ521" i="1"/>
  <c r="BS521" i="1"/>
  <c r="BQ521" i="1"/>
  <c r="BN521" i="1"/>
  <c r="BT521" i="1"/>
  <c r="BY521" i="1"/>
  <c r="BK521" i="1"/>
  <c r="BP521" i="1"/>
  <c r="BR521" i="1"/>
  <c r="BL521" i="1"/>
  <c r="BX443" i="1"/>
  <c r="BQ443" i="1"/>
  <c r="BM443" i="1"/>
  <c r="BR443" i="1"/>
  <c r="BZ443" i="1"/>
  <c r="CB443" i="1" s="1"/>
  <c r="BT443" i="1"/>
  <c r="BU443" i="1"/>
  <c r="BW443" i="1"/>
  <c r="BP443" i="1"/>
  <c r="BS443" i="1"/>
  <c r="BV443" i="1"/>
  <c r="BJ443" i="1"/>
  <c r="BK443" i="1"/>
  <c r="BL443" i="1"/>
  <c r="BY443" i="1"/>
  <c r="BN443" i="1"/>
  <c r="BO443" i="1"/>
  <c r="AK710" i="1"/>
  <c r="AG710" i="1"/>
  <c r="AH710" i="1"/>
  <c r="AI710" i="1"/>
  <c r="AJ710" i="1"/>
  <c r="AK329" i="1"/>
  <c r="AG329" i="1"/>
  <c r="AH329" i="1"/>
  <c r="AI329" i="1"/>
  <c r="AJ329" i="1"/>
  <c r="AG473" i="1"/>
  <c r="AI473" i="1"/>
  <c r="AK473" i="1"/>
  <c r="AH473" i="1"/>
  <c r="AJ473" i="1"/>
  <c r="AG77" i="1"/>
  <c r="AH77" i="1"/>
  <c r="AJ77" i="1"/>
  <c r="AI77" i="1"/>
  <c r="AK77" i="1"/>
  <c r="AK71" i="1"/>
  <c r="AG71" i="1"/>
  <c r="AH71" i="1"/>
  <c r="AI71" i="1"/>
  <c r="AJ71" i="1"/>
  <c r="BZ446" i="1"/>
  <c r="CB446" i="1" s="1"/>
  <c r="BU446" i="1"/>
  <c r="BN446" i="1"/>
  <c r="BM446" i="1"/>
  <c r="BS446" i="1"/>
  <c r="BO446" i="1"/>
  <c r="BT446" i="1"/>
  <c r="BP446" i="1"/>
  <c r="BV446" i="1"/>
  <c r="BQ446" i="1"/>
  <c r="BJ446" i="1"/>
  <c r="BR446" i="1"/>
  <c r="BW446" i="1"/>
  <c r="BK446" i="1"/>
  <c r="BX446" i="1"/>
  <c r="BL446" i="1"/>
  <c r="BY446" i="1"/>
  <c r="BJ83" i="1"/>
  <c r="BX83" i="1"/>
  <c r="BV83" i="1"/>
  <c r="BY83" i="1"/>
  <c r="BN83" i="1"/>
  <c r="BK83" i="1"/>
  <c r="BZ83" i="1"/>
  <c r="CB83" i="1" s="1"/>
  <c r="BW83" i="1"/>
  <c r="BP83" i="1"/>
  <c r="BS83" i="1"/>
  <c r="BL83" i="1"/>
  <c r="BM83" i="1"/>
  <c r="BO83" i="1"/>
  <c r="BQ83" i="1"/>
  <c r="BR83" i="1"/>
  <c r="BU83" i="1"/>
  <c r="BT83" i="1"/>
  <c r="BR157" i="1"/>
  <c r="BT157" i="1"/>
  <c r="BO157" i="1"/>
  <c r="BV157" i="1"/>
  <c r="BU157" i="1"/>
  <c r="BJ157" i="1"/>
  <c r="BZ157" i="1"/>
  <c r="CB157" i="1" s="1"/>
  <c r="BY157" i="1"/>
  <c r="BL157" i="1"/>
  <c r="BM157" i="1"/>
  <c r="BN157" i="1"/>
  <c r="BP157" i="1"/>
  <c r="BK157" i="1"/>
  <c r="BQ157" i="1"/>
  <c r="BS157" i="1"/>
  <c r="BW157" i="1"/>
  <c r="BX157" i="1"/>
  <c r="BL41" i="1"/>
  <c r="BM41" i="1"/>
  <c r="BN41" i="1"/>
  <c r="BR41" i="1"/>
  <c r="BO41" i="1"/>
  <c r="BS41" i="1"/>
  <c r="BP41" i="1"/>
  <c r="BT41" i="1"/>
  <c r="BQ41" i="1"/>
  <c r="BV41" i="1"/>
  <c r="BU41" i="1"/>
  <c r="BW41" i="1"/>
  <c r="BZ41" i="1"/>
  <c r="CB41" i="1" s="1"/>
  <c r="BX41" i="1"/>
  <c r="BJ41" i="1"/>
  <c r="BY41" i="1"/>
  <c r="BK41" i="1"/>
  <c r="AG94" i="1"/>
  <c r="AK94" i="1"/>
  <c r="AH94" i="1"/>
  <c r="AJ94" i="1"/>
  <c r="AI94" i="1"/>
  <c r="BO489" i="1"/>
  <c r="BL489" i="1"/>
  <c r="BP489" i="1"/>
  <c r="BT489" i="1"/>
  <c r="BV489" i="1"/>
  <c r="BR489" i="1"/>
  <c r="BS489" i="1"/>
  <c r="BU489" i="1"/>
  <c r="BJ489" i="1"/>
  <c r="BK489" i="1"/>
  <c r="BW489" i="1"/>
  <c r="BX489" i="1"/>
  <c r="BQ489" i="1"/>
  <c r="BM489" i="1"/>
  <c r="BY489" i="1"/>
  <c r="BN489" i="1"/>
  <c r="BZ489" i="1"/>
  <c r="CB489" i="1" s="1"/>
  <c r="AI463" i="1"/>
  <c r="AH463" i="1"/>
  <c r="AG463" i="1"/>
  <c r="AJ463" i="1"/>
  <c r="AK463" i="1"/>
  <c r="BL203" i="1"/>
  <c r="BN203" i="1"/>
  <c r="BM203" i="1"/>
  <c r="BZ203" i="1"/>
  <c r="CB203" i="1" s="1"/>
  <c r="BQ203" i="1"/>
  <c r="BO203" i="1"/>
  <c r="BW203" i="1"/>
  <c r="BP203" i="1"/>
  <c r="BX203" i="1"/>
  <c r="BR203" i="1"/>
  <c r="BY203" i="1"/>
  <c r="BS203" i="1"/>
  <c r="BT203" i="1"/>
  <c r="BU203" i="1"/>
  <c r="BJ203" i="1"/>
  <c r="BV203" i="1"/>
  <c r="BK203" i="1"/>
  <c r="AG86" i="1"/>
  <c r="AH86" i="1"/>
  <c r="AJ86" i="1"/>
  <c r="AK86" i="1"/>
  <c r="AI86" i="1"/>
  <c r="BS487" i="1"/>
  <c r="BT487" i="1"/>
  <c r="BU487" i="1"/>
  <c r="BJ487" i="1"/>
  <c r="BV487" i="1"/>
  <c r="BM487" i="1"/>
  <c r="BK487" i="1"/>
  <c r="BY487" i="1"/>
  <c r="BW487" i="1"/>
  <c r="BN487" i="1"/>
  <c r="BL487" i="1"/>
  <c r="BZ487" i="1"/>
  <c r="CB487" i="1" s="1"/>
  <c r="BQ487" i="1"/>
  <c r="BO487" i="1"/>
  <c r="BX487" i="1"/>
  <c r="BP487" i="1"/>
  <c r="BR487" i="1"/>
  <c r="AI152" i="1"/>
  <c r="AK152" i="1"/>
  <c r="AG152" i="1"/>
  <c r="AH152" i="1"/>
  <c r="AJ152" i="1"/>
  <c r="AK82" i="1"/>
  <c r="AI82" i="1"/>
  <c r="AG82" i="1"/>
  <c r="AH82" i="1"/>
  <c r="AJ82" i="1"/>
  <c r="AG779" i="1"/>
  <c r="AH779" i="1"/>
  <c r="AI779" i="1"/>
  <c r="AJ779" i="1"/>
  <c r="AK779" i="1"/>
  <c r="BM828" i="1"/>
  <c r="BL828" i="1"/>
  <c r="BN828" i="1"/>
  <c r="BO828" i="1"/>
  <c r="BJ828" i="1"/>
  <c r="BK828" i="1"/>
  <c r="AK327" i="1"/>
  <c r="AG327" i="1"/>
  <c r="AH327" i="1"/>
  <c r="AI327" i="1"/>
  <c r="AJ327" i="1"/>
  <c r="BM537" i="1"/>
  <c r="BJ537" i="1"/>
  <c r="BK537" i="1"/>
  <c r="BL537" i="1"/>
  <c r="BN537" i="1"/>
  <c r="AO194" i="1"/>
  <c r="CD194" i="1" s="1"/>
  <c r="AQ194" i="1"/>
  <c r="CF194" i="1" s="1"/>
  <c r="AN194" i="1"/>
  <c r="CC194" i="1" s="1"/>
  <c r="AP194" i="1"/>
  <c r="CE194" i="1" s="1"/>
  <c r="BS464" i="1"/>
  <c r="BT464" i="1"/>
  <c r="BU464" i="1"/>
  <c r="BJ464" i="1"/>
  <c r="BV464" i="1"/>
  <c r="BK464" i="1"/>
  <c r="BL464" i="1"/>
  <c r="BN464" i="1"/>
  <c r="BM464" i="1"/>
  <c r="BZ464" i="1"/>
  <c r="CB464" i="1" s="1"/>
  <c r="BR464" i="1"/>
  <c r="BO464" i="1"/>
  <c r="BW464" i="1"/>
  <c r="BP464" i="1"/>
  <c r="BX464" i="1"/>
  <c r="BQ464" i="1"/>
  <c r="BY464" i="1"/>
  <c r="BS138" i="1"/>
  <c r="BV138" i="1"/>
  <c r="BW138" i="1"/>
  <c r="BX138" i="1"/>
  <c r="BJ138" i="1"/>
  <c r="BY138" i="1"/>
  <c r="BK138" i="1"/>
  <c r="BT138" i="1"/>
  <c r="BL138" i="1"/>
  <c r="BU138" i="1"/>
  <c r="BM138" i="1"/>
  <c r="BN138" i="1"/>
  <c r="BO138" i="1"/>
  <c r="BZ138" i="1"/>
  <c r="CB138" i="1" s="1"/>
  <c r="BP138" i="1"/>
  <c r="BR138" i="1"/>
  <c r="BQ138" i="1"/>
  <c r="AJ498" i="1"/>
  <c r="AI498" i="1"/>
  <c r="AK498" i="1"/>
  <c r="AG498" i="1"/>
  <c r="AH498" i="1"/>
  <c r="AQ294" i="1"/>
  <c r="CF294" i="1" s="1"/>
  <c r="AF294" i="1"/>
  <c r="AN294" i="1"/>
  <c r="CC294" i="1" s="1"/>
  <c r="AO294" i="1"/>
  <c r="CD294" i="1" s="1"/>
  <c r="AM294" i="1"/>
  <c r="AP294" i="1"/>
  <c r="CE294" i="1" s="1"/>
  <c r="AK449" i="1"/>
  <c r="AG449" i="1"/>
  <c r="AH449" i="1"/>
  <c r="AI449" i="1"/>
  <c r="AJ449" i="1"/>
  <c r="AJ131" i="1"/>
  <c r="AG131" i="1"/>
  <c r="AH131" i="1"/>
  <c r="AI131" i="1"/>
  <c r="AK131" i="1"/>
  <c r="BO455" i="1"/>
  <c r="BX455" i="1"/>
  <c r="BP455" i="1"/>
  <c r="BM455" i="1"/>
  <c r="BQ455" i="1"/>
  <c r="BY455" i="1"/>
  <c r="BR455" i="1"/>
  <c r="BS455" i="1"/>
  <c r="BT455" i="1"/>
  <c r="BU455" i="1"/>
  <c r="BJ455" i="1"/>
  <c r="BV455" i="1"/>
  <c r="BK455" i="1"/>
  <c r="BN455" i="1"/>
  <c r="BW455" i="1"/>
  <c r="BZ455" i="1"/>
  <c r="CB455" i="1" s="1"/>
  <c r="BL455" i="1"/>
  <c r="AG26" i="1"/>
  <c r="AI26" i="1"/>
  <c r="AK26" i="1"/>
  <c r="AJ26" i="1"/>
  <c r="AH26" i="1"/>
  <c r="AI548" i="1"/>
  <c r="AO548" i="1" s="1"/>
  <c r="CD548" i="1" s="1"/>
  <c r="AN548" i="1"/>
  <c r="CC548" i="1" s="1"/>
  <c r="AJ548" i="1"/>
  <c r="AP548" i="1" s="1"/>
  <c r="CE548" i="1" s="1"/>
  <c r="AK548" i="1"/>
  <c r="AQ548" i="1" s="1"/>
  <c r="CF548" i="1" s="1"/>
  <c r="AG429" i="1"/>
  <c r="AI429" i="1"/>
  <c r="AJ429" i="1"/>
  <c r="AK429" i="1"/>
  <c r="AH429" i="1"/>
  <c r="AQ202" i="1"/>
  <c r="CF202" i="1" s="1"/>
  <c r="AF202" i="1"/>
  <c r="AN202" i="1"/>
  <c r="CC202" i="1" s="1"/>
  <c r="AO202" i="1"/>
  <c r="CD202" i="1" s="1"/>
  <c r="AM202" i="1"/>
  <c r="AP202" i="1"/>
  <c r="CE202" i="1" s="1"/>
  <c r="AG629" i="1"/>
  <c r="AH629" i="1"/>
  <c r="AI629" i="1"/>
  <c r="AJ629" i="1"/>
  <c r="AK629" i="1"/>
  <c r="BK555" i="1"/>
  <c r="BW555" i="1"/>
  <c r="BL555" i="1"/>
  <c r="BO555" i="1"/>
  <c r="BX555" i="1"/>
  <c r="BP555" i="1"/>
  <c r="BM555" i="1"/>
  <c r="BQ555" i="1"/>
  <c r="BY555" i="1"/>
  <c r="BR555" i="1"/>
  <c r="BN555" i="1"/>
  <c r="BS555" i="1"/>
  <c r="BZ555" i="1"/>
  <c r="CB555" i="1" s="1"/>
  <c r="BT555" i="1"/>
  <c r="BU555" i="1"/>
  <c r="BJ555" i="1"/>
  <c r="BV555" i="1"/>
  <c r="BZ317" i="1"/>
  <c r="CB317" i="1" s="1"/>
  <c r="BP317" i="1"/>
  <c r="BQ317" i="1"/>
  <c r="BS317" i="1"/>
  <c r="BR317" i="1"/>
  <c r="BV317" i="1"/>
  <c r="BT317" i="1"/>
  <c r="BU317" i="1"/>
  <c r="BW317" i="1"/>
  <c r="BJ317" i="1"/>
  <c r="BX317" i="1"/>
  <c r="BK317" i="1"/>
  <c r="BY317" i="1"/>
  <c r="BM317" i="1"/>
  <c r="BL317" i="1"/>
  <c r="BN317" i="1"/>
  <c r="BO317" i="1"/>
  <c r="AH362" i="1"/>
  <c r="AK362" i="1"/>
  <c r="AG362" i="1"/>
  <c r="AI362" i="1"/>
  <c r="AJ362" i="1"/>
  <c r="AJ483" i="1"/>
  <c r="AK483" i="1"/>
  <c r="AG483" i="1"/>
  <c r="AH483" i="1"/>
  <c r="AI483" i="1"/>
  <c r="AK549" i="1"/>
  <c r="AG549" i="1"/>
  <c r="AH549" i="1"/>
  <c r="AI549" i="1"/>
  <c r="AJ549" i="1"/>
  <c r="AI495" i="1"/>
  <c r="AJ495" i="1"/>
  <c r="AK495" i="1"/>
  <c r="AG495" i="1"/>
  <c r="AH495" i="1"/>
  <c r="AG786" i="1"/>
  <c r="AH786" i="1"/>
  <c r="AI786" i="1"/>
  <c r="AJ786" i="1"/>
  <c r="AK786" i="1"/>
  <c r="AG832" i="1"/>
  <c r="BT832" i="1" s="1"/>
  <c r="AH832" i="1"/>
  <c r="AI832" i="1"/>
  <c r="AJ832" i="1"/>
  <c r="AK832" i="1"/>
  <c r="AI317" i="1"/>
  <c r="AJ317" i="1"/>
  <c r="AK317" i="1"/>
  <c r="AH317" i="1"/>
  <c r="AG317" i="1"/>
  <c r="BY315" i="1"/>
  <c r="BS315" i="1"/>
  <c r="BK315" i="1"/>
  <c r="BT315" i="1"/>
  <c r="BL315" i="1"/>
  <c r="BU315" i="1"/>
  <c r="BO315" i="1"/>
  <c r="BM315" i="1"/>
  <c r="BR315" i="1"/>
  <c r="BN315" i="1"/>
  <c r="BZ315" i="1"/>
  <c r="CB315" i="1" s="1"/>
  <c r="BP315" i="1"/>
  <c r="BQ315" i="1"/>
  <c r="BV315" i="1"/>
  <c r="BW315" i="1"/>
  <c r="BX315" i="1"/>
  <c r="BJ315" i="1"/>
  <c r="AG687" i="1"/>
  <c r="BO687" i="1" s="1"/>
  <c r="AH687" i="1"/>
  <c r="AI687" i="1"/>
  <c r="AJ687" i="1"/>
  <c r="AK687" i="1"/>
  <c r="AJ67" i="1"/>
  <c r="AG67" i="1"/>
  <c r="AH67" i="1"/>
  <c r="AI67" i="1"/>
  <c r="AK67" i="1"/>
  <c r="AP295" i="1"/>
  <c r="CE295" i="1" s="1"/>
  <c r="AQ295" i="1"/>
  <c r="CF295" i="1" s="1"/>
  <c r="AF295" i="1"/>
  <c r="AM295" i="1"/>
  <c r="AN295" i="1"/>
  <c r="CC295" i="1" s="1"/>
  <c r="AO295" i="1"/>
  <c r="CD295" i="1" s="1"/>
  <c r="AI637" i="1"/>
  <c r="AK637" i="1"/>
  <c r="AG637" i="1"/>
  <c r="AH637" i="1"/>
  <c r="AJ637" i="1"/>
  <c r="AG771" i="1"/>
  <c r="AH771" i="1"/>
  <c r="AI771" i="1"/>
  <c r="AJ771" i="1"/>
  <c r="AK771" i="1"/>
  <c r="BS34" i="1"/>
  <c r="BU34" i="1"/>
  <c r="BT34" i="1"/>
  <c r="BJ34" i="1"/>
  <c r="BO34" i="1"/>
  <c r="BV34" i="1"/>
  <c r="BP34" i="1"/>
  <c r="BK34" i="1"/>
  <c r="BQ34" i="1"/>
  <c r="BW34" i="1"/>
  <c r="BR34" i="1"/>
  <c r="BL34" i="1"/>
  <c r="BX34" i="1"/>
  <c r="BM34" i="1"/>
  <c r="BY34" i="1"/>
  <c r="BN34" i="1"/>
  <c r="BZ34" i="1"/>
  <c r="CB34" i="1" s="1"/>
  <c r="BW33" i="1"/>
  <c r="BQ33" i="1"/>
  <c r="BL33" i="1"/>
  <c r="BM33" i="1"/>
  <c r="BN33" i="1"/>
  <c r="BZ33" i="1"/>
  <c r="CB33" i="1" s="1"/>
  <c r="BR33" i="1"/>
  <c r="BU33" i="1"/>
  <c r="BJ33" i="1"/>
  <c r="BV33" i="1"/>
  <c r="BK33" i="1"/>
  <c r="BX33" i="1"/>
  <c r="BY33" i="1"/>
  <c r="BS33" i="1"/>
  <c r="BT33" i="1"/>
  <c r="BO33" i="1"/>
  <c r="BP33" i="1"/>
  <c r="BL800" i="1"/>
  <c r="BN800" i="1"/>
  <c r="BM800" i="1"/>
  <c r="BZ800" i="1"/>
  <c r="CB800" i="1" s="1"/>
  <c r="BQ800" i="1"/>
  <c r="BO800" i="1"/>
  <c r="BR800" i="1"/>
  <c r="BP800" i="1"/>
  <c r="BV800" i="1"/>
  <c r="BS800" i="1"/>
  <c r="BW800" i="1"/>
  <c r="BT800" i="1"/>
  <c r="BU800" i="1"/>
  <c r="BX800" i="1"/>
  <c r="BY800" i="1"/>
  <c r="BJ800" i="1"/>
  <c r="BK800" i="1"/>
  <c r="BT462" i="1"/>
  <c r="BR462" i="1"/>
  <c r="BU462" i="1"/>
  <c r="BL462" i="1"/>
  <c r="BJ462" i="1"/>
  <c r="BQ462" i="1"/>
  <c r="BV462" i="1"/>
  <c r="BS462" i="1"/>
  <c r="BW462" i="1"/>
  <c r="BM462" i="1"/>
  <c r="BY462" i="1"/>
  <c r="BN462" i="1"/>
  <c r="BX462" i="1"/>
  <c r="BK462" i="1"/>
  <c r="BO462" i="1"/>
  <c r="BZ462" i="1"/>
  <c r="CB462" i="1" s="1"/>
  <c r="BP462" i="1"/>
  <c r="BL74" i="1"/>
  <c r="BO74" i="1"/>
  <c r="BN74" i="1"/>
  <c r="BP74" i="1"/>
  <c r="BW74" i="1"/>
  <c r="BQ74" i="1"/>
  <c r="BX74" i="1"/>
  <c r="BR74" i="1"/>
  <c r="BZ74" i="1"/>
  <c r="CB74" i="1" s="1"/>
  <c r="BS74" i="1"/>
  <c r="BK74" i="1"/>
  <c r="BT74" i="1"/>
  <c r="BU74" i="1"/>
  <c r="BJ74" i="1"/>
  <c r="BV74" i="1"/>
  <c r="BM74" i="1"/>
  <c r="BY74" i="1"/>
  <c r="AK143" i="1"/>
  <c r="AG143" i="1"/>
  <c r="AH143" i="1"/>
  <c r="AI143" i="1"/>
  <c r="AJ143" i="1"/>
  <c r="BR293" i="1"/>
  <c r="BN293" i="1"/>
  <c r="BS293" i="1"/>
  <c r="BO293" i="1"/>
  <c r="BJ293" i="1"/>
  <c r="BL293" i="1"/>
  <c r="BX293" i="1"/>
  <c r="BP293" i="1"/>
  <c r="BZ293" i="1"/>
  <c r="CB293" i="1" s="1"/>
  <c r="BW293" i="1"/>
  <c r="BQ293" i="1"/>
  <c r="BT293" i="1"/>
  <c r="BV293" i="1"/>
  <c r="BM293" i="1"/>
  <c r="BY293" i="1"/>
  <c r="BK293" i="1"/>
  <c r="BU293" i="1"/>
  <c r="BZ459" i="1"/>
  <c r="CB459" i="1" s="1"/>
  <c r="BX459" i="1"/>
  <c r="BO459" i="1"/>
  <c r="BM459" i="1"/>
  <c r="BP459" i="1"/>
  <c r="BR459" i="1"/>
  <c r="BQ459" i="1"/>
  <c r="BY459" i="1"/>
  <c r="BS459" i="1"/>
  <c r="BT459" i="1"/>
  <c r="BU459" i="1"/>
  <c r="BJ459" i="1"/>
  <c r="BV459" i="1"/>
  <c r="BK459" i="1"/>
  <c r="BW459" i="1"/>
  <c r="BN459" i="1"/>
  <c r="BL459" i="1"/>
  <c r="BP603" i="1"/>
  <c r="BQ603" i="1"/>
  <c r="BS603" i="1"/>
  <c r="BT603" i="1"/>
  <c r="BV603" i="1"/>
  <c r="BW603" i="1"/>
  <c r="BU603" i="1"/>
  <c r="BX603" i="1"/>
  <c r="BM603" i="1"/>
  <c r="BZ603" i="1"/>
  <c r="CB603" i="1" s="1"/>
  <c r="BY603" i="1"/>
  <c r="BJ603" i="1"/>
  <c r="BO603" i="1"/>
  <c r="BL603" i="1"/>
  <c r="BR603" i="1"/>
  <c r="BK603" i="1"/>
  <c r="BN603" i="1"/>
  <c r="BU481" i="1"/>
  <c r="BP481" i="1"/>
  <c r="BJ481" i="1"/>
  <c r="BQ481" i="1"/>
  <c r="BV481" i="1"/>
  <c r="BR481" i="1"/>
  <c r="BK481" i="1"/>
  <c r="BW481" i="1"/>
  <c r="BX481" i="1"/>
  <c r="BM481" i="1"/>
  <c r="BY481" i="1"/>
  <c r="BN481" i="1"/>
  <c r="BS481" i="1"/>
  <c r="BZ481" i="1"/>
  <c r="CB481" i="1" s="1"/>
  <c r="BT481" i="1"/>
  <c r="BL481" i="1"/>
  <c r="BO481" i="1"/>
  <c r="BS264" i="1"/>
  <c r="BM264" i="1"/>
  <c r="BT264" i="1"/>
  <c r="BJ264" i="1"/>
  <c r="BV264" i="1"/>
  <c r="BK264" i="1"/>
  <c r="BW264" i="1"/>
  <c r="BR264" i="1"/>
  <c r="BN264" i="1"/>
  <c r="BX264" i="1"/>
  <c r="BZ264" i="1"/>
  <c r="CB264" i="1" s="1"/>
  <c r="BY264" i="1"/>
  <c r="BO264" i="1"/>
  <c r="BL264" i="1"/>
  <c r="BP264" i="1"/>
  <c r="BQ264" i="1"/>
  <c r="BU264" i="1"/>
  <c r="AK677" i="1"/>
  <c r="AG677" i="1"/>
  <c r="BR677" i="1" s="1"/>
  <c r="AH677" i="1"/>
  <c r="AI677" i="1"/>
  <c r="AJ677" i="1"/>
  <c r="AK541" i="1"/>
  <c r="AH541" i="1"/>
  <c r="AG541" i="1"/>
  <c r="AJ541" i="1"/>
  <c r="AI541" i="1"/>
  <c r="BP170" i="1"/>
  <c r="BX170" i="1"/>
  <c r="BS170" i="1"/>
  <c r="BT170" i="1"/>
  <c r="BZ170" i="1"/>
  <c r="CB170" i="1" s="1"/>
  <c r="BL170" i="1"/>
  <c r="BJ170" i="1"/>
  <c r="BV170" i="1"/>
  <c r="BK170" i="1"/>
  <c r="BW170" i="1"/>
  <c r="BM170" i="1"/>
  <c r="BY170" i="1"/>
  <c r="BN170" i="1"/>
  <c r="BO170" i="1"/>
  <c r="BQ170" i="1"/>
  <c r="BR170" i="1"/>
  <c r="BU170" i="1"/>
  <c r="AI44" i="1"/>
  <c r="AK44" i="1"/>
  <c r="AG44" i="1"/>
  <c r="BQ44" i="1" s="1"/>
  <c r="AH44" i="1"/>
  <c r="AJ44" i="1"/>
  <c r="AK489" i="1"/>
  <c r="AG489" i="1"/>
  <c r="AH489" i="1"/>
  <c r="AI489" i="1"/>
  <c r="AJ489" i="1"/>
  <c r="BN694" i="1"/>
  <c r="BJ694" i="1"/>
  <c r="BV694" i="1"/>
  <c r="BR694" i="1"/>
  <c r="BL694" i="1"/>
  <c r="BM694" i="1"/>
  <c r="BK694" i="1"/>
  <c r="AJ203" i="1"/>
  <c r="AK203" i="1"/>
  <c r="AG203" i="1"/>
  <c r="AH203" i="1"/>
  <c r="AI203" i="1"/>
  <c r="AI703" i="1"/>
  <c r="AJ703" i="1"/>
  <c r="AK703" i="1"/>
  <c r="AG703" i="1"/>
  <c r="AH703" i="1"/>
  <c r="AK487" i="1"/>
  <c r="AG487" i="1"/>
  <c r="AH487" i="1"/>
  <c r="AI487" i="1"/>
  <c r="AJ487" i="1"/>
  <c r="AH181" i="1"/>
  <c r="AI181" i="1"/>
  <c r="AG181" i="1"/>
  <c r="AJ181" i="1"/>
  <c r="AK181" i="1"/>
  <c r="AG420" i="1"/>
  <c r="AI420" i="1"/>
  <c r="AJ420" i="1"/>
  <c r="AK420" i="1"/>
  <c r="AH420" i="1"/>
  <c r="AJ517" i="1"/>
  <c r="AK517" i="1"/>
  <c r="AH517" i="1"/>
  <c r="AI517" i="1"/>
  <c r="AG517" i="1"/>
  <c r="BK517" i="1" s="1"/>
  <c r="AI828" i="1"/>
  <c r="AJ828" i="1"/>
  <c r="AK828" i="1"/>
  <c r="AG828" i="1"/>
  <c r="BV828" i="1" s="1"/>
  <c r="AH828" i="1"/>
  <c r="AG472" i="1"/>
  <c r="AI472" i="1"/>
  <c r="AJ472" i="1"/>
  <c r="AK472" i="1"/>
  <c r="AH472" i="1"/>
  <c r="BQ792" i="1"/>
  <c r="BN792" i="1"/>
  <c r="BR792" i="1"/>
  <c r="BZ792" i="1"/>
  <c r="CB792" i="1" s="1"/>
  <c r="BS792" i="1"/>
  <c r="BO792" i="1"/>
  <c r="BT792" i="1"/>
  <c r="BP792" i="1"/>
  <c r="BU792" i="1"/>
  <c r="BX792" i="1"/>
  <c r="BJ792" i="1"/>
  <c r="BV792" i="1"/>
  <c r="BK792" i="1"/>
  <c r="BW792" i="1"/>
  <c r="BY792" i="1"/>
  <c r="BL792" i="1"/>
  <c r="BM792" i="1"/>
  <c r="BZ395" i="1"/>
  <c r="CB395" i="1" s="1"/>
  <c r="BX762" i="1"/>
  <c r="BJ762" i="1"/>
  <c r="BM762" i="1"/>
  <c r="BV762" i="1"/>
  <c r="BY762" i="1"/>
  <c r="BN762" i="1"/>
  <c r="BZ762" i="1"/>
  <c r="CB762" i="1" s="1"/>
  <c r="BO762" i="1"/>
  <c r="BP762" i="1"/>
  <c r="BQ762" i="1"/>
  <c r="BR762" i="1"/>
  <c r="BK762" i="1"/>
  <c r="BS762" i="1"/>
  <c r="BW762" i="1"/>
  <c r="BT762" i="1"/>
  <c r="BL762" i="1"/>
  <c r="BU762" i="1"/>
  <c r="BM424" i="1"/>
  <c r="BY424" i="1"/>
  <c r="BN424" i="1"/>
  <c r="BZ424" i="1"/>
  <c r="CB424" i="1" s="1"/>
  <c r="BO424" i="1"/>
  <c r="BS424" i="1"/>
  <c r="BP424" i="1"/>
  <c r="BT424" i="1"/>
  <c r="BL424" i="1"/>
  <c r="BU424" i="1"/>
  <c r="BQ424" i="1"/>
  <c r="BJ424" i="1"/>
  <c r="BR424" i="1"/>
  <c r="BV424" i="1"/>
  <c r="BX424" i="1"/>
  <c r="BK424" i="1"/>
  <c r="BW424" i="1"/>
  <c r="BU524" i="1"/>
  <c r="BR524" i="1"/>
  <c r="BO524" i="1"/>
  <c r="BS524" i="1"/>
  <c r="BT524" i="1"/>
  <c r="BV524" i="1"/>
  <c r="BW524" i="1"/>
  <c r="BX524" i="1"/>
  <c r="BM524" i="1"/>
  <c r="BJ524" i="1"/>
  <c r="BY524" i="1"/>
  <c r="BK524" i="1"/>
  <c r="BP524" i="1"/>
  <c r="BN524" i="1"/>
  <c r="BL524" i="1"/>
  <c r="BZ524" i="1"/>
  <c r="CB524" i="1" s="1"/>
  <c r="BQ524" i="1"/>
  <c r="AI353" i="1"/>
  <c r="AJ353" i="1"/>
  <c r="AK353" i="1"/>
  <c r="AH353" i="1"/>
  <c r="AG353" i="1"/>
  <c r="BK353" i="1" s="1"/>
  <c r="AL294" i="1"/>
  <c r="CG294" i="1"/>
  <c r="BS331" i="1"/>
  <c r="BY331" i="1"/>
  <c r="BU331" i="1"/>
  <c r="BZ331" i="1"/>
  <c r="CB331" i="1" s="1"/>
  <c r="BJ331" i="1"/>
  <c r="BK331" i="1"/>
  <c r="BX331" i="1"/>
  <c r="BM331" i="1"/>
  <c r="BN331" i="1"/>
  <c r="BQ331" i="1"/>
  <c r="BT331" i="1"/>
  <c r="BO331" i="1"/>
  <c r="BP331" i="1"/>
  <c r="BR331" i="1"/>
  <c r="BV331" i="1"/>
  <c r="BW331" i="1"/>
  <c r="BL331" i="1"/>
  <c r="AJ712" i="1"/>
  <c r="AK712" i="1"/>
  <c r="AG712" i="1"/>
  <c r="AH712" i="1"/>
  <c r="AI712" i="1"/>
  <c r="BJ664" i="1"/>
  <c r="BV664" i="1"/>
  <c r="BK664" i="1"/>
  <c r="BW664" i="1"/>
  <c r="BL664" i="1"/>
  <c r="BO664" i="1"/>
  <c r="BX664" i="1"/>
  <c r="BP664" i="1"/>
  <c r="BM664" i="1"/>
  <c r="BQ664" i="1"/>
  <c r="BY664" i="1"/>
  <c r="BR664" i="1"/>
  <c r="BN664" i="1"/>
  <c r="BS664" i="1"/>
  <c r="BZ664" i="1"/>
  <c r="CB664" i="1" s="1"/>
  <c r="BT664" i="1"/>
  <c r="BU664" i="1"/>
  <c r="AG315" i="1"/>
  <c r="AI315" i="1"/>
  <c r="AJ315" i="1"/>
  <c r="AH315" i="1"/>
  <c r="AK315" i="1"/>
  <c r="BR735" i="1"/>
  <c r="BS735" i="1"/>
  <c r="BO735" i="1"/>
  <c r="BU735" i="1"/>
  <c r="BT735" i="1"/>
  <c r="BV735" i="1"/>
  <c r="BK735" i="1"/>
  <c r="BW735" i="1"/>
  <c r="BY735" i="1"/>
  <c r="BJ735" i="1"/>
  <c r="BL735" i="1"/>
  <c r="BX735" i="1"/>
  <c r="BZ735" i="1"/>
  <c r="CB735" i="1" s="1"/>
  <c r="BM735" i="1"/>
  <c r="BN735" i="1"/>
  <c r="BP735" i="1"/>
  <c r="BQ735" i="1"/>
  <c r="AJ69" i="1"/>
  <c r="AG69" i="1"/>
  <c r="AH69" i="1"/>
  <c r="AI69" i="1"/>
  <c r="AK69" i="1"/>
  <c r="AH481" i="1"/>
  <c r="AI481" i="1"/>
  <c r="AJ481" i="1"/>
  <c r="AK481" i="1"/>
  <c r="AG481" i="1"/>
  <c r="BJ595" i="1"/>
  <c r="BN595" i="1"/>
  <c r="BK595" i="1"/>
  <c r="BL595" i="1"/>
  <c r="BO595" i="1"/>
  <c r="BM595" i="1"/>
  <c r="AN560" i="1"/>
  <c r="CC560" i="1" s="1"/>
  <c r="AI560" i="1"/>
  <c r="AO560" i="1" s="1"/>
  <c r="CD560" i="1" s="1"/>
  <c r="AJ560" i="1"/>
  <c r="AP560" i="1" s="1"/>
  <c r="CE560" i="1" s="1"/>
  <c r="AK560" i="1"/>
  <c r="AQ560" i="1" s="1"/>
  <c r="CF560" i="1" s="1"/>
  <c r="BK677" i="1"/>
  <c r="BL677" i="1"/>
  <c r="BM677" i="1"/>
  <c r="BN677" i="1"/>
  <c r="BJ677" i="1"/>
  <c r="AJ83" i="1"/>
  <c r="AG83" i="1"/>
  <c r="AH83" i="1"/>
  <c r="AK83" i="1"/>
  <c r="AI83" i="1"/>
  <c r="BJ764" i="1"/>
  <c r="BV764" i="1"/>
  <c r="BK764" i="1"/>
  <c r="BW764" i="1"/>
  <c r="BU764" i="1"/>
  <c r="BL764" i="1"/>
  <c r="BX764" i="1"/>
  <c r="BP764" i="1"/>
  <c r="BM764" i="1"/>
  <c r="BQ764" i="1"/>
  <c r="BY764" i="1"/>
  <c r="BR764" i="1"/>
  <c r="BN764" i="1"/>
  <c r="BS764" i="1"/>
  <c r="BZ764" i="1"/>
  <c r="CB764" i="1" s="1"/>
  <c r="BT764" i="1"/>
  <c r="BO764" i="1"/>
  <c r="AI157" i="1"/>
  <c r="AJ157" i="1"/>
  <c r="AK157" i="1"/>
  <c r="AG157" i="1"/>
  <c r="AH157" i="1"/>
  <c r="BV318" i="1"/>
  <c r="BJ318" i="1"/>
  <c r="BW318" i="1"/>
  <c r="BK318" i="1"/>
  <c r="BX318" i="1"/>
  <c r="BY318" i="1"/>
  <c r="BT318" i="1"/>
  <c r="BZ318" i="1"/>
  <c r="CB318" i="1" s="1"/>
  <c r="BN318" i="1"/>
  <c r="BL318" i="1"/>
  <c r="BO318" i="1"/>
  <c r="BM318" i="1"/>
  <c r="BQ318" i="1"/>
  <c r="BP318" i="1"/>
  <c r="BR318" i="1"/>
  <c r="BS318" i="1"/>
  <c r="BU318" i="1"/>
  <c r="AJ231" i="1"/>
  <c r="AK231" i="1"/>
  <c r="AG231" i="1"/>
  <c r="BU231" i="1" s="1"/>
  <c r="AI231" i="1"/>
  <c r="AH231" i="1"/>
  <c r="AJ320" i="1"/>
  <c r="AP320" i="1" s="1"/>
  <c r="CE320" i="1" s="1"/>
  <c r="AI320" i="1"/>
  <c r="AO320" i="1" s="1"/>
  <c r="CD320" i="1" s="1"/>
  <c r="AK320" i="1"/>
  <c r="AQ320" i="1" s="1"/>
  <c r="CF320" i="1" s="1"/>
  <c r="AN320" i="1"/>
  <c r="CC320" i="1" s="1"/>
  <c r="AK38" i="1"/>
  <c r="AI38" i="1"/>
  <c r="AJ38" i="1"/>
  <c r="AG38" i="1"/>
  <c r="AH38" i="1"/>
  <c r="BM480" i="1"/>
  <c r="BY480" i="1"/>
  <c r="BN480" i="1"/>
  <c r="BS480" i="1"/>
  <c r="BZ480" i="1"/>
  <c r="CB480" i="1" s="1"/>
  <c r="BT480" i="1"/>
  <c r="BO480" i="1"/>
  <c r="BU480" i="1"/>
  <c r="BP480" i="1"/>
  <c r="BJ480" i="1"/>
  <c r="BQ480" i="1"/>
  <c r="BV480" i="1"/>
  <c r="BR480" i="1"/>
  <c r="BK480" i="1"/>
  <c r="BW480" i="1"/>
  <c r="BL480" i="1"/>
  <c r="BX480" i="1"/>
  <c r="BP604" i="1"/>
  <c r="BO604" i="1"/>
  <c r="BQ604" i="1"/>
  <c r="BS604" i="1"/>
  <c r="BR604" i="1"/>
  <c r="BU604" i="1"/>
  <c r="BT604" i="1"/>
  <c r="BL604" i="1"/>
  <c r="BV604" i="1"/>
  <c r="BX604" i="1"/>
  <c r="BW604" i="1"/>
  <c r="BY604" i="1"/>
  <c r="BZ604" i="1"/>
  <c r="CB604" i="1" s="1"/>
  <c r="BJ604" i="1"/>
  <c r="BK604" i="1"/>
  <c r="BM604" i="1"/>
  <c r="BN604" i="1"/>
  <c r="AH516" i="1"/>
  <c r="AI516" i="1"/>
  <c r="AJ516" i="1"/>
  <c r="AK516" i="1"/>
  <c r="AG516" i="1"/>
  <c r="BN516" i="1" s="1"/>
  <c r="AH107" i="1"/>
  <c r="AI107" i="1"/>
  <c r="AJ107" i="1"/>
  <c r="AK107" i="1"/>
  <c r="AG107" i="1"/>
  <c r="AJ380" i="1"/>
  <c r="AK380" i="1"/>
  <c r="AH380" i="1"/>
  <c r="AG380" i="1"/>
  <c r="AI380" i="1"/>
  <c r="BV246" i="1"/>
  <c r="BR246" i="1"/>
  <c r="BK246" i="1"/>
  <c r="BS246" i="1"/>
  <c r="BW246" i="1"/>
  <c r="BL246" i="1"/>
  <c r="BX246" i="1"/>
  <c r="BM246" i="1"/>
  <c r="BY246" i="1"/>
  <c r="BN246" i="1"/>
  <c r="BZ246" i="1"/>
  <c r="CB246" i="1" s="1"/>
  <c r="BT246" i="1"/>
  <c r="BO246" i="1"/>
  <c r="BU246" i="1"/>
  <c r="BP246" i="1"/>
  <c r="BJ246" i="1"/>
  <c r="BQ246" i="1"/>
  <c r="AG777" i="1"/>
  <c r="BL777" i="1" s="1"/>
  <c r="AH777" i="1"/>
  <c r="AI777" i="1"/>
  <c r="AJ777" i="1"/>
  <c r="AK777" i="1"/>
  <c r="BN501" i="1"/>
  <c r="BL501" i="1"/>
  <c r="BO501" i="1"/>
  <c r="BQ501" i="1"/>
  <c r="BP501" i="1"/>
  <c r="BS501" i="1"/>
  <c r="BU501" i="1"/>
  <c r="BJ501" i="1"/>
  <c r="BV501" i="1"/>
  <c r="BM501" i="1"/>
  <c r="BK501" i="1"/>
  <c r="BR501" i="1"/>
  <c r="BT501" i="1"/>
  <c r="BW501" i="1"/>
  <c r="BX501" i="1"/>
  <c r="BY501" i="1"/>
  <c r="BZ501" i="1"/>
  <c r="CB501" i="1" s="1"/>
  <c r="BV337" i="1"/>
  <c r="BK337" i="1"/>
  <c r="BL337" i="1"/>
  <c r="BQ337" i="1"/>
  <c r="BO337" i="1"/>
  <c r="BT337" i="1"/>
  <c r="BP337" i="1"/>
  <c r="BY337" i="1"/>
  <c r="BR337" i="1"/>
  <c r="BS337" i="1"/>
  <c r="BU337" i="1"/>
  <c r="BJ337" i="1"/>
  <c r="BW337" i="1"/>
  <c r="BX337" i="1"/>
  <c r="BZ337" i="1"/>
  <c r="CB337" i="1" s="1"/>
  <c r="BM337" i="1"/>
  <c r="BN337" i="1"/>
  <c r="BV291" i="1"/>
  <c r="BS291" i="1"/>
  <c r="BK291" i="1"/>
  <c r="BQ291" i="1"/>
  <c r="BW291" i="1"/>
  <c r="BT291" i="1"/>
  <c r="BL291" i="1"/>
  <c r="BU291" i="1"/>
  <c r="BX291" i="1"/>
  <c r="BM291" i="1"/>
  <c r="BY291" i="1"/>
  <c r="BN291" i="1"/>
  <c r="BZ291" i="1"/>
  <c r="CB291" i="1" s="1"/>
  <c r="BO291" i="1"/>
  <c r="BP291" i="1"/>
  <c r="BJ291" i="1"/>
  <c r="BR291" i="1"/>
  <c r="BZ280" i="1"/>
  <c r="CB280" i="1" s="1"/>
  <c r="BU280" i="1"/>
  <c r="BS280" i="1"/>
  <c r="BO280" i="1"/>
  <c r="BR280" i="1"/>
  <c r="BT280" i="1"/>
  <c r="BV280" i="1"/>
  <c r="BX280" i="1"/>
  <c r="BW280" i="1"/>
  <c r="BN280" i="1"/>
  <c r="BJ280" i="1"/>
  <c r="BY280" i="1"/>
  <c r="BK280" i="1"/>
  <c r="BL280" i="1"/>
  <c r="BM280" i="1"/>
  <c r="BP280" i="1"/>
  <c r="BQ280" i="1"/>
  <c r="BT472" i="1"/>
  <c r="BQ472" i="1"/>
  <c r="BU472" i="1"/>
  <c r="BR472" i="1"/>
  <c r="BJ472" i="1"/>
  <c r="BS472" i="1"/>
  <c r="BV472" i="1"/>
  <c r="BX472" i="1"/>
  <c r="BK472" i="1"/>
  <c r="BZ472" i="1"/>
  <c r="CB472" i="1" s="1"/>
  <c r="BW472" i="1"/>
  <c r="BM472" i="1"/>
  <c r="BY472" i="1"/>
  <c r="BN472" i="1"/>
  <c r="BO472" i="1"/>
  <c r="BP472" i="1"/>
  <c r="BL472" i="1"/>
  <c r="AJ792" i="1"/>
  <c r="AK792" i="1"/>
  <c r="AI792" i="1"/>
  <c r="AG792" i="1"/>
  <c r="AH792" i="1"/>
  <c r="AO627" i="1"/>
  <c r="CD627" i="1" s="1"/>
  <c r="AP627" i="1"/>
  <c r="CE627" i="1" s="1"/>
  <c r="AF627" i="1"/>
  <c r="AN627" i="1"/>
  <c r="CC627" i="1" s="1"/>
  <c r="AQ627" i="1"/>
  <c r="CF627" i="1" s="1"/>
  <c r="AM627" i="1"/>
  <c r="AI537" i="1"/>
  <c r="AG537" i="1"/>
  <c r="BY537" i="1" s="1"/>
  <c r="AH537" i="1"/>
  <c r="AJ537" i="1"/>
  <c r="AK537" i="1"/>
  <c r="BV804" i="1"/>
  <c r="BW804" i="1"/>
  <c r="BX804" i="1"/>
  <c r="BY804" i="1"/>
  <c r="BJ804" i="1"/>
  <c r="BK804" i="1"/>
  <c r="BN804" i="1"/>
  <c r="BL804" i="1"/>
  <c r="BZ804" i="1"/>
  <c r="CB804" i="1" s="1"/>
  <c r="BM804" i="1"/>
  <c r="BO804" i="1"/>
  <c r="BQ804" i="1"/>
  <c r="BP804" i="1"/>
  <c r="BR804" i="1"/>
  <c r="BT804" i="1"/>
  <c r="BS804" i="1"/>
  <c r="BU804" i="1"/>
  <c r="AJ277" i="1"/>
  <c r="AG277" i="1"/>
  <c r="BU277" i="1" s="1"/>
  <c r="AH277" i="1"/>
  <c r="AI277" i="1"/>
  <c r="AK277" i="1"/>
  <c r="AH424" i="1"/>
  <c r="AG424" i="1"/>
  <c r="AI424" i="1"/>
  <c r="AJ424" i="1"/>
  <c r="AK424" i="1"/>
  <c r="BQ545" i="1"/>
  <c r="BT545" i="1"/>
  <c r="BS545" i="1"/>
  <c r="BK545" i="1"/>
  <c r="BU545" i="1"/>
  <c r="BW545" i="1"/>
  <c r="BV545" i="1"/>
  <c r="BL545" i="1"/>
  <c r="BY545" i="1"/>
  <c r="BX545" i="1"/>
  <c r="BZ545" i="1"/>
  <c r="CB545" i="1" s="1"/>
  <c r="BR545" i="1"/>
  <c r="BP545" i="1"/>
  <c r="BJ545" i="1"/>
  <c r="BM545" i="1"/>
  <c r="BN545" i="1"/>
  <c r="BO545" i="1"/>
  <c r="AJ81" i="1"/>
  <c r="AH81" i="1"/>
  <c r="AI81" i="1"/>
  <c r="AK81" i="1"/>
  <c r="AG81" i="1"/>
  <c r="AL584" i="1"/>
  <c r="CG584" i="1"/>
  <c r="BY279" i="1"/>
  <c r="BK279" i="1"/>
  <c r="BL279" i="1"/>
  <c r="BT279" i="1"/>
  <c r="BO279" i="1"/>
  <c r="BU279" i="1"/>
  <c r="BP279" i="1"/>
  <c r="BN279" i="1"/>
  <c r="BM279" i="1"/>
  <c r="BZ279" i="1"/>
  <c r="CB279" i="1" s="1"/>
  <c r="BQ279" i="1"/>
  <c r="BS279" i="1"/>
  <c r="BR279" i="1"/>
  <c r="BV279" i="1"/>
  <c r="BW279" i="1"/>
  <c r="BX279" i="1"/>
  <c r="BJ279" i="1"/>
  <c r="AI727" i="1"/>
  <c r="AJ727" i="1"/>
  <c r="AK727" i="1"/>
  <c r="AG727" i="1"/>
  <c r="AH727" i="1"/>
  <c r="BZ709" i="1"/>
  <c r="CB709" i="1" s="1"/>
  <c r="BO709" i="1"/>
  <c r="BL709" i="1"/>
  <c r="BT709" i="1"/>
  <c r="BM709" i="1"/>
  <c r="BU709" i="1"/>
  <c r="BN709" i="1"/>
  <c r="BR709" i="1"/>
  <c r="BP709" i="1"/>
  <c r="BS709" i="1"/>
  <c r="BQ709" i="1"/>
  <c r="BV709" i="1"/>
  <c r="BW709" i="1"/>
  <c r="BX709" i="1"/>
  <c r="BJ709" i="1"/>
  <c r="BY709" i="1"/>
  <c r="BK709" i="1"/>
  <c r="AN73" i="1"/>
  <c r="CC73" i="1" s="1"/>
  <c r="AO73" i="1"/>
  <c r="CD73" i="1" s="1"/>
  <c r="AP73" i="1"/>
  <c r="CE73" i="1" s="1"/>
  <c r="AQ73" i="1"/>
  <c r="CF73" i="1" s="1"/>
  <c r="AH360" i="1"/>
  <c r="AG360" i="1"/>
  <c r="AI360" i="1"/>
  <c r="AJ360" i="1"/>
  <c r="AK360" i="1"/>
  <c r="AK386" i="1"/>
  <c r="AQ386" i="1" s="1"/>
  <c r="CF386" i="1" s="1"/>
  <c r="AN386" i="1"/>
  <c r="CC386" i="1" s="1"/>
  <c r="AP386" i="1"/>
  <c r="CE386" i="1" s="1"/>
  <c r="AO386" i="1"/>
  <c r="CD386" i="1" s="1"/>
  <c r="AL295" i="1"/>
  <c r="CG295" i="1"/>
  <c r="AM225" i="1"/>
  <c r="AN225" i="1"/>
  <c r="CC225" i="1" s="1"/>
  <c r="AO225" i="1"/>
  <c r="CD225" i="1" s="1"/>
  <c r="AP225" i="1"/>
  <c r="CE225" i="1" s="1"/>
  <c r="AQ225" i="1"/>
  <c r="CF225" i="1" s="1"/>
  <c r="AF225" i="1"/>
  <c r="AK664" i="1"/>
  <c r="AG664" i="1"/>
  <c r="AH664" i="1"/>
  <c r="AI664" i="1"/>
  <c r="AJ664" i="1"/>
  <c r="AJ598" i="1"/>
  <c r="AH598" i="1"/>
  <c r="AI598" i="1"/>
  <c r="AK598" i="1"/>
  <c r="AG598" i="1"/>
  <c r="BM598" i="1" s="1"/>
  <c r="AJ52" i="1"/>
  <c r="AI52" i="1"/>
  <c r="AK52" i="1"/>
  <c r="AG52" i="1"/>
  <c r="BV52" i="1" s="1"/>
  <c r="AH52" i="1"/>
  <c r="BK362" i="1"/>
  <c r="BS362" i="1"/>
  <c r="BM362" i="1"/>
  <c r="BU362" i="1"/>
  <c r="BN362" i="1"/>
  <c r="BL362" i="1"/>
  <c r="BO362" i="1"/>
  <c r="BX362" i="1"/>
  <c r="BP362" i="1"/>
  <c r="BR362" i="1"/>
  <c r="BQ362" i="1"/>
  <c r="BT362" i="1"/>
  <c r="BV362" i="1"/>
  <c r="BW362" i="1"/>
  <c r="BY362" i="1"/>
  <c r="BJ362" i="1"/>
  <c r="BZ362" i="1"/>
  <c r="CB362" i="1" s="1"/>
  <c r="BM687" i="1"/>
  <c r="BY687" i="1"/>
  <c r="BZ687" i="1"/>
  <c r="CB687" i="1" s="1"/>
  <c r="BJ687" i="1"/>
  <c r="BS687" i="1"/>
  <c r="BP131" i="1"/>
  <c r="BT131" i="1"/>
  <c r="BQ131" i="1"/>
  <c r="BU131" i="1"/>
  <c r="BR131" i="1"/>
  <c r="BN131" i="1"/>
  <c r="BS131" i="1"/>
  <c r="BZ131" i="1"/>
  <c r="CB131" i="1" s="1"/>
  <c r="BV131" i="1"/>
  <c r="BX131" i="1"/>
  <c r="BW131" i="1"/>
  <c r="BJ131" i="1"/>
  <c r="BY131" i="1"/>
  <c r="BK131" i="1"/>
  <c r="BL131" i="1"/>
  <c r="BM131" i="1"/>
  <c r="BO131" i="1"/>
  <c r="AG204" i="1"/>
  <c r="BW204" i="1" s="1"/>
  <c r="AH204" i="1"/>
  <c r="AI204" i="1"/>
  <c r="AJ204" i="1"/>
  <c r="AK204" i="1"/>
  <c r="AK154" i="1"/>
  <c r="AQ154" i="1" s="1"/>
  <c r="CF154" i="1" s="1"/>
  <c r="AN154" i="1"/>
  <c r="CC154" i="1" s="1"/>
  <c r="AI154" i="1"/>
  <c r="AO154" i="1" s="1"/>
  <c r="CD154" i="1" s="1"/>
  <c r="AJ154" i="1"/>
  <c r="AP154" i="1" s="1"/>
  <c r="CE154" i="1" s="1"/>
  <c r="BQ304" i="1"/>
  <c r="BN304" i="1"/>
  <c r="BR304" i="1"/>
  <c r="BO304" i="1"/>
  <c r="BS304" i="1"/>
  <c r="BW304" i="1"/>
  <c r="BT304" i="1"/>
  <c r="BZ304" i="1"/>
  <c r="CB304" i="1" s="1"/>
  <c r="BU304" i="1"/>
  <c r="BJ304" i="1"/>
  <c r="BV304" i="1"/>
  <c r="BL304" i="1"/>
  <c r="BX304" i="1"/>
  <c r="BM304" i="1"/>
  <c r="BY304" i="1"/>
  <c r="BP304" i="1"/>
  <c r="BK304" i="1"/>
  <c r="BJ422" i="1"/>
  <c r="BR422" i="1"/>
  <c r="BV422" i="1"/>
  <c r="BX422" i="1"/>
  <c r="BK422" i="1"/>
  <c r="BW422" i="1"/>
  <c r="BM422" i="1"/>
  <c r="BY422" i="1"/>
  <c r="BN422" i="1"/>
  <c r="BZ422" i="1"/>
  <c r="CB422" i="1" s="1"/>
  <c r="BO422" i="1"/>
  <c r="BS422" i="1"/>
  <c r="BP422" i="1"/>
  <c r="BT422" i="1"/>
  <c r="BL422" i="1"/>
  <c r="BU422" i="1"/>
  <c r="BQ422" i="1"/>
  <c r="CG225" i="1"/>
  <c r="AL225" i="1"/>
  <c r="BJ461" i="1"/>
  <c r="BV461" i="1"/>
  <c r="BK461" i="1"/>
  <c r="BW461" i="1"/>
  <c r="BN461" i="1"/>
  <c r="BL461" i="1"/>
  <c r="BZ461" i="1"/>
  <c r="CB461" i="1" s="1"/>
  <c r="BX461" i="1"/>
  <c r="BO461" i="1"/>
  <c r="BM461" i="1"/>
  <c r="BP461" i="1"/>
  <c r="BR461" i="1"/>
  <c r="BQ461" i="1"/>
  <c r="BY461" i="1"/>
  <c r="BS461" i="1"/>
  <c r="BT461" i="1"/>
  <c r="BU461" i="1"/>
  <c r="AI595" i="1"/>
  <c r="AJ595" i="1"/>
  <c r="AK595" i="1"/>
  <c r="AG595" i="1"/>
  <c r="BV595" i="1" s="1"/>
  <c r="AH595" i="1"/>
  <c r="BJ28" i="1"/>
  <c r="BK28" i="1"/>
  <c r="BR332" i="1"/>
  <c r="BZ332" i="1"/>
  <c r="CB332" i="1" s="1"/>
  <c r="BU332" i="1"/>
  <c r="BK332" i="1"/>
  <c r="BJ332" i="1"/>
  <c r="BN332" i="1"/>
  <c r="BV332" i="1"/>
  <c r="BS332" i="1"/>
  <c r="BL332" i="1"/>
  <c r="BT332" i="1"/>
  <c r="BX332" i="1"/>
  <c r="BW332" i="1"/>
  <c r="BM332" i="1"/>
  <c r="BY332" i="1"/>
  <c r="BO332" i="1"/>
  <c r="BP332" i="1"/>
  <c r="BQ332" i="1"/>
  <c r="AG110" i="1"/>
  <c r="AH110" i="1"/>
  <c r="AK110" i="1"/>
  <c r="AI110" i="1"/>
  <c r="AJ110" i="1"/>
  <c r="AG764" i="1"/>
  <c r="AH764" i="1"/>
  <c r="AI764" i="1"/>
  <c r="AJ764" i="1"/>
  <c r="AK764" i="1"/>
  <c r="BL593" i="1"/>
  <c r="BX593" i="1"/>
  <c r="BJ593" i="1"/>
  <c r="BM593" i="1"/>
  <c r="BN593" i="1"/>
  <c r="BO593" i="1"/>
  <c r="BP593" i="1"/>
  <c r="BQ593" i="1"/>
  <c r="BR593" i="1"/>
  <c r="BS593" i="1"/>
  <c r="BV593" i="1"/>
  <c r="BT593" i="1"/>
  <c r="BY593" i="1"/>
  <c r="BU593" i="1"/>
  <c r="BZ593" i="1"/>
  <c r="CB593" i="1" s="1"/>
  <c r="BK593" i="1"/>
  <c r="BW593" i="1"/>
  <c r="AK467" i="1"/>
  <c r="AG467" i="1"/>
  <c r="AJ467" i="1"/>
  <c r="AH467" i="1"/>
  <c r="AI467" i="1"/>
  <c r="BY425" i="1"/>
  <c r="BL425" i="1"/>
  <c r="BN425" i="1"/>
  <c r="BR425" i="1"/>
  <c r="BP425" i="1"/>
  <c r="BS425" i="1"/>
  <c r="BT425" i="1"/>
  <c r="BV425" i="1"/>
  <c r="BW425" i="1"/>
  <c r="BX425" i="1"/>
  <c r="BO425" i="1"/>
  <c r="BM425" i="1"/>
  <c r="BZ425" i="1"/>
  <c r="CB425" i="1" s="1"/>
  <c r="BQ425" i="1"/>
  <c r="BU425" i="1"/>
  <c r="BJ425" i="1"/>
  <c r="BK425" i="1"/>
  <c r="AG480" i="1"/>
  <c r="AH480" i="1"/>
  <c r="AI480" i="1"/>
  <c r="AJ480" i="1"/>
  <c r="AK480" i="1"/>
  <c r="AJ604" i="1"/>
  <c r="AK604" i="1"/>
  <c r="AH604" i="1"/>
  <c r="AG604" i="1"/>
  <c r="AI604" i="1"/>
  <c r="BN420" i="1"/>
  <c r="BZ420" i="1"/>
  <c r="CB420" i="1" s="1"/>
  <c r="BO420" i="1"/>
  <c r="BS420" i="1"/>
  <c r="BP420" i="1"/>
  <c r="BT420" i="1"/>
  <c r="BL420" i="1"/>
  <c r="BU420" i="1"/>
  <c r="BQ420" i="1"/>
  <c r="BJ420" i="1"/>
  <c r="BR420" i="1"/>
  <c r="BV420" i="1"/>
  <c r="BX420" i="1"/>
  <c r="BK420" i="1"/>
  <c r="BW420" i="1"/>
  <c r="BM420" i="1"/>
  <c r="BY420" i="1"/>
  <c r="AK601" i="1"/>
  <c r="AH601" i="1"/>
  <c r="AG601" i="1"/>
  <c r="AI601" i="1"/>
  <c r="AJ601" i="1"/>
  <c r="BU517" i="1"/>
  <c r="BL517" i="1"/>
  <c r="BN517" i="1"/>
  <c r="BZ517" i="1"/>
  <c r="CB517" i="1" s="1"/>
  <c r="BP517" i="1"/>
  <c r="BX517" i="1"/>
  <c r="BQ517" i="1"/>
  <c r="BT517" i="1"/>
  <c r="AJ337" i="1"/>
  <c r="AK337" i="1"/>
  <c r="AG337" i="1"/>
  <c r="AH337" i="1"/>
  <c r="AI337" i="1"/>
  <c r="BS102" i="1"/>
  <c r="BT102" i="1"/>
  <c r="BU102" i="1"/>
  <c r="BM102" i="1"/>
  <c r="BJ102" i="1"/>
  <c r="BY102" i="1"/>
  <c r="BK102" i="1"/>
  <c r="BN102" i="1"/>
  <c r="BL102" i="1"/>
  <c r="BZ102" i="1"/>
  <c r="CB102" i="1" s="1"/>
  <c r="BV102" i="1"/>
  <c r="BO102" i="1"/>
  <c r="BW102" i="1"/>
  <c r="BP102" i="1"/>
  <c r="BQ102" i="1"/>
  <c r="BR102" i="1"/>
  <c r="BX102" i="1"/>
  <c r="CG627" i="1"/>
  <c r="AL627" i="1"/>
  <c r="BT727" i="1"/>
  <c r="BR727" i="1"/>
  <c r="BW727" i="1"/>
  <c r="BS727" i="1"/>
  <c r="BJ727" i="1"/>
  <c r="BU727" i="1"/>
  <c r="BX727" i="1"/>
  <c r="BV727" i="1"/>
  <c r="BK727" i="1"/>
  <c r="BY727" i="1"/>
  <c r="BL727" i="1"/>
  <c r="BZ727" i="1"/>
  <c r="CB727" i="1" s="1"/>
  <c r="BM727" i="1"/>
  <c r="BN727" i="1"/>
  <c r="BP727" i="1"/>
  <c r="BO727" i="1"/>
  <c r="BQ727" i="1"/>
  <c r="AH545" i="1"/>
  <c r="AI545" i="1"/>
  <c r="AJ545" i="1"/>
  <c r="AK545" i="1"/>
  <c r="AG545" i="1"/>
  <c r="AG793" i="1"/>
  <c r="AJ793" i="1"/>
  <c r="AH793" i="1"/>
  <c r="AI793" i="1"/>
  <c r="AK793" i="1"/>
  <c r="AM584" i="1"/>
  <c r="AN584" i="1"/>
  <c r="CC584" i="1" s="1"/>
  <c r="AO584" i="1"/>
  <c r="CD584" i="1" s="1"/>
  <c r="AP584" i="1"/>
  <c r="CE584" i="1" s="1"/>
  <c r="AQ584" i="1"/>
  <c r="CF584" i="1" s="1"/>
  <c r="AF584" i="1"/>
  <c r="BJ619" i="1"/>
  <c r="BM619" i="1"/>
  <c r="BV619" i="1"/>
  <c r="BY619" i="1"/>
  <c r="BK619" i="1"/>
  <c r="BN619" i="1"/>
  <c r="BL619" i="1"/>
  <c r="BZ619" i="1"/>
  <c r="CB619" i="1" s="1"/>
  <c r="BW619" i="1"/>
  <c r="BO619" i="1"/>
  <c r="BX619" i="1"/>
  <c r="BP619" i="1"/>
  <c r="BQ619" i="1"/>
  <c r="BR619" i="1"/>
  <c r="BS619" i="1"/>
  <c r="BT619" i="1"/>
  <c r="BU619" i="1"/>
  <c r="BR351" i="1"/>
  <c r="BT351" i="1"/>
  <c r="BV351" i="1"/>
  <c r="BW351" i="1"/>
  <c r="BY351" i="1"/>
  <c r="BO351" i="1"/>
  <c r="BZ351" i="1"/>
  <c r="CB351" i="1" s="1"/>
  <c r="BP351" i="1"/>
  <c r="BJ351" i="1"/>
  <c r="BS351" i="1"/>
  <c r="BK351" i="1"/>
  <c r="BU351" i="1"/>
  <c r="BM351" i="1"/>
  <c r="BL351" i="1"/>
  <c r="BN351" i="1"/>
  <c r="BX351" i="1"/>
  <c r="BQ351" i="1"/>
  <c r="AQ23" i="1"/>
  <c r="AP23" i="1"/>
  <c r="AO23" i="1"/>
  <c r="AN23" i="1"/>
  <c r="AM23" i="1"/>
  <c r="X23" i="1"/>
  <c r="W23" i="1"/>
  <c r="V23" i="1"/>
  <c r="U23" i="1"/>
  <c r="T23" i="1"/>
  <c r="BZ677" i="1" l="1"/>
  <c r="CB677" i="1" s="1"/>
  <c r="BY395" i="1"/>
  <c r="BO395" i="1"/>
  <c r="BN395" i="1"/>
  <c r="BV669" i="1"/>
  <c r="BP395" i="1"/>
  <c r="BR669" i="1"/>
  <c r="BV56" i="1"/>
  <c r="BZ669" i="1"/>
  <c r="CB669" i="1" s="1"/>
  <c r="BM395" i="1"/>
  <c r="BN669" i="1"/>
  <c r="BJ669" i="1"/>
  <c r="BS395" i="1"/>
  <c r="BY669" i="1"/>
  <c r="BP669" i="1"/>
  <c r="BX395" i="1"/>
  <c r="BM669" i="1"/>
  <c r="BU669" i="1"/>
  <c r="BU677" i="1"/>
  <c r="BL395" i="1"/>
  <c r="BX669" i="1"/>
  <c r="BO669" i="1"/>
  <c r="BU305" i="1"/>
  <c r="BQ669" i="1"/>
  <c r="BR395" i="1"/>
  <c r="BK395" i="1"/>
  <c r="BT669" i="1"/>
  <c r="BW395" i="1"/>
  <c r="BU395" i="1"/>
  <c r="BW669" i="1"/>
  <c r="BQ395" i="1"/>
  <c r="BJ395" i="1"/>
  <c r="BS669" i="1"/>
  <c r="BL669" i="1"/>
  <c r="BV395" i="1"/>
  <c r="BK56" i="1"/>
  <c r="BV510" i="1"/>
  <c r="BY510" i="1"/>
  <c r="BY366" i="1"/>
  <c r="BR510" i="1"/>
  <c r="BN510" i="1"/>
  <c r="BJ510" i="1"/>
  <c r="BX510" i="1"/>
  <c r="BQ510" i="1"/>
  <c r="BU510" i="1"/>
  <c r="BK510" i="1"/>
  <c r="BW510" i="1"/>
  <c r="BT510" i="1"/>
  <c r="BM510" i="1"/>
  <c r="BP510" i="1"/>
  <c r="BS510" i="1"/>
  <c r="BO510" i="1"/>
  <c r="BL510" i="1"/>
  <c r="BP677" i="1"/>
  <c r="BW694" i="1"/>
  <c r="BW56" i="1"/>
  <c r="BV254" i="1"/>
  <c r="BQ694" i="1"/>
  <c r="BT254" i="1"/>
  <c r="BU56" i="1"/>
  <c r="BS254" i="1"/>
  <c r="BS694" i="1"/>
  <c r="BP694" i="1"/>
  <c r="BX56" i="1"/>
  <c r="BS56" i="1"/>
  <c r="BR254" i="1"/>
  <c r="BT677" i="1"/>
  <c r="BY694" i="1"/>
  <c r="BU694" i="1"/>
  <c r="BO56" i="1"/>
  <c r="BL56" i="1"/>
  <c r="BO694" i="1"/>
  <c r="BT56" i="1"/>
  <c r="BQ56" i="1"/>
  <c r="BQ254" i="1"/>
  <c r="BZ694" i="1"/>
  <c r="CB694" i="1" s="1"/>
  <c r="BZ56" i="1"/>
  <c r="CB56" i="1" s="1"/>
  <c r="BY56" i="1"/>
  <c r="BZ254" i="1"/>
  <c r="CB254" i="1" s="1"/>
  <c r="BY254" i="1"/>
  <c r="BX694" i="1"/>
  <c r="BR56" i="1"/>
  <c r="BP56" i="1"/>
  <c r="BW254" i="1"/>
  <c r="BP254" i="1"/>
  <c r="BV677" i="1"/>
  <c r="BN56" i="1"/>
  <c r="BX254" i="1"/>
  <c r="BW238" i="1"/>
  <c r="BT238" i="1"/>
  <c r="BV366" i="1"/>
  <c r="BU366" i="1"/>
  <c r="BY238" i="1"/>
  <c r="BS366" i="1"/>
  <c r="BV238" i="1"/>
  <c r="BT366" i="1"/>
  <c r="BX366" i="1"/>
  <c r="BJ238" i="1"/>
  <c r="BQ238" i="1"/>
  <c r="BR366" i="1"/>
  <c r="BU238" i="1"/>
  <c r="BP238" i="1"/>
  <c r="BQ366" i="1"/>
  <c r="BS238" i="1"/>
  <c r="BP366" i="1"/>
  <c r="BN238" i="1"/>
  <c r="BM238" i="1"/>
  <c r="BW366" i="1"/>
  <c r="BL238" i="1"/>
  <c r="BV28" i="1"/>
  <c r="BT28" i="1"/>
  <c r="BS28" i="1"/>
  <c r="BU44" i="1"/>
  <c r="BV44" i="1"/>
  <c r="BR28" i="1"/>
  <c r="BT44" i="1"/>
  <c r="BU28" i="1"/>
  <c r="BS44" i="1"/>
  <c r="BQ28" i="1"/>
  <c r="BL28" i="1"/>
  <c r="BX28" i="1"/>
  <c r="BW44" i="1"/>
  <c r="BW28" i="1"/>
  <c r="BN44" i="1"/>
  <c r="BK44" i="1"/>
  <c r="BP28" i="1"/>
  <c r="BN28" i="1"/>
  <c r="BP44" i="1"/>
  <c r="BO28" i="1"/>
  <c r="BY28" i="1"/>
  <c r="BZ28" i="1"/>
  <c r="CB28" i="1" s="1"/>
  <c r="BQ822" i="1"/>
  <c r="BT828" i="1"/>
  <c r="BQ595" i="1"/>
  <c r="BT595" i="1"/>
  <c r="BY595" i="1"/>
  <c r="BV822" i="1"/>
  <c r="BX828" i="1"/>
  <c r="BS828" i="1"/>
  <c r="BQ677" i="1"/>
  <c r="BW677" i="1"/>
  <c r="BS595" i="1"/>
  <c r="BN822" i="1"/>
  <c r="BS677" i="1"/>
  <c r="BR822" i="1"/>
  <c r="BW828" i="1"/>
  <c r="BQ828" i="1"/>
  <c r="BP595" i="1"/>
  <c r="BL822" i="1"/>
  <c r="BR828" i="1"/>
  <c r="BO677" i="1"/>
  <c r="BR595" i="1"/>
  <c r="BU822" i="1"/>
  <c r="BP822" i="1"/>
  <c r="BP828" i="1"/>
  <c r="BY677" i="1"/>
  <c r="BW595" i="1"/>
  <c r="BZ595" i="1"/>
  <c r="CB595" i="1" s="1"/>
  <c r="BZ828" i="1"/>
  <c r="CB828" i="1" s="1"/>
  <c r="BU595" i="1"/>
  <c r="BX677" i="1"/>
  <c r="BX595" i="1"/>
  <c r="BX822" i="1"/>
  <c r="BY828" i="1"/>
  <c r="BU828" i="1"/>
  <c r="BJ822" i="1"/>
  <c r="BR537" i="1"/>
  <c r="BV537" i="1"/>
  <c r="BT537" i="1"/>
  <c r="BQ537" i="1"/>
  <c r="BW382" i="1"/>
  <c r="BP537" i="1"/>
  <c r="BS537" i="1"/>
  <c r="BO382" i="1"/>
  <c r="BV382" i="1"/>
  <c r="BO537" i="1"/>
  <c r="BU537" i="1"/>
  <c r="BS382" i="1"/>
  <c r="BT382" i="1"/>
  <c r="BZ537" i="1"/>
  <c r="CB537" i="1" s="1"/>
  <c r="BR382" i="1"/>
  <c r="BY382" i="1"/>
  <c r="BX537" i="1"/>
  <c r="BZ382" i="1"/>
  <c r="CB382" i="1" s="1"/>
  <c r="BU382" i="1"/>
  <c r="BQ382" i="1"/>
  <c r="BW537" i="1"/>
  <c r="BX382" i="1"/>
  <c r="BU139" i="1"/>
  <c r="BT240" i="1"/>
  <c r="BS240" i="1"/>
  <c r="BZ240" i="1"/>
  <c r="CB240" i="1" s="1"/>
  <c r="BR240" i="1"/>
  <c r="BX240" i="1"/>
  <c r="BQ240" i="1"/>
  <c r="BN240" i="1"/>
  <c r="BW240" i="1"/>
  <c r="BP240" i="1"/>
  <c r="BV240" i="1"/>
  <c r="BO240" i="1"/>
  <c r="BU240" i="1"/>
  <c r="BP139" i="1"/>
  <c r="BO139" i="1"/>
  <c r="BN139" i="1"/>
  <c r="BZ139" i="1"/>
  <c r="CB139" i="1" s="1"/>
  <c r="BT139" i="1"/>
  <c r="BM139" i="1"/>
  <c r="BW139" i="1"/>
  <c r="BY139" i="1"/>
  <c r="BS139" i="1"/>
  <c r="BX139" i="1"/>
  <c r="BR139" i="1"/>
  <c r="BV139" i="1"/>
  <c r="BZ666" i="1"/>
  <c r="CB666" i="1" s="1"/>
  <c r="BV172" i="1"/>
  <c r="BY517" i="1"/>
  <c r="BS517" i="1"/>
  <c r="BT666" i="1"/>
  <c r="BW666" i="1"/>
  <c r="BZ238" i="1"/>
  <c r="CB238" i="1" s="1"/>
  <c r="BS172" i="1"/>
  <c r="BS666" i="1"/>
  <c r="BQ172" i="1"/>
  <c r="BO517" i="1"/>
  <c r="BN666" i="1"/>
  <c r="BR666" i="1"/>
  <c r="BP172" i="1"/>
  <c r="BK245" i="1"/>
  <c r="BY666" i="1"/>
  <c r="BO238" i="1"/>
  <c r="BU172" i="1"/>
  <c r="BM517" i="1"/>
  <c r="BO245" i="1"/>
  <c r="BQ666" i="1"/>
  <c r="BR238" i="1"/>
  <c r="BO172" i="1"/>
  <c r="BW517" i="1"/>
  <c r="BM666" i="1"/>
  <c r="BX172" i="1"/>
  <c r="BT172" i="1"/>
  <c r="BP666" i="1"/>
  <c r="BL172" i="1"/>
  <c r="BZ172" i="1"/>
  <c r="CB172" i="1" s="1"/>
  <c r="BR517" i="1"/>
  <c r="BV517" i="1"/>
  <c r="BV666" i="1"/>
  <c r="BX666" i="1"/>
  <c r="BT690" i="1"/>
  <c r="BW172" i="1"/>
  <c r="BN172" i="1"/>
  <c r="BU52" i="1"/>
  <c r="BO666" i="1"/>
  <c r="BK238" i="1"/>
  <c r="BR172" i="1"/>
  <c r="BY172" i="1"/>
  <c r="BJ517" i="1"/>
  <c r="BU666" i="1"/>
  <c r="BN690" i="1"/>
  <c r="BL44" i="1"/>
  <c r="BN245" i="1"/>
  <c r="BX245" i="1"/>
  <c r="BL690" i="1"/>
  <c r="BZ690" i="1"/>
  <c r="CB690" i="1" s="1"/>
  <c r="BJ44" i="1"/>
  <c r="BV245" i="1"/>
  <c r="BM245" i="1"/>
  <c r="BS52" i="1"/>
  <c r="BW690" i="1"/>
  <c r="BZ44" i="1"/>
  <c r="CB44" i="1" s="1"/>
  <c r="BJ245" i="1"/>
  <c r="BZ245" i="1"/>
  <c r="CB245" i="1" s="1"/>
  <c r="BP52" i="1"/>
  <c r="BS690" i="1"/>
  <c r="BX44" i="1"/>
  <c r="BY44" i="1"/>
  <c r="BU245" i="1"/>
  <c r="BO52" i="1"/>
  <c r="BK690" i="1"/>
  <c r="BT245" i="1"/>
  <c r="BY52" i="1"/>
  <c r="BR690" i="1"/>
  <c r="BO44" i="1"/>
  <c r="BS245" i="1"/>
  <c r="BN52" i="1"/>
  <c r="BQ52" i="1"/>
  <c r="BV690" i="1"/>
  <c r="BR245" i="1"/>
  <c r="BX52" i="1"/>
  <c r="BR52" i="1"/>
  <c r="BQ690" i="1"/>
  <c r="BR44" i="1"/>
  <c r="BM44" i="1"/>
  <c r="BL245" i="1"/>
  <c r="BT52" i="1"/>
  <c r="BZ52" i="1"/>
  <c r="CB52" i="1" s="1"/>
  <c r="BQ245" i="1"/>
  <c r="BM52" i="1"/>
  <c r="BW52" i="1"/>
  <c r="BY690" i="1"/>
  <c r="BP690" i="1"/>
  <c r="BY245" i="1"/>
  <c r="BL52" i="1"/>
  <c r="BK52" i="1"/>
  <c r="BM690" i="1"/>
  <c r="BU690" i="1"/>
  <c r="BW245" i="1"/>
  <c r="BX690" i="1"/>
  <c r="BN687" i="1"/>
  <c r="BK687" i="1"/>
  <c r="BX687" i="1"/>
  <c r="BR687" i="1"/>
  <c r="BL687" i="1"/>
  <c r="BV687" i="1"/>
  <c r="BT687" i="1"/>
  <c r="BQ687" i="1"/>
  <c r="BW687" i="1"/>
  <c r="BP687" i="1"/>
  <c r="BU687" i="1"/>
  <c r="BR790" i="1"/>
  <c r="BW790" i="1"/>
  <c r="BY305" i="1"/>
  <c r="BZ305" i="1"/>
  <c r="CB305" i="1" s="1"/>
  <c r="BL305" i="1"/>
  <c r="BN305" i="1"/>
  <c r="BS305" i="1"/>
  <c r="BM305" i="1"/>
  <c r="BV305" i="1"/>
  <c r="BX305" i="1"/>
  <c r="BR305" i="1"/>
  <c r="BW305" i="1"/>
  <c r="BJ305" i="1"/>
  <c r="BK305" i="1"/>
  <c r="BT305" i="1"/>
  <c r="BQ305" i="1"/>
  <c r="BP305" i="1"/>
  <c r="BS822" i="1"/>
  <c r="BM822" i="1"/>
  <c r="BZ822" i="1"/>
  <c r="CB822" i="1" s="1"/>
  <c r="BO822" i="1"/>
  <c r="BW822" i="1"/>
  <c r="BY822" i="1"/>
  <c r="BT822" i="1"/>
  <c r="BK236" i="1"/>
  <c r="BO391" i="1"/>
  <c r="BL348" i="1"/>
  <c r="BZ348" i="1"/>
  <c r="CB348" i="1" s="1"/>
  <c r="BX353" i="1"/>
  <c r="BU190" i="1"/>
  <c r="BW243" i="1"/>
  <c r="BR190" i="1"/>
  <c r="BW321" i="1"/>
  <c r="BO321" i="1"/>
  <c r="BX345" i="1"/>
  <c r="BS277" i="1"/>
  <c r="BO345" i="1"/>
  <c r="BQ516" i="1"/>
  <c r="BY516" i="1"/>
  <c r="BL516" i="1"/>
  <c r="BN391" i="1"/>
  <c r="BR353" i="1"/>
  <c r="BT277" i="1"/>
  <c r="BT190" i="1"/>
  <c r="BR236" i="1"/>
  <c r="BX391" i="1"/>
  <c r="BR391" i="1"/>
  <c r="BL321" i="1"/>
  <c r="BY321" i="1"/>
  <c r="BT348" i="1"/>
  <c r="BY348" i="1"/>
  <c r="BS243" i="1"/>
  <c r="BL345" i="1"/>
  <c r="BQ345" i="1"/>
  <c r="BL353" i="1"/>
  <c r="BY277" i="1"/>
  <c r="BQ277" i="1"/>
  <c r="BQ236" i="1"/>
  <c r="BL391" i="1"/>
  <c r="BM391" i="1"/>
  <c r="BT321" i="1"/>
  <c r="BM321" i="1"/>
  <c r="BU348" i="1"/>
  <c r="BW348" i="1"/>
  <c r="BK243" i="1"/>
  <c r="BV345" i="1"/>
  <c r="BN345" i="1"/>
  <c r="BQ797" i="1"/>
  <c r="BS353" i="1"/>
  <c r="BR277" i="1"/>
  <c r="BP277" i="1"/>
  <c r="BQ190" i="1"/>
  <c r="BN236" i="1"/>
  <c r="BV391" i="1"/>
  <c r="BQ391" i="1"/>
  <c r="BV321" i="1"/>
  <c r="BZ321" i="1"/>
  <c r="CB321" i="1" s="1"/>
  <c r="BR348" i="1"/>
  <c r="BX348" i="1"/>
  <c r="BR243" i="1"/>
  <c r="BZ345" i="1"/>
  <c r="CB345" i="1" s="1"/>
  <c r="BM345" i="1"/>
  <c r="BP353" i="1"/>
  <c r="BJ277" i="1"/>
  <c r="BO277" i="1"/>
  <c r="BM221" i="1"/>
  <c r="BP190" i="1"/>
  <c r="BJ236" i="1"/>
  <c r="BZ391" i="1"/>
  <c r="CB391" i="1" s="1"/>
  <c r="BK391" i="1"/>
  <c r="BS321" i="1"/>
  <c r="BX321" i="1"/>
  <c r="BS348" i="1"/>
  <c r="BT243" i="1"/>
  <c r="BV243" i="1"/>
  <c r="BJ345" i="1"/>
  <c r="BY231" i="1"/>
  <c r="BJ353" i="1"/>
  <c r="BK277" i="1"/>
  <c r="BM277" i="1"/>
  <c r="BW190" i="1"/>
  <c r="BO190" i="1"/>
  <c r="BV236" i="1"/>
  <c r="BP236" i="1"/>
  <c r="BJ391" i="1"/>
  <c r="BJ321" i="1"/>
  <c r="BQ348" i="1"/>
  <c r="BO243" i="1"/>
  <c r="BQ243" i="1"/>
  <c r="BY345" i="1"/>
  <c r="BT231" i="1"/>
  <c r="BZ353" i="1"/>
  <c r="CB353" i="1" s="1"/>
  <c r="BY353" i="1"/>
  <c r="BX277" i="1"/>
  <c r="BL277" i="1"/>
  <c r="BS190" i="1"/>
  <c r="BY190" i="1"/>
  <c r="BX236" i="1"/>
  <c r="BO236" i="1"/>
  <c r="BY391" i="1"/>
  <c r="BN321" i="1"/>
  <c r="BP348" i="1"/>
  <c r="BZ243" i="1"/>
  <c r="CB243" i="1" s="1"/>
  <c r="BJ243" i="1"/>
  <c r="BU345" i="1"/>
  <c r="BW353" i="1"/>
  <c r="BU353" i="1"/>
  <c r="BZ277" i="1"/>
  <c r="CB277" i="1" s="1"/>
  <c r="BK190" i="1"/>
  <c r="BM190" i="1"/>
  <c r="BU236" i="1"/>
  <c r="BY236" i="1"/>
  <c r="BU391" i="1"/>
  <c r="BU321" i="1"/>
  <c r="BN348" i="1"/>
  <c r="BN243" i="1"/>
  <c r="BP243" i="1"/>
  <c r="BW345" i="1"/>
  <c r="BV353" i="1"/>
  <c r="BT353" i="1"/>
  <c r="BW277" i="1"/>
  <c r="BZ190" i="1"/>
  <c r="CB190" i="1" s="1"/>
  <c r="BX190" i="1"/>
  <c r="BL236" i="1"/>
  <c r="BZ236" i="1"/>
  <c r="CB236" i="1" s="1"/>
  <c r="BQ252" i="1"/>
  <c r="BW391" i="1"/>
  <c r="BP777" i="1"/>
  <c r="BK321" i="1"/>
  <c r="BO348" i="1"/>
  <c r="BY243" i="1"/>
  <c r="BU243" i="1"/>
  <c r="BS345" i="1"/>
  <c r="BQ353" i="1"/>
  <c r="BO353" i="1"/>
  <c r="BN277" i="1"/>
  <c r="BJ190" i="1"/>
  <c r="BL190" i="1"/>
  <c r="BT236" i="1"/>
  <c r="BM236" i="1"/>
  <c r="BJ252" i="1"/>
  <c r="BJ204" i="1"/>
  <c r="BT391" i="1"/>
  <c r="BT777" i="1"/>
  <c r="BR321" i="1"/>
  <c r="BM348" i="1"/>
  <c r="BM243" i="1"/>
  <c r="BT345" i="1"/>
  <c r="BM353" i="1"/>
  <c r="BN353" i="1"/>
  <c r="BV277" i="1"/>
  <c r="BX685" i="1"/>
  <c r="BN190" i="1"/>
  <c r="BW236" i="1"/>
  <c r="BS204" i="1"/>
  <c r="BP391" i="1"/>
  <c r="BW777" i="1"/>
  <c r="BQ321" i="1"/>
  <c r="BK348" i="1"/>
  <c r="BX243" i="1"/>
  <c r="BP345" i="1"/>
  <c r="BO685" i="1"/>
  <c r="BV348" i="1"/>
  <c r="BK345" i="1"/>
  <c r="AM692" i="1"/>
  <c r="AL692" i="1"/>
  <c r="AM679" i="1"/>
  <c r="AL679" i="1"/>
  <c r="AM672" i="1"/>
  <c r="AL672" i="1"/>
  <c r="BZ474" i="1"/>
  <c r="CB474" i="1" s="1"/>
  <c r="BS797" i="1"/>
  <c r="BP516" i="1"/>
  <c r="BK790" i="1"/>
  <c r="BY790" i="1"/>
  <c r="BN832" i="1"/>
  <c r="BL685" i="1"/>
  <c r="BX221" i="1"/>
  <c r="BO252" i="1"/>
  <c r="BP252" i="1"/>
  <c r="BU204" i="1"/>
  <c r="BJ474" i="1"/>
  <c r="BN474" i="1"/>
  <c r="BO777" i="1"/>
  <c r="BS777" i="1"/>
  <c r="BX231" i="1"/>
  <c r="BM797" i="1"/>
  <c r="BS722" i="1"/>
  <c r="BM516" i="1"/>
  <c r="BV790" i="1"/>
  <c r="BQ790" i="1"/>
  <c r="BZ832" i="1"/>
  <c r="CB832" i="1" s="1"/>
  <c r="BW685" i="1"/>
  <c r="BT221" i="1"/>
  <c r="BN252" i="1"/>
  <c r="BU252" i="1"/>
  <c r="BR204" i="1"/>
  <c r="BU474" i="1"/>
  <c r="BM474" i="1"/>
  <c r="BZ777" i="1"/>
  <c r="CB777" i="1" s="1"/>
  <c r="BK777" i="1"/>
  <c r="BS231" i="1"/>
  <c r="BP797" i="1"/>
  <c r="BN722" i="1"/>
  <c r="BO832" i="1"/>
  <c r="BJ790" i="1"/>
  <c r="BM790" i="1"/>
  <c r="BM832" i="1"/>
  <c r="BZ685" i="1"/>
  <c r="CB685" i="1" s="1"/>
  <c r="BK685" i="1"/>
  <c r="BL221" i="1"/>
  <c r="BX252" i="1"/>
  <c r="BZ252" i="1"/>
  <c r="CB252" i="1" s="1"/>
  <c r="BT204" i="1"/>
  <c r="BS474" i="1"/>
  <c r="BN777" i="1"/>
  <c r="BR777" i="1"/>
  <c r="BO503" i="1"/>
  <c r="BW231" i="1"/>
  <c r="BL797" i="1"/>
  <c r="BT722" i="1"/>
  <c r="BU832" i="1"/>
  <c r="BV516" i="1"/>
  <c r="BP790" i="1"/>
  <c r="BX790" i="1"/>
  <c r="BY832" i="1"/>
  <c r="BS685" i="1"/>
  <c r="BV685" i="1"/>
  <c r="BJ221" i="1"/>
  <c r="BL252" i="1"/>
  <c r="BY252" i="1"/>
  <c r="BP204" i="1"/>
  <c r="BY474" i="1"/>
  <c r="BY777" i="1"/>
  <c r="BQ777" i="1"/>
  <c r="BL231" i="1"/>
  <c r="BR231" i="1"/>
  <c r="BO797" i="1"/>
  <c r="BK722" i="1"/>
  <c r="BM722" i="1"/>
  <c r="BU221" i="1"/>
  <c r="BK516" i="1"/>
  <c r="BJ516" i="1"/>
  <c r="BU790" i="1"/>
  <c r="BL790" i="1"/>
  <c r="BL832" i="1"/>
  <c r="BN685" i="1"/>
  <c r="BJ685" i="1"/>
  <c r="BP221" i="1"/>
  <c r="BW221" i="1"/>
  <c r="BT252" i="1"/>
  <c r="BM252" i="1"/>
  <c r="BY204" i="1"/>
  <c r="BO204" i="1"/>
  <c r="BQ474" i="1"/>
  <c r="BV777" i="1"/>
  <c r="BK231" i="1"/>
  <c r="BP231" i="1"/>
  <c r="BX797" i="1"/>
  <c r="BK797" i="1"/>
  <c r="BX722" i="1"/>
  <c r="BO722" i="1"/>
  <c r="BO516" i="1"/>
  <c r="BU516" i="1"/>
  <c r="BO790" i="1"/>
  <c r="BR832" i="1"/>
  <c r="BX832" i="1"/>
  <c r="BR685" i="1"/>
  <c r="BU685" i="1"/>
  <c r="BO221" i="1"/>
  <c r="BS221" i="1"/>
  <c r="BW252" i="1"/>
  <c r="BX204" i="1"/>
  <c r="BZ204" i="1"/>
  <c r="CB204" i="1" s="1"/>
  <c r="BX474" i="1"/>
  <c r="BM777" i="1"/>
  <c r="BV231" i="1"/>
  <c r="BQ231" i="1"/>
  <c r="BW797" i="1"/>
  <c r="BZ797" i="1"/>
  <c r="CB797" i="1" s="1"/>
  <c r="BJ722" i="1"/>
  <c r="BZ722" i="1"/>
  <c r="CB722" i="1" s="1"/>
  <c r="BR474" i="1"/>
  <c r="BX516" i="1"/>
  <c r="BT516" i="1"/>
  <c r="BT790" i="1"/>
  <c r="BP832" i="1"/>
  <c r="BV832" i="1"/>
  <c r="BY685" i="1"/>
  <c r="BT685" i="1"/>
  <c r="BZ221" i="1"/>
  <c r="CB221" i="1" s="1"/>
  <c r="BK221" i="1"/>
  <c r="BS252" i="1"/>
  <c r="BV204" i="1"/>
  <c r="BN204" i="1"/>
  <c r="BP474" i="1"/>
  <c r="BJ777" i="1"/>
  <c r="BJ231" i="1"/>
  <c r="BO231" i="1"/>
  <c r="BV797" i="1"/>
  <c r="BJ797" i="1"/>
  <c r="BW722" i="1"/>
  <c r="BL722" i="1"/>
  <c r="BZ516" i="1"/>
  <c r="CB516" i="1" s="1"/>
  <c r="BS516" i="1"/>
  <c r="BZ790" i="1"/>
  <c r="CB790" i="1" s="1"/>
  <c r="BW832" i="1"/>
  <c r="BK832" i="1"/>
  <c r="BQ685" i="1"/>
  <c r="BN221" i="1"/>
  <c r="BR221" i="1"/>
  <c r="BK252" i="1"/>
  <c r="BM204" i="1"/>
  <c r="BQ204" i="1"/>
  <c r="BW474" i="1"/>
  <c r="BX777" i="1"/>
  <c r="BM231" i="1"/>
  <c r="BN231" i="1"/>
  <c r="BR797" i="1"/>
  <c r="BN797" i="1"/>
  <c r="BR722" i="1"/>
  <c r="BY722" i="1"/>
  <c r="BK474" i="1"/>
  <c r="BW516" i="1"/>
  <c r="BR516" i="1"/>
  <c r="BS790" i="1"/>
  <c r="BQ832" i="1"/>
  <c r="BS832" i="1"/>
  <c r="BM685" i="1"/>
  <c r="BY221" i="1"/>
  <c r="BQ221" i="1"/>
  <c r="BR252" i="1"/>
  <c r="BL204" i="1"/>
  <c r="BK204" i="1"/>
  <c r="BO474" i="1"/>
  <c r="BU777" i="1"/>
  <c r="BZ231" i="1"/>
  <c r="CB231" i="1" s="1"/>
  <c r="BU797" i="1"/>
  <c r="BY797" i="1"/>
  <c r="BV722" i="1"/>
  <c r="BV474" i="1"/>
  <c r="BJ832" i="1"/>
  <c r="BL474" i="1"/>
  <c r="BW488" i="1"/>
  <c r="BP503" i="1"/>
  <c r="BR488" i="1"/>
  <c r="BZ503" i="1"/>
  <c r="CB503" i="1" s="1"/>
  <c r="BJ488" i="1"/>
  <c r="BQ503" i="1"/>
  <c r="BK488" i="1"/>
  <c r="BN503" i="1"/>
  <c r="BT503" i="1"/>
  <c r="BU488" i="1"/>
  <c r="BY503" i="1"/>
  <c r="BM503" i="1"/>
  <c r="BZ488" i="1"/>
  <c r="CB488" i="1" s="1"/>
  <c r="BQ488" i="1"/>
  <c r="BL503" i="1"/>
  <c r="BX503" i="1"/>
  <c r="BN488" i="1"/>
  <c r="BT488" i="1"/>
  <c r="BV503" i="1"/>
  <c r="BR503" i="1"/>
  <c r="BY488" i="1"/>
  <c r="BP488" i="1"/>
  <c r="BU503" i="1"/>
  <c r="BJ503" i="1"/>
  <c r="BM488" i="1"/>
  <c r="BS488" i="1"/>
  <c r="BS503" i="1"/>
  <c r="BX488" i="1"/>
  <c r="BO488" i="1"/>
  <c r="BW503" i="1"/>
  <c r="BV488" i="1"/>
  <c r="AM194" i="1"/>
  <c r="AL194" i="1"/>
  <c r="AL570" i="1"/>
  <c r="AM570" i="1"/>
  <c r="AL566" i="1"/>
  <c r="AM566" i="1"/>
  <c r="AM561" i="1"/>
  <c r="AL561" i="1"/>
  <c r="AM560" i="1"/>
  <c r="AL560" i="1"/>
  <c r="AM548" i="1"/>
  <c r="AL548" i="1"/>
  <c r="AL525" i="1"/>
  <c r="AM525" i="1"/>
  <c r="AL519" i="1"/>
  <c r="AM519" i="1"/>
  <c r="BM426" i="1"/>
  <c r="BJ426" i="1"/>
  <c r="BS426" i="1"/>
  <c r="BY485" i="1"/>
  <c r="BP485" i="1"/>
  <c r="BQ426" i="1"/>
  <c r="BM485" i="1"/>
  <c r="BS485" i="1"/>
  <c r="BU426" i="1"/>
  <c r="BX485" i="1"/>
  <c r="BO485" i="1"/>
  <c r="BL426" i="1"/>
  <c r="BL485" i="1"/>
  <c r="BN426" i="1"/>
  <c r="BT426" i="1"/>
  <c r="BW485" i="1"/>
  <c r="BY426" i="1"/>
  <c r="BP426" i="1"/>
  <c r="BV485" i="1"/>
  <c r="BR485" i="1"/>
  <c r="BW426" i="1"/>
  <c r="BO426" i="1"/>
  <c r="BJ485" i="1"/>
  <c r="BK426" i="1"/>
  <c r="BZ426" i="1"/>
  <c r="CB426" i="1" s="1"/>
  <c r="BK485" i="1"/>
  <c r="BX426" i="1"/>
  <c r="BU485" i="1"/>
  <c r="BV426" i="1"/>
  <c r="BZ485" i="1"/>
  <c r="CB485" i="1" s="1"/>
  <c r="BQ485" i="1"/>
  <c r="BN485" i="1"/>
  <c r="AM76" i="1"/>
  <c r="AL76" i="1"/>
  <c r="AL73" i="1"/>
  <c r="AM73" i="1"/>
  <c r="AL68" i="1"/>
  <c r="AM68" i="1"/>
  <c r="AL32" i="1"/>
  <c r="AM32" i="1"/>
  <c r="AL373" i="1"/>
  <c r="AM373" i="1"/>
  <c r="AM398" i="1"/>
  <c r="AL398" i="1"/>
  <c r="AM401" i="1"/>
  <c r="AL401" i="1"/>
  <c r="AM386" i="1"/>
  <c r="AL386" i="1"/>
  <c r="AL251" i="1"/>
  <c r="AM251" i="1"/>
  <c r="AM235" i="1"/>
  <c r="AL235" i="1"/>
  <c r="AM232" i="1"/>
  <c r="AL232" i="1"/>
  <c r="AL209" i="1"/>
  <c r="AM209" i="1"/>
  <c r="AM207" i="1"/>
  <c r="AL207" i="1"/>
  <c r="AL323" i="1"/>
  <c r="AM323" i="1"/>
  <c r="AM320" i="1"/>
  <c r="AL320" i="1"/>
  <c r="AM310" i="1"/>
  <c r="AL310" i="1"/>
  <c r="AM276" i="1"/>
  <c r="AL276" i="1"/>
  <c r="AM270" i="1"/>
  <c r="AL270" i="1"/>
  <c r="AL262" i="1"/>
  <c r="AM262" i="1"/>
  <c r="AL160" i="1"/>
  <c r="AM160" i="1"/>
  <c r="AL154" i="1"/>
  <c r="AM154" i="1"/>
  <c r="AM140" i="1"/>
  <c r="AL140" i="1"/>
  <c r="AL121" i="1"/>
  <c r="AM121" i="1"/>
  <c r="BR598" i="1"/>
  <c r="BT598" i="1"/>
  <c r="BS598" i="1"/>
  <c r="BQ598" i="1"/>
  <c r="BP598" i="1"/>
  <c r="BN598" i="1"/>
  <c r="BZ598" i="1"/>
  <c r="CB598" i="1" s="1"/>
  <c r="BX598" i="1"/>
  <c r="BY598" i="1"/>
  <c r="BT606" i="1"/>
  <c r="BY577" i="1"/>
  <c r="BJ585" i="1"/>
  <c r="BU598" i="1"/>
  <c r="BS606" i="1"/>
  <c r="BR585" i="1"/>
  <c r="BL577" i="1"/>
  <c r="BJ598" i="1"/>
  <c r="BK598" i="1"/>
  <c r="BQ606" i="1"/>
  <c r="BU585" i="1"/>
  <c r="BW577" i="1"/>
  <c r="BP606" i="1"/>
  <c r="BY585" i="1"/>
  <c r="BQ585" i="1"/>
  <c r="BV577" i="1"/>
  <c r="BR606" i="1"/>
  <c r="BM585" i="1"/>
  <c r="BP585" i="1"/>
  <c r="BQ577" i="1"/>
  <c r="BJ606" i="1"/>
  <c r="BN606" i="1"/>
  <c r="BX585" i="1"/>
  <c r="BO585" i="1"/>
  <c r="BJ577" i="1"/>
  <c r="BW598" i="1"/>
  <c r="BL598" i="1"/>
  <c r="BU606" i="1"/>
  <c r="BO606" i="1"/>
  <c r="BW585" i="1"/>
  <c r="BZ585" i="1"/>
  <c r="CB585" i="1" s="1"/>
  <c r="BU577" i="1"/>
  <c r="BZ577" i="1"/>
  <c r="CB577" i="1" s="1"/>
  <c r="BO598" i="1"/>
  <c r="BM606" i="1"/>
  <c r="BK606" i="1"/>
  <c r="BT585" i="1"/>
  <c r="BN585" i="1"/>
  <c r="BT577" i="1"/>
  <c r="BM577" i="1"/>
  <c r="BV598" i="1"/>
  <c r="BZ606" i="1"/>
  <c r="CB606" i="1" s="1"/>
  <c r="BL606" i="1"/>
  <c r="BK585" i="1"/>
  <c r="BR577" i="1"/>
  <c r="BX577" i="1"/>
  <c r="BX606" i="1"/>
  <c r="BY606" i="1"/>
  <c r="BS585" i="1"/>
  <c r="BP577" i="1"/>
  <c r="BS577" i="1"/>
  <c r="BW606" i="1"/>
  <c r="BV585" i="1"/>
  <c r="BO577" i="1"/>
  <c r="BK577" i="1"/>
  <c r="BQ225" i="1"/>
  <c r="BN225" i="1"/>
  <c r="BR225" i="1"/>
  <c r="BO225" i="1"/>
  <c r="BS225" i="1"/>
  <c r="BP225" i="1"/>
  <c r="BT225" i="1"/>
  <c r="BW225" i="1"/>
  <c r="BU225" i="1"/>
  <c r="BZ225" i="1"/>
  <c r="CB225" i="1" s="1"/>
  <c r="BJ225" i="1"/>
  <c r="BV225" i="1"/>
  <c r="BL225" i="1"/>
  <c r="BX225" i="1"/>
  <c r="BM225" i="1"/>
  <c r="BK225" i="1"/>
  <c r="BY225" i="1"/>
  <c r="AK627" i="1"/>
  <c r="AG627" i="1"/>
  <c r="AH627" i="1"/>
  <c r="AI627" i="1"/>
  <c r="AJ627" i="1"/>
  <c r="AJ109" i="1"/>
  <c r="AK109" i="1"/>
  <c r="AI109" i="1"/>
  <c r="AH109" i="1"/>
  <c r="AG109" i="1"/>
  <c r="BY773" i="1"/>
  <c r="BN773" i="1"/>
  <c r="BZ773" i="1"/>
  <c r="CB773" i="1" s="1"/>
  <c r="BO773" i="1"/>
  <c r="BP773" i="1"/>
  <c r="BQ773" i="1"/>
  <c r="BR773" i="1"/>
  <c r="BK773" i="1"/>
  <c r="BS773" i="1"/>
  <c r="BW773" i="1"/>
  <c r="BT773" i="1"/>
  <c r="BL773" i="1"/>
  <c r="BU773" i="1"/>
  <c r="BX773" i="1"/>
  <c r="BJ773" i="1"/>
  <c r="BM773" i="1"/>
  <c r="BV773" i="1"/>
  <c r="AK584" i="1"/>
  <c r="AG584" i="1"/>
  <c r="AH584" i="1"/>
  <c r="AI584" i="1"/>
  <c r="AJ584" i="1"/>
  <c r="BO625" i="1"/>
  <c r="BX625" i="1"/>
  <c r="BP625" i="1"/>
  <c r="BQ625" i="1"/>
  <c r="BR625" i="1"/>
  <c r="BS625" i="1"/>
  <c r="BT625" i="1"/>
  <c r="BU625" i="1"/>
  <c r="BJ625" i="1"/>
  <c r="BM625" i="1"/>
  <c r="BV625" i="1"/>
  <c r="BY625" i="1"/>
  <c r="BK625" i="1"/>
  <c r="BN625" i="1"/>
  <c r="BL625" i="1"/>
  <c r="BZ625" i="1"/>
  <c r="CB625" i="1" s="1"/>
  <c r="BW625" i="1"/>
  <c r="AG592" i="1"/>
  <c r="AI592" i="1"/>
  <c r="AJ592" i="1"/>
  <c r="AK592" i="1"/>
  <c r="AH592" i="1"/>
  <c r="AI625" i="1"/>
  <c r="AJ625" i="1"/>
  <c r="AH625" i="1"/>
  <c r="AK625" i="1"/>
  <c r="AG625" i="1"/>
  <c r="BV202" i="1"/>
  <c r="BS202" i="1"/>
  <c r="BL202" i="1"/>
  <c r="BW202" i="1"/>
  <c r="BX202" i="1"/>
  <c r="BM202" i="1"/>
  <c r="BY202" i="1"/>
  <c r="BN202" i="1"/>
  <c r="BZ202" i="1"/>
  <c r="CB202" i="1" s="1"/>
  <c r="BO202" i="1"/>
  <c r="BP202" i="1"/>
  <c r="BT202" i="1"/>
  <c r="BK202" i="1"/>
  <c r="BU202" i="1"/>
  <c r="BQ202" i="1"/>
  <c r="BJ202" i="1"/>
  <c r="BR202" i="1"/>
  <c r="BM573" i="1"/>
  <c r="BY573" i="1"/>
  <c r="BN573" i="1"/>
  <c r="BZ573" i="1"/>
  <c r="CB573" i="1" s="1"/>
  <c r="BO573" i="1"/>
  <c r="BU573" i="1"/>
  <c r="BP573" i="1"/>
  <c r="BJ573" i="1"/>
  <c r="BQ573" i="1"/>
  <c r="BV573" i="1"/>
  <c r="BR573" i="1"/>
  <c r="BK573" i="1"/>
  <c r="BS573" i="1"/>
  <c r="BW573" i="1"/>
  <c r="BT573" i="1"/>
  <c r="BL573" i="1"/>
  <c r="BX573" i="1"/>
  <c r="BV109" i="1"/>
  <c r="BY109" i="1"/>
  <c r="BK109" i="1"/>
  <c r="BW109" i="1"/>
  <c r="BN109" i="1"/>
  <c r="BZ109" i="1"/>
  <c r="CB109" i="1" s="1"/>
  <c r="BO109" i="1"/>
  <c r="BM109" i="1"/>
  <c r="BP109" i="1"/>
  <c r="BS109" i="1"/>
  <c r="BQ109" i="1"/>
  <c r="BT109" i="1"/>
  <c r="BR109" i="1"/>
  <c r="BU109" i="1"/>
  <c r="BX109" i="1"/>
  <c r="BJ109" i="1"/>
  <c r="BL109" i="1"/>
  <c r="BU295" i="1"/>
  <c r="BJ295" i="1"/>
  <c r="BV295" i="1"/>
  <c r="BL295" i="1"/>
  <c r="BX295" i="1"/>
  <c r="BY295" i="1"/>
  <c r="BP295" i="1"/>
  <c r="BO295" i="1"/>
  <c r="BQ295" i="1"/>
  <c r="BW295" i="1"/>
  <c r="BR295" i="1"/>
  <c r="BK295" i="1"/>
  <c r="BS295" i="1"/>
  <c r="BN295" i="1"/>
  <c r="BT295" i="1"/>
  <c r="BM295" i="1"/>
  <c r="BZ295" i="1"/>
  <c r="CB295" i="1" s="1"/>
  <c r="BW592" i="1"/>
  <c r="BS592" i="1"/>
  <c r="BM592" i="1"/>
  <c r="BV592" i="1"/>
  <c r="BK592" i="1"/>
  <c r="BY592" i="1"/>
  <c r="BT592" i="1"/>
  <c r="BP592" i="1"/>
  <c r="BN592" i="1"/>
  <c r="BZ592" i="1"/>
  <c r="CB592" i="1" s="1"/>
  <c r="BO592" i="1"/>
  <c r="BQ592" i="1"/>
  <c r="BR592" i="1"/>
  <c r="BX592" i="1"/>
  <c r="BJ592" i="1"/>
  <c r="BU592" i="1"/>
  <c r="BL592" i="1"/>
  <c r="AG573" i="1"/>
  <c r="AH573" i="1"/>
  <c r="AI573" i="1"/>
  <c r="AJ573" i="1"/>
  <c r="AK573" i="1"/>
  <c r="BZ454" i="1"/>
  <c r="CB454" i="1" s="1"/>
  <c r="BT454" i="1"/>
  <c r="BO454" i="1"/>
  <c r="BU454" i="1"/>
  <c r="BP454" i="1"/>
  <c r="BJ454" i="1"/>
  <c r="BQ454" i="1"/>
  <c r="BV454" i="1"/>
  <c r="BR454" i="1"/>
  <c r="BK454" i="1"/>
  <c r="BS454" i="1"/>
  <c r="BL454" i="1"/>
  <c r="BX454" i="1"/>
  <c r="BM454" i="1"/>
  <c r="BY454" i="1"/>
  <c r="BW454" i="1"/>
  <c r="BN454" i="1"/>
  <c r="AH295" i="1"/>
  <c r="AI295" i="1"/>
  <c r="AG295" i="1"/>
  <c r="AJ295" i="1"/>
  <c r="AK295" i="1"/>
  <c r="BW584" i="1"/>
  <c r="BL584" i="1"/>
  <c r="BO584" i="1"/>
  <c r="BX584" i="1"/>
  <c r="BP584" i="1"/>
  <c r="BM584" i="1"/>
  <c r="BQ584" i="1"/>
  <c r="BN584" i="1"/>
  <c r="BR584" i="1"/>
  <c r="BY584" i="1"/>
  <c r="BS584" i="1"/>
  <c r="BZ584" i="1"/>
  <c r="CB584" i="1" s="1"/>
  <c r="BT584" i="1"/>
  <c r="BU584" i="1"/>
  <c r="BJ584" i="1"/>
  <c r="BV584" i="1"/>
  <c r="BK584" i="1"/>
  <c r="AK225" i="1"/>
  <c r="AJ225" i="1"/>
  <c r="AG225" i="1"/>
  <c r="AH225" i="1"/>
  <c r="AI225" i="1"/>
  <c r="AH202" i="1"/>
  <c r="AI202" i="1"/>
  <c r="AJ202" i="1"/>
  <c r="AK202" i="1"/>
  <c r="AG202" i="1"/>
  <c r="BL294" i="1"/>
  <c r="BQ294" i="1"/>
  <c r="BX294" i="1"/>
  <c r="BM294" i="1"/>
  <c r="BY294" i="1"/>
  <c r="BN294" i="1"/>
  <c r="BZ294" i="1"/>
  <c r="CB294" i="1" s="1"/>
  <c r="BO294" i="1"/>
  <c r="BP294" i="1"/>
  <c r="BJ294" i="1"/>
  <c r="BR294" i="1"/>
  <c r="BV294" i="1"/>
  <c r="BS294" i="1"/>
  <c r="BK294" i="1"/>
  <c r="BT294" i="1"/>
  <c r="BW294" i="1"/>
  <c r="BU294" i="1"/>
  <c r="AI113" i="1"/>
  <c r="AJ113" i="1"/>
  <c r="AK113" i="1"/>
  <c r="AG113" i="1"/>
  <c r="AH113" i="1"/>
  <c r="AJ773" i="1"/>
  <c r="AK773" i="1"/>
  <c r="AG773" i="1"/>
  <c r="AH773" i="1"/>
  <c r="AI773" i="1"/>
  <c r="BN627" i="1"/>
  <c r="BS627" i="1"/>
  <c r="BZ627" i="1"/>
  <c r="CB627" i="1" s="1"/>
  <c r="BJ627" i="1"/>
  <c r="BQ627" i="1"/>
  <c r="BK627" i="1"/>
  <c r="BW627" i="1"/>
  <c r="BM627" i="1"/>
  <c r="BT627" i="1"/>
  <c r="BU627" i="1"/>
  <c r="BV627" i="1"/>
  <c r="BP627" i="1"/>
  <c r="BL627" i="1"/>
  <c r="BX627" i="1"/>
  <c r="BY627" i="1"/>
  <c r="BO627" i="1"/>
  <c r="BR627" i="1"/>
  <c r="BO554" i="1"/>
  <c r="BU554" i="1"/>
  <c r="BP554" i="1"/>
  <c r="BJ554" i="1"/>
  <c r="BQ554" i="1"/>
  <c r="BV554" i="1"/>
  <c r="BR554" i="1"/>
  <c r="BK554" i="1"/>
  <c r="BS554" i="1"/>
  <c r="BW554" i="1"/>
  <c r="BT554" i="1"/>
  <c r="BL554" i="1"/>
  <c r="BX554" i="1"/>
  <c r="BM554" i="1"/>
  <c r="BY554" i="1"/>
  <c r="BN554" i="1"/>
  <c r="BZ554" i="1"/>
  <c r="CB554" i="1" s="1"/>
  <c r="AH294" i="1"/>
  <c r="AI294" i="1"/>
  <c r="AJ294" i="1"/>
  <c r="AK294" i="1"/>
  <c r="AG294" i="1"/>
  <c r="BJ113" i="1"/>
  <c r="BM113" i="1"/>
  <c r="BK113" i="1"/>
  <c r="BY113" i="1"/>
  <c r="BZ113" i="1"/>
  <c r="CB113" i="1" s="1"/>
  <c r="BR113" i="1"/>
  <c r="BO113" i="1"/>
  <c r="BS113" i="1"/>
  <c r="BT113" i="1"/>
  <c r="BV113" i="1"/>
  <c r="BW113" i="1"/>
  <c r="BQ113" i="1"/>
  <c r="BU113" i="1"/>
  <c r="BX113" i="1"/>
  <c r="BL113" i="1"/>
  <c r="BP113" i="1"/>
  <c r="BN113" i="1"/>
  <c r="AI554" i="1"/>
  <c r="AJ554" i="1"/>
  <c r="AK554" i="1"/>
  <c r="AG554" i="1"/>
  <c r="AH554" i="1"/>
  <c r="AG454" i="1"/>
  <c r="AH454" i="1"/>
  <c r="AI454" i="1"/>
  <c r="AJ454" i="1"/>
  <c r="AK454" i="1"/>
  <c r="R37" i="8"/>
  <c r="Q37" i="8"/>
  <c r="S24" i="1"/>
  <c r="Z24" i="1" s="1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X692" i="1" l="1"/>
  <c r="BM692" i="1"/>
  <c r="BL692" i="1"/>
  <c r="BY692" i="1"/>
  <c r="BN692" i="1"/>
  <c r="BR692" i="1"/>
  <c r="BZ692" i="1"/>
  <c r="CB692" i="1" s="1"/>
  <c r="BO692" i="1"/>
  <c r="BU692" i="1"/>
  <c r="BK692" i="1"/>
  <c r="BP692" i="1"/>
  <c r="BS692" i="1"/>
  <c r="BJ692" i="1"/>
  <c r="BW692" i="1"/>
  <c r="BQ692" i="1"/>
  <c r="BT692" i="1"/>
  <c r="BV692" i="1"/>
  <c r="BX679" i="1"/>
  <c r="BK679" i="1"/>
  <c r="BM679" i="1"/>
  <c r="BS679" i="1"/>
  <c r="BY679" i="1"/>
  <c r="BT679" i="1"/>
  <c r="BL679" i="1"/>
  <c r="BN679" i="1"/>
  <c r="BW679" i="1"/>
  <c r="BZ679" i="1"/>
  <c r="CB679" i="1" s="1"/>
  <c r="BO679" i="1"/>
  <c r="BU679" i="1"/>
  <c r="BP679" i="1"/>
  <c r="BJ679" i="1"/>
  <c r="BQ679" i="1"/>
  <c r="BV679" i="1"/>
  <c r="BR679" i="1"/>
  <c r="BL672" i="1"/>
  <c r="BX672" i="1"/>
  <c r="BJ672" i="1"/>
  <c r="BY672" i="1"/>
  <c r="BW672" i="1"/>
  <c r="BN672" i="1"/>
  <c r="BP672" i="1"/>
  <c r="BO672" i="1"/>
  <c r="BM672" i="1"/>
  <c r="BQ672" i="1"/>
  <c r="BS672" i="1"/>
  <c r="BR672" i="1"/>
  <c r="BZ672" i="1"/>
  <c r="CB672" i="1" s="1"/>
  <c r="BT672" i="1"/>
  <c r="BU672" i="1"/>
  <c r="BV672" i="1"/>
  <c r="BK672" i="1"/>
  <c r="BJ194" i="1"/>
  <c r="BR194" i="1"/>
  <c r="BK194" i="1"/>
  <c r="BY194" i="1"/>
  <c r="BL194" i="1"/>
  <c r="BZ194" i="1"/>
  <c r="CB194" i="1" s="1"/>
  <c r="BU194" i="1"/>
  <c r="BN194" i="1"/>
  <c r="BT194" i="1"/>
  <c r="BV194" i="1"/>
  <c r="BP194" i="1"/>
  <c r="BM194" i="1"/>
  <c r="BQ194" i="1"/>
  <c r="BX194" i="1"/>
  <c r="BW194" i="1"/>
  <c r="BS194" i="1"/>
  <c r="BO194" i="1"/>
  <c r="BR570" i="1"/>
  <c r="BQ570" i="1"/>
  <c r="BN570" i="1"/>
  <c r="BS570" i="1"/>
  <c r="BZ570" i="1"/>
  <c r="CB570" i="1" s="1"/>
  <c r="BT570" i="1"/>
  <c r="BU570" i="1"/>
  <c r="BL570" i="1"/>
  <c r="BO570" i="1"/>
  <c r="BJ570" i="1"/>
  <c r="BX570" i="1"/>
  <c r="BV570" i="1"/>
  <c r="BP570" i="1"/>
  <c r="BK570" i="1"/>
  <c r="BM570" i="1"/>
  <c r="BW570" i="1"/>
  <c r="BY570" i="1"/>
  <c r="BU566" i="1"/>
  <c r="BM566" i="1"/>
  <c r="BP566" i="1"/>
  <c r="BY566" i="1"/>
  <c r="BJ566" i="1"/>
  <c r="BN566" i="1"/>
  <c r="BQ566" i="1"/>
  <c r="BZ566" i="1"/>
  <c r="CB566" i="1" s="1"/>
  <c r="BV566" i="1"/>
  <c r="BR566" i="1"/>
  <c r="BK566" i="1"/>
  <c r="BS566" i="1"/>
  <c r="BW566" i="1"/>
  <c r="BT566" i="1"/>
  <c r="BL566" i="1"/>
  <c r="BO566" i="1"/>
  <c r="BX566" i="1"/>
  <c r="BY561" i="1"/>
  <c r="BW561" i="1"/>
  <c r="BN561" i="1"/>
  <c r="BT561" i="1"/>
  <c r="BZ561" i="1"/>
  <c r="CB561" i="1" s="1"/>
  <c r="BL561" i="1"/>
  <c r="BO561" i="1"/>
  <c r="BX561" i="1"/>
  <c r="BU561" i="1"/>
  <c r="BM561" i="1"/>
  <c r="BP561" i="1"/>
  <c r="BJ561" i="1"/>
  <c r="BQ561" i="1"/>
  <c r="BV561" i="1"/>
  <c r="BR561" i="1"/>
  <c r="BK561" i="1"/>
  <c r="BS561" i="1"/>
  <c r="BU560" i="1"/>
  <c r="BJ560" i="1"/>
  <c r="BV560" i="1"/>
  <c r="BK560" i="1"/>
  <c r="BW560" i="1"/>
  <c r="BQ560" i="1"/>
  <c r="BL560" i="1"/>
  <c r="BY560" i="1"/>
  <c r="BO560" i="1"/>
  <c r="BR560" i="1"/>
  <c r="BX560" i="1"/>
  <c r="BN560" i="1"/>
  <c r="BP560" i="1"/>
  <c r="BS560" i="1"/>
  <c r="BM560" i="1"/>
  <c r="BZ560" i="1"/>
  <c r="CB560" i="1" s="1"/>
  <c r="BT560" i="1"/>
  <c r="BK548" i="1"/>
  <c r="BS548" i="1"/>
  <c r="BW548" i="1"/>
  <c r="BT548" i="1"/>
  <c r="BZ548" i="1"/>
  <c r="CB548" i="1" s="1"/>
  <c r="BL548" i="1"/>
  <c r="BO548" i="1"/>
  <c r="BX548" i="1"/>
  <c r="BU548" i="1"/>
  <c r="BM548" i="1"/>
  <c r="BP548" i="1"/>
  <c r="BY548" i="1"/>
  <c r="BJ548" i="1"/>
  <c r="BN548" i="1"/>
  <c r="BQ548" i="1"/>
  <c r="BV548" i="1"/>
  <c r="BR548" i="1"/>
  <c r="BO525" i="1"/>
  <c r="BX525" i="1"/>
  <c r="BU525" i="1"/>
  <c r="BJ525" i="1"/>
  <c r="BL525" i="1"/>
  <c r="BQ525" i="1"/>
  <c r="BM525" i="1"/>
  <c r="BY525" i="1"/>
  <c r="BN525" i="1"/>
  <c r="BW525" i="1"/>
  <c r="BP525" i="1"/>
  <c r="BK525" i="1"/>
  <c r="BR525" i="1"/>
  <c r="BZ525" i="1"/>
  <c r="CB525" i="1" s="1"/>
  <c r="BS525" i="1"/>
  <c r="BT525" i="1"/>
  <c r="BV525" i="1"/>
  <c r="BX519" i="1"/>
  <c r="BJ519" i="1"/>
  <c r="BM519" i="1"/>
  <c r="BY519" i="1"/>
  <c r="BV519" i="1"/>
  <c r="BU519" i="1"/>
  <c r="BK519" i="1"/>
  <c r="BN519" i="1"/>
  <c r="BL519" i="1"/>
  <c r="BZ519" i="1"/>
  <c r="CB519" i="1" s="1"/>
  <c r="BQ519" i="1"/>
  <c r="BO519" i="1"/>
  <c r="BP519" i="1"/>
  <c r="BR519" i="1"/>
  <c r="BS519" i="1"/>
  <c r="BW519" i="1"/>
  <c r="BT519" i="1"/>
  <c r="BW76" i="1"/>
  <c r="BO76" i="1"/>
  <c r="BT76" i="1"/>
  <c r="BJ76" i="1"/>
  <c r="BV76" i="1"/>
  <c r="BM76" i="1"/>
  <c r="BY76" i="1"/>
  <c r="BX76" i="1"/>
  <c r="BQ76" i="1"/>
  <c r="BZ76" i="1"/>
  <c r="CB76" i="1" s="1"/>
  <c r="BU76" i="1"/>
  <c r="BR76" i="1"/>
  <c r="BK76" i="1"/>
  <c r="BN76" i="1"/>
  <c r="BP76" i="1"/>
  <c r="BS76" i="1"/>
  <c r="BL76" i="1"/>
  <c r="BJ73" i="1"/>
  <c r="BW73" i="1"/>
  <c r="BS73" i="1"/>
  <c r="BR73" i="1"/>
  <c r="BV73" i="1"/>
  <c r="BL73" i="1"/>
  <c r="BQ73" i="1"/>
  <c r="BX73" i="1"/>
  <c r="BT73" i="1"/>
  <c r="BM73" i="1"/>
  <c r="BK73" i="1"/>
  <c r="BY73" i="1"/>
  <c r="BN73" i="1"/>
  <c r="BZ73" i="1"/>
  <c r="CB73" i="1" s="1"/>
  <c r="BO73" i="1"/>
  <c r="BU73" i="1"/>
  <c r="BP73" i="1"/>
  <c r="BK68" i="1"/>
  <c r="BY68" i="1"/>
  <c r="BO68" i="1"/>
  <c r="BN68" i="1"/>
  <c r="BQ68" i="1"/>
  <c r="BR68" i="1"/>
  <c r="BS68" i="1"/>
  <c r="BJ68" i="1"/>
  <c r="BP68" i="1"/>
  <c r="BT68" i="1"/>
  <c r="BW68" i="1"/>
  <c r="BM68" i="1"/>
  <c r="BU68" i="1"/>
  <c r="BX68" i="1"/>
  <c r="BV68" i="1"/>
  <c r="BZ68" i="1"/>
  <c r="CB68" i="1" s="1"/>
  <c r="BL68" i="1"/>
  <c r="BM32" i="1"/>
  <c r="BL32" i="1"/>
  <c r="BY32" i="1"/>
  <c r="BX32" i="1"/>
  <c r="BZ32" i="1"/>
  <c r="CB32" i="1" s="1"/>
  <c r="BN32" i="1"/>
  <c r="BP32" i="1"/>
  <c r="BJ32" i="1"/>
  <c r="BK32" i="1"/>
  <c r="BW32" i="1"/>
  <c r="BQ32" i="1"/>
  <c r="BU32" i="1"/>
  <c r="BR32" i="1"/>
  <c r="BV32" i="1"/>
  <c r="BT32" i="1"/>
  <c r="BO32" i="1"/>
  <c r="BS32" i="1"/>
  <c r="BS373" i="1"/>
  <c r="BW373" i="1"/>
  <c r="BO373" i="1"/>
  <c r="BK373" i="1"/>
  <c r="BT373" i="1"/>
  <c r="BP373" i="1"/>
  <c r="BL373" i="1"/>
  <c r="BU373" i="1"/>
  <c r="BM373" i="1"/>
  <c r="BX373" i="1"/>
  <c r="BY373" i="1"/>
  <c r="BN373" i="1"/>
  <c r="BJ373" i="1"/>
  <c r="BQ373" i="1"/>
  <c r="BV373" i="1"/>
  <c r="BZ373" i="1"/>
  <c r="CB373" i="1" s="1"/>
  <c r="BR373" i="1"/>
  <c r="BT398" i="1"/>
  <c r="BM398" i="1"/>
  <c r="BV398" i="1"/>
  <c r="BP398" i="1"/>
  <c r="BX398" i="1"/>
  <c r="BQ398" i="1"/>
  <c r="BN398" i="1"/>
  <c r="BW398" i="1"/>
  <c r="BO398" i="1"/>
  <c r="BS398" i="1"/>
  <c r="BY398" i="1"/>
  <c r="BU398" i="1"/>
  <c r="BZ398" i="1"/>
  <c r="CB398" i="1" s="1"/>
  <c r="BL398" i="1"/>
  <c r="BJ398" i="1"/>
  <c r="BR398" i="1"/>
  <c r="BK398" i="1"/>
  <c r="BZ401" i="1"/>
  <c r="CB401" i="1" s="1"/>
  <c r="BJ401" i="1"/>
  <c r="BX401" i="1"/>
  <c r="BK401" i="1"/>
  <c r="BO401" i="1"/>
  <c r="BP401" i="1"/>
  <c r="BV401" i="1"/>
  <c r="BR401" i="1"/>
  <c r="BW401" i="1"/>
  <c r="BT401" i="1"/>
  <c r="BQ401" i="1"/>
  <c r="BU401" i="1"/>
  <c r="BY401" i="1"/>
  <c r="BM401" i="1"/>
  <c r="BS401" i="1"/>
  <c r="BN401" i="1"/>
  <c r="BL401" i="1"/>
  <c r="BZ386" i="1"/>
  <c r="CB386" i="1" s="1"/>
  <c r="BR386" i="1"/>
  <c r="BM386" i="1"/>
  <c r="BS386" i="1"/>
  <c r="BO386" i="1"/>
  <c r="BT386" i="1"/>
  <c r="BK386" i="1"/>
  <c r="BP386" i="1"/>
  <c r="BW386" i="1"/>
  <c r="BU386" i="1"/>
  <c r="BL386" i="1"/>
  <c r="BY386" i="1"/>
  <c r="BN386" i="1"/>
  <c r="BX386" i="1"/>
  <c r="BV386" i="1"/>
  <c r="BQ386" i="1"/>
  <c r="BJ386" i="1"/>
  <c r="BL251" i="1"/>
  <c r="BV251" i="1"/>
  <c r="BO251" i="1"/>
  <c r="BM251" i="1"/>
  <c r="BP251" i="1"/>
  <c r="BX251" i="1"/>
  <c r="BQ251" i="1"/>
  <c r="BY251" i="1"/>
  <c r="BR251" i="1"/>
  <c r="BK251" i="1"/>
  <c r="BS251" i="1"/>
  <c r="BN251" i="1"/>
  <c r="BT251" i="1"/>
  <c r="BW251" i="1"/>
  <c r="BU251" i="1"/>
  <c r="BZ251" i="1"/>
  <c r="CB251" i="1" s="1"/>
  <c r="BJ251" i="1"/>
  <c r="BR235" i="1"/>
  <c r="BO235" i="1"/>
  <c r="BY235" i="1"/>
  <c r="BS235" i="1"/>
  <c r="BZ235" i="1"/>
  <c r="CB235" i="1" s="1"/>
  <c r="BU235" i="1"/>
  <c r="BK235" i="1"/>
  <c r="BJ235" i="1"/>
  <c r="BN235" i="1"/>
  <c r="BL235" i="1"/>
  <c r="BQ235" i="1"/>
  <c r="BT235" i="1"/>
  <c r="BV235" i="1"/>
  <c r="BW235" i="1"/>
  <c r="BM235" i="1"/>
  <c r="BX235" i="1"/>
  <c r="BP235" i="1"/>
  <c r="BM232" i="1"/>
  <c r="BV232" i="1"/>
  <c r="BY232" i="1"/>
  <c r="BP232" i="1"/>
  <c r="BN232" i="1"/>
  <c r="BJ232" i="1"/>
  <c r="BZ232" i="1"/>
  <c r="CB232" i="1" s="1"/>
  <c r="BQ232" i="1"/>
  <c r="BL232" i="1"/>
  <c r="BK232" i="1"/>
  <c r="BO232" i="1"/>
  <c r="BR232" i="1"/>
  <c r="BT232" i="1"/>
  <c r="BW232" i="1"/>
  <c r="BS232" i="1"/>
  <c r="BX232" i="1"/>
  <c r="BU232" i="1"/>
  <c r="BX209" i="1"/>
  <c r="BR209" i="1"/>
  <c r="BS209" i="1"/>
  <c r="BY209" i="1"/>
  <c r="BU209" i="1"/>
  <c r="BJ209" i="1"/>
  <c r="BV209" i="1"/>
  <c r="BQ209" i="1"/>
  <c r="BL209" i="1"/>
  <c r="BZ209" i="1"/>
  <c r="CB209" i="1" s="1"/>
  <c r="BN209" i="1"/>
  <c r="BK209" i="1"/>
  <c r="BM209" i="1"/>
  <c r="BO209" i="1"/>
  <c r="BT209" i="1"/>
  <c r="BW209" i="1"/>
  <c r="BP209" i="1"/>
  <c r="BT207" i="1"/>
  <c r="BZ207" i="1"/>
  <c r="CB207" i="1" s="1"/>
  <c r="BO207" i="1"/>
  <c r="BK207" i="1"/>
  <c r="BL207" i="1"/>
  <c r="BQ207" i="1"/>
  <c r="BR207" i="1"/>
  <c r="BW207" i="1"/>
  <c r="BJ207" i="1"/>
  <c r="BX207" i="1"/>
  <c r="BM207" i="1"/>
  <c r="BV207" i="1"/>
  <c r="BY207" i="1"/>
  <c r="BS207" i="1"/>
  <c r="BN207" i="1"/>
  <c r="BP207" i="1"/>
  <c r="BU207" i="1"/>
  <c r="BR323" i="1"/>
  <c r="BS323" i="1"/>
  <c r="BJ323" i="1"/>
  <c r="BV323" i="1"/>
  <c r="BW323" i="1"/>
  <c r="BK323" i="1"/>
  <c r="BL323" i="1"/>
  <c r="BX323" i="1"/>
  <c r="BY323" i="1"/>
  <c r="BO323" i="1"/>
  <c r="BN323" i="1"/>
  <c r="BZ323" i="1"/>
  <c r="CB323" i="1" s="1"/>
  <c r="BQ323" i="1"/>
  <c r="BP323" i="1"/>
  <c r="BM323" i="1"/>
  <c r="BU323" i="1"/>
  <c r="BT323" i="1"/>
  <c r="BW320" i="1"/>
  <c r="BY320" i="1"/>
  <c r="BO320" i="1"/>
  <c r="BN320" i="1"/>
  <c r="BP320" i="1"/>
  <c r="BJ320" i="1"/>
  <c r="BR320" i="1"/>
  <c r="BZ320" i="1"/>
  <c r="CB320" i="1" s="1"/>
  <c r="BS320" i="1"/>
  <c r="BM320" i="1"/>
  <c r="BT320" i="1"/>
  <c r="BK320" i="1"/>
  <c r="BU320" i="1"/>
  <c r="BQ320" i="1"/>
  <c r="BL320" i="1"/>
  <c r="BX320" i="1"/>
  <c r="BV320" i="1"/>
  <c r="BW310" i="1"/>
  <c r="BJ310" i="1"/>
  <c r="BV310" i="1"/>
  <c r="BU310" i="1"/>
  <c r="BM310" i="1"/>
  <c r="BY310" i="1"/>
  <c r="BX310" i="1"/>
  <c r="BN310" i="1"/>
  <c r="BZ310" i="1"/>
  <c r="CB310" i="1" s="1"/>
  <c r="BS310" i="1"/>
  <c r="BK310" i="1"/>
  <c r="BO310" i="1"/>
  <c r="BP310" i="1"/>
  <c r="BT310" i="1"/>
  <c r="BL310" i="1"/>
  <c r="BR310" i="1"/>
  <c r="BQ310" i="1"/>
  <c r="BS276" i="1"/>
  <c r="BT276" i="1"/>
  <c r="BR276" i="1"/>
  <c r="BV276" i="1"/>
  <c r="BW276" i="1"/>
  <c r="BX276" i="1"/>
  <c r="BU276" i="1"/>
  <c r="BJ276" i="1"/>
  <c r="BY276" i="1"/>
  <c r="BZ276" i="1"/>
  <c r="CB276" i="1" s="1"/>
  <c r="BK276" i="1"/>
  <c r="BP276" i="1"/>
  <c r="BM276" i="1"/>
  <c r="BO276" i="1"/>
  <c r="BQ276" i="1"/>
  <c r="BL276" i="1"/>
  <c r="BN276" i="1"/>
  <c r="BP270" i="1"/>
  <c r="BL270" i="1"/>
  <c r="BZ270" i="1"/>
  <c r="CB270" i="1" s="1"/>
  <c r="BQ270" i="1"/>
  <c r="BO270" i="1"/>
  <c r="BM270" i="1"/>
  <c r="BV270" i="1"/>
  <c r="BN270" i="1"/>
  <c r="BS270" i="1"/>
  <c r="BW270" i="1"/>
  <c r="BR270" i="1"/>
  <c r="BX270" i="1"/>
  <c r="BT270" i="1"/>
  <c r="BY270" i="1"/>
  <c r="BU270" i="1"/>
  <c r="BK270" i="1"/>
  <c r="BJ270" i="1"/>
  <c r="BR262" i="1"/>
  <c r="BU262" i="1"/>
  <c r="BK262" i="1"/>
  <c r="BP262" i="1"/>
  <c r="BS262" i="1"/>
  <c r="BJ262" i="1"/>
  <c r="BW262" i="1"/>
  <c r="BQ262" i="1"/>
  <c r="BL262" i="1"/>
  <c r="BX262" i="1"/>
  <c r="BM262" i="1"/>
  <c r="BY262" i="1"/>
  <c r="BO262" i="1"/>
  <c r="BN262" i="1"/>
  <c r="BV262" i="1"/>
  <c r="BZ262" i="1"/>
  <c r="CB262" i="1" s="1"/>
  <c r="BT262" i="1"/>
  <c r="BU160" i="1"/>
  <c r="BR160" i="1"/>
  <c r="BJ160" i="1"/>
  <c r="BS160" i="1"/>
  <c r="BV160" i="1"/>
  <c r="BZ160" i="1"/>
  <c r="CB160" i="1" s="1"/>
  <c r="BK160" i="1"/>
  <c r="BT160" i="1"/>
  <c r="BN160" i="1"/>
  <c r="BL160" i="1"/>
  <c r="BW160" i="1"/>
  <c r="BY160" i="1"/>
  <c r="BO160" i="1"/>
  <c r="BM160" i="1"/>
  <c r="BP160" i="1"/>
  <c r="BX160" i="1"/>
  <c r="BQ160" i="1"/>
  <c r="BS154" i="1"/>
  <c r="BL154" i="1"/>
  <c r="BY154" i="1"/>
  <c r="BT154" i="1"/>
  <c r="BO154" i="1"/>
  <c r="BV154" i="1"/>
  <c r="BP154" i="1"/>
  <c r="BW154" i="1"/>
  <c r="BU154" i="1"/>
  <c r="BJ154" i="1"/>
  <c r="BM154" i="1"/>
  <c r="BK154" i="1"/>
  <c r="BN154" i="1"/>
  <c r="BX154" i="1"/>
  <c r="BZ154" i="1"/>
  <c r="CB154" i="1" s="1"/>
  <c r="BQ154" i="1"/>
  <c r="BR154" i="1"/>
  <c r="BS140" i="1"/>
  <c r="BT140" i="1"/>
  <c r="BZ140" i="1"/>
  <c r="CB140" i="1" s="1"/>
  <c r="BQ140" i="1"/>
  <c r="BU140" i="1"/>
  <c r="BX140" i="1"/>
  <c r="BJ140" i="1"/>
  <c r="BR140" i="1"/>
  <c r="BV140" i="1"/>
  <c r="BY140" i="1"/>
  <c r="BK140" i="1"/>
  <c r="BP140" i="1"/>
  <c r="BW140" i="1"/>
  <c r="BL140" i="1"/>
  <c r="BM140" i="1"/>
  <c r="BO140" i="1"/>
  <c r="BN140" i="1"/>
  <c r="BK121" i="1"/>
  <c r="BZ121" i="1"/>
  <c r="CB121" i="1" s="1"/>
  <c r="BQ121" i="1"/>
  <c r="BX121" i="1"/>
  <c r="BL121" i="1"/>
  <c r="BO121" i="1"/>
  <c r="BT121" i="1"/>
  <c r="BY121" i="1"/>
  <c r="BU121" i="1"/>
  <c r="BJ121" i="1"/>
  <c r="BV121" i="1"/>
  <c r="BM121" i="1"/>
  <c r="BR121" i="1"/>
  <c r="BS121" i="1"/>
  <c r="BN121" i="1"/>
  <c r="BP121" i="1"/>
  <c r="BW121" i="1"/>
  <c r="X24" i="1"/>
  <c r="W24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AN24" i="1" l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<sst xmlns="http://schemas.openxmlformats.org/spreadsheetml/2006/main" count="26731" uniqueCount="3269">
  <si>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</si>
  <si>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</si>
  <si>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</si>
  <si>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</si>
  <si>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</si>
  <si>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</si>
  <si>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</si>
  <si>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</si>
  <si>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</si>
  <si>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</si>
  <si>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</si>
  <si>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</si>
  <si>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</si>
  <si>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</si>
  <si>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</si>
  <si>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</si>
  <si>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</si>
  <si>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</si>
  <si>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</si>
  <si>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</si>
  <si>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</si>
  <si>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</si>
  <si>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</si>
  <si>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</si>
  <si>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</si>
  <si>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</si>
  <si>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</si>
  <si>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</si>
  <si>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</si>
  <si>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</si>
  <si>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</si>
  <si>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</si>
  <si>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</si>
  <si>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</si>
  <si>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</si>
  <si>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</si>
  <si>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</si>
  <si>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</si>
  <si>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</si>
  <si>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</si>
  <si>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</si>
  <si>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</si>
  <si>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</si>
  <si>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</si>
  <si>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</si>
  <si>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</si>
  <si>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</si>
  <si>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</si>
  <si>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</si>
  <si>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</si>
  <si>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</si>
  <si>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</si>
  <si>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</si>
  <si>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</si>
  <si>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</si>
  <si>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</si>
  <si>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</si>
  <si>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</si>
  <si>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</si>
  <si>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</si>
  <si>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</si>
  <si>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</si>
  <si>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</si>
  <si>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</si>
  <si>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</si>
  <si>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</si>
  <si>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</si>
  <si>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</si>
  <si>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</si>
  <si>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</si>
  <si>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</si>
  <si>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</si>
  <si>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</si>
  <si>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</si>
  <si>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</si>
  <si>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</si>
  <si>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</si>
  <si>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</si>
  <si>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</si>
  <si>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</si>
  <si>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</si>
  <si>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</si>
  <si>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</si>
  <si>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</si>
  <si>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</si>
  <si>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</si>
  <si>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</si>
  <si>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</si>
  <si>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</si>
  <si>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</si>
  <si>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</si>
  <si>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</si>
  <si>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</si>
  <si>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</si>
  <si>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</si>
  <si>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</si>
  <si>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</si>
  <si>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</si>
  <si>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</si>
  <si>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</si>
  <si>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</si>
  <si>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</si>
  <si>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</si>
  <si>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</si>
  <si>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</si>
  <si>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</si>
  <si>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</si>
  <si>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</si>
  <si>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</si>
  <si>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</si>
  <si>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</si>
  <si>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</si>
  <si>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</si>
  <si>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</si>
  <si>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</si>
  <si>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</si>
  <si>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</si>
  <si>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</si>
  <si>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</si>
  <si>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</si>
  <si>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</si>
  <si>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</si>
  <si>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</si>
  <si>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</si>
  <si>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</si>
  <si>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</si>
  <si>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</si>
  <si>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</si>
  <si>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</si>
  <si>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</si>
  <si>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</si>
  <si>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</si>
  <si>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</si>
  <si>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</si>
  <si>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</si>
  <si>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</si>
  <si>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</si>
  <si>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</si>
  <si>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</si>
  <si>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</si>
  <si>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</si>
  <si>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</si>
  <si>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</si>
  <si>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</si>
  <si>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</si>
  <si>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</si>
  <si>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</si>
  <si>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</si>
  <si>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</si>
  <si>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</si>
  <si>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</si>
  <si>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</si>
  <si>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</si>
  <si>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</si>
  <si>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</si>
  <si>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</si>
  <si>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</si>
  <si>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</si>
  <si>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</si>
  <si>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</si>
  <si>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</si>
  <si>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</si>
  <si>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</si>
  <si>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</si>
  <si>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</si>
  <si>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</si>
  <si>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</si>
  <si>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</si>
  <si>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</si>
  <si>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</si>
  <si>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</si>
  <si>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</si>
  <si>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</si>
  <si>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</si>
  <si>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</si>
  <si>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</si>
  <si>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</si>
  <si>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</si>
  <si>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</si>
  <si>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</si>
  <si>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</si>
  <si>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</si>
  <si>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</si>
  <si>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</si>
  <si>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</si>
  <si>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</si>
  <si>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</si>
  <si>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</si>
  <si>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</si>
  <si>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</si>
  <si>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</si>
  <si>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</si>
  <si>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</si>
  <si>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</si>
  <si>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</si>
  <si>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</si>
  <si>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</si>
  <si>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</si>
  <si>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</si>
  <si>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</si>
  <si>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</si>
  <si>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</si>
  <si>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</si>
  <si>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</si>
  <si>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</si>
  <si>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</si>
  <si>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</si>
  <si>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</si>
  <si>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</si>
  <si>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</si>
  <si>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</si>
  <si>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</si>
  <si>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</si>
  <si>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</si>
  <si>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</si>
  <si>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</si>
  <si>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</si>
  <si>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</si>
  <si>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</si>
  <si>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</si>
  <si>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</si>
  <si>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</si>
  <si>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</si>
  <si>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</si>
  <si>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</si>
  <si>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</si>
  <si>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</si>
  <si>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</si>
  <si>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</si>
  <si>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</si>
  <si>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</si>
  <si>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</si>
  <si>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</si>
  <si>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</si>
  <si>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</si>
  <si>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</si>
  <si>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</si>
  <si>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</si>
  <si>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</si>
  <si>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</si>
  <si>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</si>
  <si>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</si>
  <si>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</si>
  <si>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</si>
  <si>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</si>
  <si>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</si>
  <si>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</si>
  <si>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</si>
  <si>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</si>
  <si>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</si>
  <si>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</si>
  <si>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</si>
  <si>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</si>
  <si>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</si>
  <si>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</si>
  <si>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</si>
  <si>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</si>
  <si>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</si>
  <si>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</si>
  <si>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</si>
  <si>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</si>
  <si>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</si>
  <si>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</si>
  <si>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</si>
  <si>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</si>
  <si>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</si>
  <si>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</si>
  <si>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</si>
  <si>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</si>
  <si>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</si>
  <si>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</si>
  <si>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</si>
  <si>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</si>
  <si>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</si>
  <si>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</si>
  <si>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</si>
  <si>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</si>
  <si>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</si>
  <si>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</si>
  <si>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</si>
  <si>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</si>
  <si>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</si>
  <si>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</si>
  <si>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</si>
  <si>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</si>
  <si>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</si>
  <si>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</si>
  <si>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</si>
  <si>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</si>
  <si>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</si>
  <si>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</si>
  <si>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</si>
  <si>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</si>
  <si>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</si>
  <si>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</si>
  <si>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</si>
  <si>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</si>
  <si>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</si>
  <si>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</si>
  <si>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</si>
  <si>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</si>
  <si>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</si>
  <si>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</si>
  <si>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</si>
  <si>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</si>
  <si>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</si>
  <si>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</si>
  <si>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</si>
  <si>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</si>
  <si>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</si>
  <si>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</si>
  <si>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</si>
  <si>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</si>
  <si>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</si>
  <si>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</si>
  <si>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</si>
  <si>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</si>
  <si>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</si>
  <si>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</si>
  <si>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</si>
  <si>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</si>
  <si>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</si>
  <si>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</si>
  <si>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</si>
  <si>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</si>
  <si>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</si>
  <si>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</si>
  <si>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</si>
  <si>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</si>
  <si>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</si>
  <si>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</si>
  <si>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</si>
  <si>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</si>
  <si>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</si>
  <si>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</si>
  <si>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</si>
  <si>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</si>
  <si>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</si>
  <si>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</si>
  <si>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</si>
  <si>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</si>
  <si>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</si>
  <si>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</si>
  <si>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</si>
  <si>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</si>
  <si>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</si>
  <si>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</si>
  <si>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</si>
  <si>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</si>
  <si>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</si>
  <si>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</si>
  <si>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</si>
  <si>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</si>
  <si>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</si>
  <si>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</si>
  <si>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</si>
  <si>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</si>
  <si>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</si>
  <si>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</si>
  <si>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</si>
  <si>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</si>
  <si>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</si>
  <si>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</si>
  <si>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</si>
  <si>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</si>
  <si>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</si>
  <si>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</si>
  <si>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</si>
  <si>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</si>
  <si>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</si>
  <si>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</si>
  <si>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</si>
  <si>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</si>
  <si>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</si>
  <si>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</si>
  <si>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</si>
  <si>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</si>
  <si>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</si>
  <si>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</si>
  <si>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</si>
  <si>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</si>
  <si>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</si>
  <si>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</si>
  <si>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</si>
  <si>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</si>
  <si>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</si>
  <si>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</si>
  <si>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</si>
  <si>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</si>
  <si>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</si>
  <si>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</si>
  <si>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</si>
  <si>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</si>
  <si>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</si>
  <si>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</si>
  <si>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</si>
  <si>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</si>
  <si>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</si>
  <si>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</si>
  <si>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</si>
  <si>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</si>
  <si>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</si>
  <si>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</si>
  <si>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</si>
  <si>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</si>
  <si>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</si>
  <si>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</si>
  <si>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</si>
  <si>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</si>
  <si>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</si>
  <si>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</si>
  <si>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</si>
  <si>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</si>
  <si>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</si>
  <si>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</si>
  <si>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</si>
  <si>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</si>
  <si>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</si>
  <si>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</si>
  <si>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</si>
  <si>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</si>
  <si>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</si>
  <si>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</si>
  <si>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</si>
  <si>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</si>
  <si>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</si>
  <si>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</si>
  <si>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</si>
  <si>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</si>
  <si>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</si>
  <si>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</si>
  <si>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</si>
  <si>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</si>
  <si>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</si>
  <si>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</si>
  <si>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</si>
  <si>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</si>
  <si>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</si>
  <si>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</si>
  <si>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</si>
  <si>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</si>
  <si>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</si>
  <si>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</si>
  <si>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</si>
  <si>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</si>
  <si>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</si>
  <si>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</si>
  <si>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</si>
  <si>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</si>
  <si>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</si>
  <si>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</si>
  <si>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</si>
  <si>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</si>
  <si>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</si>
  <si>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</si>
  <si>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</si>
  <si>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</si>
  <si>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</si>
  <si>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</si>
  <si>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</si>
  <si>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</si>
  <si>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</si>
  <si>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</si>
  <si>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</si>
  <si>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</si>
  <si>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</si>
  <si>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</si>
  <si>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</si>
  <si>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</si>
  <si>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</si>
  <si>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</si>
  <si>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</si>
  <si>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</si>
  <si>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</si>
  <si>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</si>
  <si>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</si>
  <si>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</si>
  <si>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</si>
  <si>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</si>
  <si>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</si>
  <si>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</si>
  <si>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</si>
  <si>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</si>
  <si>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</si>
  <si>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</si>
  <si>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</si>
  <si>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</si>
  <si>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</si>
  <si>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</si>
  <si>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</si>
  <si>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</si>
  <si>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</si>
  <si>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</si>
  <si>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</si>
  <si>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</si>
  <si>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</si>
  <si>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</si>
  <si>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</si>
  <si>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</si>
  <si>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</si>
  <si>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</si>
  <si>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</si>
  <si>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</si>
  <si>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</si>
  <si>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</si>
  <si>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</si>
  <si>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</si>
  <si>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</si>
  <si>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</si>
  <si>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</si>
  <si>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</si>
  <si>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</si>
  <si>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</si>
  <si>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</si>
  <si>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</si>
  <si>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</si>
  <si>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</si>
  <si>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</si>
  <si>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</si>
  <si>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</si>
  <si>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</si>
  <si>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</si>
  <si>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</si>
  <si>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</si>
  <si>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</si>
  <si>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</si>
  <si>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</si>
  <si>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</si>
  <si>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</si>
  <si>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</si>
  <si>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</si>
  <si>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</si>
  <si>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</si>
  <si>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</si>
  <si>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</si>
  <si>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</si>
  <si>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</si>
  <si>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</si>
  <si>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</si>
  <si>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</si>
  <si>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</si>
  <si>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</si>
  <si>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</si>
  <si>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</si>
  <si>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</si>
  <si>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</si>
  <si>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</si>
  <si>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</si>
  <si>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</si>
  <si>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</si>
  <si>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</si>
  <si>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</si>
  <si>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</si>
  <si>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</si>
  <si>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</si>
  <si>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</si>
  <si>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</si>
  <si>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</si>
  <si>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</si>
  <si>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</si>
  <si>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</si>
  <si>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</si>
  <si>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</si>
  <si>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</si>
  <si>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</si>
  <si>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</si>
  <si>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</si>
  <si>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</si>
  <si>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</si>
  <si>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</si>
  <si>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</si>
  <si>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</si>
  <si>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</si>
  <si>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</si>
  <si>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</si>
  <si>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</si>
  <si>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</si>
  <si>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</si>
  <si>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</si>
  <si>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</si>
  <si>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</si>
  <si>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</si>
  <si>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</si>
  <si>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</si>
  <si>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</si>
  <si>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</si>
  <si>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</si>
  <si>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</si>
  <si>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</si>
  <si>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</si>
  <si>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</si>
  <si>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</si>
  <si>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</si>
  <si>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</si>
  <si>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</si>
  <si>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</si>
  <si>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</si>
  <si>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</si>
  <si>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</si>
  <si>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</si>
  <si>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</si>
  <si>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</si>
  <si>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</si>
  <si>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</si>
  <si>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</si>
  <si>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</si>
  <si>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</si>
  <si>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</si>
  <si>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</si>
  <si>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</si>
  <si>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</si>
  <si>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</si>
  <si>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</si>
  <si>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</si>
  <si>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</si>
  <si>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</si>
  <si>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</si>
  <si>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</si>
  <si>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</si>
  <si>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</si>
  <si>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</si>
  <si>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</si>
  <si>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</si>
  <si>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</si>
  <si>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</si>
  <si>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</si>
  <si>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</si>
  <si>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</si>
  <si>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</si>
  <si>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</si>
  <si>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</si>
  <si>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</si>
  <si>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</si>
  <si>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</si>
  <si>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</si>
  <si>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</si>
  <si>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</si>
  <si>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</si>
  <si>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</si>
  <si>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</si>
  <si>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</si>
  <si>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</si>
  <si>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</si>
  <si>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</si>
  <si>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</si>
  <si>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</si>
  <si>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</si>
  <si>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</si>
  <si>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</si>
  <si>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</si>
  <si>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</si>
  <si>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</si>
  <si>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</si>
  <si>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</si>
  <si>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</si>
  <si>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</si>
  <si>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</si>
  <si>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</si>
  <si>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</si>
  <si>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</si>
  <si>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</si>
  <si>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</si>
  <si>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</si>
  <si>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</si>
  <si>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</si>
  <si>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</si>
  <si>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</si>
  <si>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</si>
  <si>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</si>
  <si>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</si>
  <si>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</si>
  <si>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</si>
  <si>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</si>
  <si>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</si>
  <si>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</si>
  <si>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</si>
  <si>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</si>
  <si>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</si>
  <si>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</si>
  <si>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</si>
  <si>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</si>
  <si>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</si>
  <si>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</si>
  <si>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</si>
  <si>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</si>
  <si>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</si>
  <si>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</si>
  <si>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</si>
  <si>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</si>
  <si>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</si>
  <si>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</si>
  <si>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</si>
  <si>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</si>
  <si>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</si>
  <si>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</si>
  <si>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</si>
  <si>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</si>
  <si>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</si>
  <si>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</si>
  <si>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</si>
  <si>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</si>
  <si>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</si>
  <si>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</si>
  <si>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</si>
  <si>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</si>
  <si>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</si>
  <si>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</si>
  <si>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</si>
  <si>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</si>
  <si>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</si>
  <si>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</si>
  <si>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</si>
  <si>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</si>
  <si>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</si>
  <si>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</si>
  <si>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</si>
  <si>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</si>
  <si>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</si>
  <si>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</si>
  <si>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</si>
  <si>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</si>
  <si>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</si>
  <si>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</si>
  <si>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</si>
  <si>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</si>
  <si>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</si>
  <si>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</si>
  <si>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</si>
  <si>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</si>
  <si>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</si>
  <si>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</si>
  <si>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</si>
  <si>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</si>
  <si>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</si>
  <si>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</si>
  <si>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</si>
  <si>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</si>
  <si>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</si>
  <si>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</si>
  <si>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</si>
  <si>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</si>
  <si>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</si>
  <si>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</si>
  <si>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</si>
  <si>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</si>
  <si>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</si>
  <si>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</si>
  <si>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</si>
  <si>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</si>
  <si>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</si>
  <si>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</si>
  <si>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</si>
  <si>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</si>
  <si>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</si>
  <si>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</si>
  <si>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</si>
  <si>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</si>
  <si>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</si>
  <si>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</si>
  <si>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</si>
  <si>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</si>
  <si>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</si>
  <si>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</si>
  <si>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</si>
  <si>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</si>
  <si>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</si>
  <si>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</si>
  <si>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</si>
  <si>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</si>
  <si>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</si>
  <si>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</si>
  <si>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</si>
  <si>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</si>
  <si>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</si>
  <si>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</si>
  <si>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</si>
  <si>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</si>
  <si>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</si>
  <si>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</si>
  <si>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</si>
  <si>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</si>
  <si>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</si>
  <si>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</si>
  <si>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</si>
  <si>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</si>
  <si>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</si>
  <si>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</si>
  <si>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</si>
  <si>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</si>
  <si>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</si>
  <si>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</si>
  <si>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</si>
  <si>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</si>
  <si>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</si>
  <si>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</si>
  <si>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</si>
  <si>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</si>
  <si>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</si>
  <si>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</si>
  <si>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</si>
  <si>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</si>
  <si>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</si>
  <si>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</si>
  <si>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</si>
  <si>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</si>
  <si>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</si>
  <si>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</si>
  <si>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</si>
  <si>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</si>
  <si>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</si>
  <si>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</si>
  <si>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</si>
  <si>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</si>
  <si>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</si>
  <si>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</si>
  <si>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</si>
  <si>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</si>
  <si>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</si>
  <si>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</si>
  <si>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</si>
  <si>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</si>
  <si>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</si>
  <si>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</si>
  <si>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</si>
  <si>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</si>
  <si>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</si>
  <si>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</si>
  <si>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</si>
  <si>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</si>
  <si>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</si>
  <si>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</si>
  <si>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</si>
  <si>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</si>
  <si>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</si>
  <si>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</si>
  <si>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</si>
  <si>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</si>
  <si>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</si>
  <si>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</si>
  <si>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</si>
  <si>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</si>
  <si>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</si>
  <si>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</si>
  <si>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</si>
  <si>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</si>
  <si>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</si>
  <si>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</si>
  <si>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</si>
  <si>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</si>
  <si>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</si>
  <si>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</si>
  <si>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</si>
  <si>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</si>
  <si>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</si>
  <si>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</si>
  <si>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</si>
  <si>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</si>
  <si>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</si>
  <si>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</si>
  <si>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</si>
  <si>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</si>
  <si>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</si>
  <si>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</si>
  <si>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</si>
  <si>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</si>
  <si>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</si>
  <si>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</si>
  <si>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</si>
  <si>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</si>
  <si>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</si>
  <si>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</si>
  <si>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</si>
  <si>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</si>
  <si>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</si>
  <si>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</si>
  <si>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</si>
  <si>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</si>
  <si>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</si>
  <si>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</si>
  <si>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</si>
  <si>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</si>
  <si>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</si>
  <si>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</si>
  <si>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</si>
  <si>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</si>
  <si>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</si>
  <si>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</si>
  <si>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</si>
  <si>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</si>
  <si>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</si>
  <si>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</si>
  <si>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</si>
  <si>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</si>
  <si>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</si>
  <si>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</si>
  <si>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</si>
  <si>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</si>
  <si>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</si>
  <si>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</si>
  <si>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</si>
  <si>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</si>
  <si>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</si>
  <si>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</si>
  <si>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</si>
  <si>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</si>
  <si>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</si>
  <si>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</si>
  <si>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</si>
  <si>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</si>
  <si>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</si>
  <si>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</si>
  <si>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</si>
  <si>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</si>
  <si>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</si>
  <si>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</si>
  <si>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</si>
  <si>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</si>
  <si>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</si>
  <si>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</si>
  <si>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</si>
  <si>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</si>
  <si>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</si>
  <si>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</si>
  <si>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</si>
  <si>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</si>
  <si>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</si>
  <si>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</si>
  <si>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</si>
  <si>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</si>
  <si>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</si>
  <si>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</si>
  <si>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</si>
  <si>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</si>
  <si>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</si>
  <si>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</si>
  <si>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</si>
  <si>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</si>
  <si>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</si>
  <si>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</si>
  <si>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</si>
  <si>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</si>
  <si>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</si>
  <si>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</si>
  <si>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</si>
  <si>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</si>
  <si>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</si>
  <si>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</si>
  <si>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</si>
  <si>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</si>
  <si>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</si>
  <si>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</si>
  <si>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</si>
  <si>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</si>
  <si>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</si>
  <si>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</si>
  <si>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</si>
  <si>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</si>
  <si>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</si>
  <si>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</si>
  <si>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</si>
  <si>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</si>
  <si>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</si>
  <si>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</si>
  <si>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</si>
  <si>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</si>
  <si>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</si>
  <si>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</si>
  <si>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</si>
  <si>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</si>
  <si>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</si>
  <si>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</si>
  <si>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</si>
  <si>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</si>
  <si>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</si>
  <si>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</si>
  <si>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</si>
  <si>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</si>
  <si>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</si>
  <si>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</si>
  <si>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</si>
  <si>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</si>
  <si>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</si>
  <si>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</si>
  <si>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</si>
  <si>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</si>
  <si>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</si>
  <si>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</si>
  <si>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</si>
  <si>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</si>
  <si>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</si>
  <si>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</si>
  <si>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</si>
  <si>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</si>
  <si>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</si>
  <si>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</si>
  <si>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</si>
  <si>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</si>
  <si>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</si>
  <si>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</si>
  <si>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</si>
  <si>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</si>
  <si>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</si>
  <si>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</si>
  <si>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</si>
  <si>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</si>
  <si>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</si>
  <si>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</si>
  <si>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</si>
  <si>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</si>
  <si>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</si>
  <si>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</si>
  <si>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</si>
  <si>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</si>
  <si>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</si>
  <si>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</si>
  <si>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</si>
  <si>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</si>
  <si>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</si>
  <si>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</si>
  <si>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</si>
  <si>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</si>
  <si>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</si>
  <si>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</si>
  <si>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</si>
  <si>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</si>
  <si>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</si>
  <si>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</si>
  <si>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</si>
  <si>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</si>
  <si>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</si>
  <si>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</si>
  <si>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</si>
  <si>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</si>
  <si>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</si>
  <si>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</si>
  <si>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</si>
  <si>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</si>
  <si>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</si>
  <si>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</si>
  <si>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</si>
  <si>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</si>
  <si>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</si>
  <si>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</si>
  <si>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</si>
  <si>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</si>
  <si>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</si>
  <si>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</si>
  <si>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</si>
  <si>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</si>
  <si>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</si>
  <si>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</si>
  <si>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</si>
  <si>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</si>
  <si>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</si>
  <si>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</si>
  <si>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</si>
  <si>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</si>
  <si>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</si>
  <si>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</si>
  <si>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</si>
  <si>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</si>
  <si>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</si>
  <si>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</si>
  <si>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</si>
  <si>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</si>
  <si>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</si>
  <si>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</si>
  <si>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</si>
  <si>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</si>
  <si>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</si>
  <si>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</si>
  <si>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</si>
  <si>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</si>
  <si>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</si>
  <si>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</si>
  <si>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</si>
  <si>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</si>
  <si>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</si>
  <si>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</si>
  <si>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</si>
  <si>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</si>
  <si>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</si>
  <si>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</si>
  <si>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</si>
  <si>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</si>
  <si>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</si>
  <si>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</si>
  <si>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</si>
  <si>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</si>
  <si>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</si>
  <si>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</si>
  <si>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</si>
  <si>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</si>
  <si>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</si>
  <si>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</si>
  <si>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</si>
  <si>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</si>
  <si>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</si>
  <si>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</si>
  <si>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</si>
  <si>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</si>
  <si>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</si>
  <si>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</si>
  <si>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</si>
  <si>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</si>
  <si>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</si>
  <si>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</si>
  <si>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</si>
  <si>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</si>
  <si>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</si>
  <si>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</si>
  <si>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</si>
  <si>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</si>
  <si>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</si>
  <si>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</si>
  <si>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</si>
  <si>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</si>
  <si>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</si>
  <si>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</si>
  <si>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</si>
  <si>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</si>
  <si>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</si>
  <si>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</si>
  <si>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</si>
  <si>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</si>
  <si>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</si>
  <si>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</si>
  <si>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</si>
  <si>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</si>
  <si>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</si>
  <si>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</si>
  <si>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</si>
  <si>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</si>
  <si>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</si>
  <si>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</si>
  <si>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</si>
  <si>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</si>
  <si>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</si>
  <si>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</si>
  <si>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</si>
  <si>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</si>
  <si>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</si>
  <si>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</si>
  <si>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</si>
  <si>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</si>
  <si>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</si>
  <si>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</si>
  <si>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</si>
  <si>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</si>
  <si>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</si>
  <si>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</si>
  <si>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</si>
  <si>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</si>
  <si>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</si>
  <si>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</si>
  <si>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</si>
  <si>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</si>
  <si>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</si>
  <si>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</si>
  <si>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</si>
  <si>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</si>
  <si>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</si>
  <si>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</si>
  <si>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</si>
  <si>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</si>
  <si>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</si>
  <si>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</si>
  <si>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</si>
  <si>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</si>
  <si>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</si>
  <si>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</si>
  <si>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</si>
  <si>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</si>
  <si>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</si>
  <si>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</si>
  <si>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</si>
  <si>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</si>
  <si>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</si>
  <si>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</si>
  <si>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</si>
  <si>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</si>
  <si>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</si>
  <si>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</si>
  <si>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</si>
  <si>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</si>
  <si>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</si>
  <si>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</si>
  <si>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</si>
  <si>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</si>
  <si>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</si>
  <si>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</si>
  <si>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</si>
  <si>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</si>
  <si>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</si>
  <si>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</si>
  <si>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</si>
  <si>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</si>
  <si>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</si>
  <si>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</si>
  <si>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</si>
  <si>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</si>
  <si>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</si>
  <si>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</si>
  <si>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</si>
  <si>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</si>
  <si>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</si>
  <si>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</si>
  <si>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</si>
  <si>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</si>
  <si>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</si>
  <si>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</si>
  <si>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</si>
  <si>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</si>
  <si>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</si>
  <si>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</si>
  <si>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</si>
  <si>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</si>
  <si>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</si>
  <si>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</si>
  <si>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</si>
  <si>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</si>
  <si>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</si>
  <si>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</si>
  <si>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</si>
  <si>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</si>
  <si>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</si>
  <si>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</si>
  <si>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</si>
  <si>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</si>
  <si>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</si>
  <si>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</si>
  <si>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</si>
  <si>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</si>
  <si>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</si>
  <si>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</si>
  <si>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</si>
  <si>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</si>
  <si>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</si>
  <si>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</si>
  <si>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</si>
  <si>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</si>
  <si>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</si>
  <si>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</si>
  <si>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</si>
  <si>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</si>
  <si>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</si>
  <si>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</si>
  <si>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</si>
  <si>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</si>
  <si>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</si>
  <si>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</si>
  <si>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</si>
  <si>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</si>
  <si>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</si>
  <si>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</si>
  <si>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</si>
  <si>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</si>
  <si>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</si>
  <si>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</si>
  <si>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</si>
  <si>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</si>
  <si>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</si>
  <si>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</si>
  <si>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</si>
  <si>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</si>
  <si>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</si>
  <si>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</si>
  <si>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</si>
  <si>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</si>
  <si>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</si>
  <si>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</si>
  <si>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</si>
  <si>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</si>
  <si>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</si>
  <si>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</si>
  <si>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</si>
  <si>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</si>
  <si>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</si>
  <si>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</si>
  <si>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</si>
  <si>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</si>
  <si>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</si>
  <si>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</si>
  <si>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</si>
  <si>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</si>
  <si>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</si>
  <si>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</si>
  <si>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</si>
  <si>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</si>
  <si>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</si>
  <si>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</si>
  <si>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</si>
  <si>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</si>
  <si>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</si>
  <si>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</si>
  <si>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</si>
  <si>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</si>
  <si>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</si>
  <si>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</si>
  <si>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</si>
  <si>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</si>
  <si>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</si>
  <si>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</si>
  <si>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</si>
  <si>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</si>
  <si>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</si>
  <si>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</si>
  <si>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</si>
  <si>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</si>
  <si>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</si>
  <si>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</si>
  <si>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</si>
  <si>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</si>
  <si>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</si>
  <si>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</si>
  <si>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</si>
  <si>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</si>
  <si>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</si>
  <si>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</si>
  <si>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</si>
  <si>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</si>
  <si>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</si>
  <si>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</si>
  <si>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</si>
  <si>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</si>
  <si>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</si>
  <si>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</si>
  <si>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</si>
  <si>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</si>
  <si>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</si>
  <si>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</si>
  <si>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</si>
  <si>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</si>
  <si>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</si>
  <si>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</si>
  <si>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</si>
  <si>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</si>
  <si>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</si>
  <si>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</si>
  <si>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</si>
  <si>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</si>
  <si>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</si>
  <si>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</si>
  <si>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</si>
  <si>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</si>
  <si>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</si>
  <si>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</si>
  <si>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</si>
  <si>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</si>
  <si>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</si>
  <si>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</si>
  <si>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</si>
  <si>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</si>
  <si>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</si>
  <si>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</si>
  <si>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</si>
  <si>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</si>
  <si>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</si>
  <si>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</si>
  <si>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</si>
  <si>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</si>
  <si>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</si>
  <si>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</si>
  <si>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</si>
  <si>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</si>
  <si>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</si>
  <si>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</si>
  <si>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</si>
  <si>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</si>
  <si>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</si>
  <si>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</si>
  <si>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</si>
  <si>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</si>
  <si>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</si>
  <si>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</si>
  <si>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</si>
  <si>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</si>
  <si>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</si>
  <si>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</si>
  <si>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</si>
  <si>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</si>
  <si>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</si>
  <si>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</si>
  <si>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</si>
  <si>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</si>
  <si>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</si>
  <si>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</si>
  <si>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</si>
  <si>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</si>
  <si>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</si>
  <si>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</si>
  <si>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</si>
  <si>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</si>
  <si>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</si>
  <si>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</si>
  <si>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</si>
  <si>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</si>
  <si>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</si>
  <si>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</si>
  <si>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</si>
  <si>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</si>
  <si>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</si>
  <si>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</si>
  <si>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</si>
  <si>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</si>
  <si>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</si>
  <si>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</si>
  <si>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</si>
  <si>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</si>
  <si>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</si>
  <si>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</si>
  <si>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</si>
  <si>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</si>
  <si>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</si>
  <si>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</si>
  <si>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</si>
  <si>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</si>
  <si>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</si>
  <si>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</si>
  <si>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</si>
  <si>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</si>
  <si>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</si>
  <si>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</si>
  <si>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</si>
  <si>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</si>
  <si>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</si>
  <si>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</si>
  <si>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</si>
  <si>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</si>
  <si>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</si>
  <si>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</si>
  <si>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</si>
  <si>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</si>
  <si>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</si>
  <si>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</si>
  <si>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</si>
  <si>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</si>
  <si>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</si>
  <si>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</si>
  <si>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</si>
  <si>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</si>
  <si>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</si>
  <si>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</si>
  <si>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</si>
  <si>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</si>
  <si>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</si>
  <si>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</si>
  <si>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</si>
  <si>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</si>
  <si>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</si>
  <si>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</si>
  <si>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</si>
  <si>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</si>
  <si>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</si>
  <si>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</si>
  <si>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</si>
  <si>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</si>
  <si>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</si>
  <si>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</si>
  <si>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</si>
  <si>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</si>
  <si>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</si>
  <si>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</si>
  <si>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</si>
  <si>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</si>
  <si>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</si>
  <si>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</si>
  <si>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</si>
  <si>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</si>
  <si>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</si>
  <si>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</si>
  <si>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</si>
  <si>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</si>
  <si>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</si>
  <si>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</si>
  <si>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</si>
  <si>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</si>
  <si>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</si>
  <si>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</si>
  <si>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</si>
  <si>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</si>
  <si>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</si>
  <si>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</si>
  <si>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</si>
  <si>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</si>
  <si>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</si>
  <si>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</si>
  <si>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</si>
  <si>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</si>
  <si>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</si>
  <si>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</si>
  <si>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</si>
  <si>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</si>
  <si>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</si>
  <si>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</si>
  <si>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</si>
  <si>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</si>
  <si>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</si>
  <si>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</si>
  <si>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</si>
  <si>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</si>
  <si>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</si>
  <si>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</si>
  <si>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</si>
  <si>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</si>
  <si>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</si>
  <si>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</si>
  <si>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</si>
  <si>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</si>
  <si>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</si>
  <si>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</si>
  <si>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</si>
  <si>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</si>
  <si>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</si>
  <si>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</si>
  <si>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</si>
  <si>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</si>
  <si>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</si>
  <si>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</si>
  <si>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</si>
  <si>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</si>
  <si>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</si>
  <si>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</si>
  <si>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</si>
  <si>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</si>
  <si>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</si>
  <si>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</si>
  <si>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</si>
  <si>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</si>
  <si>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</si>
  <si>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</si>
  <si>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</si>
  <si>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</si>
  <si>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</si>
  <si>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</si>
  <si>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</si>
  <si>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</si>
  <si>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</si>
  <si>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</si>
  <si>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</si>
  <si>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</si>
  <si>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</si>
  <si>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</si>
  <si>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</si>
  <si>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</si>
  <si>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</si>
  <si>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</si>
  <si>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</si>
  <si>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</si>
  <si>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</si>
  <si>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</si>
  <si>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</si>
  <si>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</si>
  <si>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</si>
  <si>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</si>
  <si>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</si>
  <si>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</si>
  <si>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</si>
  <si>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</si>
  <si>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</si>
  <si>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</si>
  <si>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</si>
  <si>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</si>
  <si>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</si>
  <si>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</si>
  <si>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</si>
  <si>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</si>
  <si>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</si>
  <si>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</si>
  <si>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</si>
  <si>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</si>
  <si>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</si>
  <si>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</si>
  <si>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</si>
  <si>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</si>
  <si>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</si>
  <si>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</si>
  <si>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</si>
  <si>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</si>
  <si>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</si>
  <si>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</si>
  <si>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</si>
  <si>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</si>
  <si>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</si>
  <si>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</si>
  <si>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</si>
  <si>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</si>
  <si>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</si>
  <si>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</si>
  <si>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</si>
  <si>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</si>
  <si>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</si>
  <si>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</si>
  <si>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</si>
  <si>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</si>
  <si>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</si>
  <si>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</si>
  <si>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</si>
  <si>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</si>
  <si>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</si>
  <si>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</si>
  <si>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</si>
  <si>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</si>
  <si>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</si>
  <si>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</si>
  <si>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</si>
  <si>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</si>
  <si>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</si>
  <si>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</si>
  <si>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</si>
  <si>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</si>
  <si>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</si>
  <si>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</si>
  <si>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</si>
  <si>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</si>
  <si>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</si>
  <si>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</si>
  <si>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</si>
  <si>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</si>
  <si>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</si>
  <si>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</si>
  <si>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</si>
  <si>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</si>
  <si>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</si>
  <si>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</si>
  <si>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</si>
  <si>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</si>
  <si>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</si>
  <si>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</si>
  <si>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</si>
  <si>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</si>
  <si>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</si>
  <si>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</si>
  <si>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</si>
  <si>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</si>
  <si>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</si>
  <si>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</si>
  <si>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</si>
  <si>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</si>
  <si>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</si>
  <si>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</si>
  <si>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</si>
  <si>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</si>
  <si>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</si>
  <si>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</si>
  <si>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</si>
  <si>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</si>
  <si>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</si>
  <si>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</si>
  <si>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</si>
  <si>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</si>
  <si>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</si>
  <si>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</si>
  <si>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</si>
  <si>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</si>
  <si>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</si>
  <si>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</si>
  <si>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</si>
  <si>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</si>
  <si>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</si>
  <si>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</si>
  <si>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</si>
  <si>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</si>
  <si>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</si>
  <si>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</si>
  <si>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</si>
  <si>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</si>
  <si>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</si>
  <si>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</si>
  <si>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</si>
  <si>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</si>
  <si>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</si>
  <si>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</si>
  <si>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</si>
  <si>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</si>
  <si>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</si>
  <si>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</si>
  <si>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</si>
  <si>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</si>
  <si>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</si>
  <si>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</si>
  <si>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</si>
  <si>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</si>
  <si>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</si>
  <si>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</si>
  <si>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</si>
  <si>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</si>
  <si>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</si>
  <si>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</si>
  <si>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</si>
  <si>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</si>
  <si>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</si>
  <si>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</si>
  <si>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</si>
  <si>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</si>
  <si>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</si>
  <si>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</si>
  <si>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</si>
  <si>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</si>
  <si>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</si>
  <si>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</si>
  <si>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</si>
  <si>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</si>
  <si>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</si>
  <si>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</si>
  <si>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</si>
  <si>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</si>
  <si>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</si>
  <si>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</si>
  <si>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</si>
  <si>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</si>
  <si>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</si>
  <si>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</si>
  <si>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</si>
  <si>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</si>
  <si>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</si>
  <si>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</si>
  <si>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</si>
  <si>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</si>
  <si>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</si>
  <si>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</si>
  <si>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</si>
  <si>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</si>
  <si>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</si>
  <si>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</si>
  <si>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</si>
  <si>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</si>
  <si>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</si>
  <si>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</si>
  <si>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</si>
  <si>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</si>
  <si>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</si>
  <si>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</si>
  <si>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</si>
  <si>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</si>
  <si>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</si>
  <si>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</si>
  <si>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</si>
  <si>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</si>
  <si>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</si>
  <si>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</si>
  <si>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</si>
  <si>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</si>
  <si>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</si>
  <si>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</si>
  <si>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</si>
  <si>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</si>
  <si>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</si>
  <si>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</si>
  <si>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</si>
  <si>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</si>
  <si>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</si>
  <si>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</si>
  <si>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</si>
  <si>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</si>
  <si>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</si>
  <si>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</si>
  <si>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</si>
  <si>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</si>
  <si>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</si>
  <si>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</si>
  <si>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</si>
  <si>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</si>
  <si>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</si>
  <si>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</si>
  <si>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</si>
  <si>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</si>
  <si>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</si>
  <si>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</si>
  <si>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</si>
  <si>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</si>
  <si>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</si>
  <si>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</si>
  <si>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</si>
  <si>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</si>
  <si>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</si>
  <si>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</si>
  <si>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</si>
  <si>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</si>
  <si>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</si>
  <si>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</si>
  <si>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</si>
  <si>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</si>
  <si>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</si>
  <si>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</si>
  <si>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</si>
  <si>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</si>
  <si>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</si>
  <si>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</si>
  <si>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</si>
  <si>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</si>
  <si>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</si>
  <si>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</si>
  <si>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</si>
  <si>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</si>
  <si>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</si>
  <si>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</si>
  <si>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</si>
  <si>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</si>
  <si>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</si>
  <si>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</si>
  <si>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</si>
  <si>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</si>
  <si>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</si>
  <si>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</si>
  <si>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</si>
  <si>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</si>
  <si>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</si>
  <si>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</si>
  <si>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</si>
  <si>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</si>
  <si>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</si>
  <si>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</si>
  <si>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</si>
  <si>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</si>
  <si>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</si>
  <si>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</si>
  <si>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</si>
  <si>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</si>
  <si>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</si>
  <si>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</si>
  <si>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</si>
  <si>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</si>
  <si>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</si>
  <si>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</si>
  <si>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</si>
  <si>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</si>
  <si>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</si>
  <si>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</si>
  <si>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</si>
  <si>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</si>
  <si>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</si>
  <si>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</si>
  <si>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</si>
  <si>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</si>
  <si>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</si>
  <si>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</si>
  <si>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</si>
  <si>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</si>
  <si>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</si>
  <si>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</si>
  <si>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</si>
  <si>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</si>
  <si>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</si>
  <si>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</si>
  <si>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</si>
  <si>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</si>
  <si>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</si>
  <si>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</si>
  <si>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</si>
  <si>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</si>
  <si>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</si>
  <si>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</si>
  <si>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</si>
  <si>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</si>
  <si>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</si>
  <si>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</si>
  <si>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</si>
  <si>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</si>
  <si>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</si>
  <si>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</si>
  <si>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</si>
  <si>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</si>
  <si>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</si>
  <si>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</si>
  <si>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</si>
  <si>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</si>
  <si>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</si>
  <si>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</si>
  <si>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</si>
  <si>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</si>
  <si>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</si>
  <si>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</si>
  <si>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</si>
  <si>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</si>
  <si>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</si>
  <si>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</si>
  <si>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</si>
  <si>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</si>
  <si>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</si>
  <si>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</si>
  <si>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</si>
  <si>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</si>
  <si>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</si>
  <si>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</si>
  <si>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</si>
  <si>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</si>
  <si>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</si>
  <si>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</si>
  <si>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</si>
  <si>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</si>
  <si>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</si>
  <si>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</si>
  <si>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</si>
  <si>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</si>
  <si>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</si>
  <si>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</si>
  <si>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</si>
  <si>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</si>
  <si>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</si>
  <si>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</si>
  <si>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</si>
  <si>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</si>
  <si>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</si>
  <si>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</si>
  <si>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</si>
  <si>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</si>
  <si>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</si>
  <si>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</si>
  <si>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</si>
  <si>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</si>
  <si>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</si>
  <si>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</si>
  <si>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</si>
  <si>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</si>
  <si>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</si>
  <si>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</si>
  <si>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</si>
  <si>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</si>
  <si>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</si>
  <si>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</si>
  <si>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</si>
  <si>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</si>
  <si>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</si>
  <si>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</si>
  <si>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</si>
  <si>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</si>
  <si>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</si>
  <si>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</si>
  <si>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</si>
  <si>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</si>
  <si>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</si>
  <si>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</si>
  <si>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</si>
  <si>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</si>
  <si>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</si>
  <si>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</si>
  <si>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</si>
  <si>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</si>
  <si>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</si>
  <si>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</si>
  <si>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</si>
  <si>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</si>
  <si>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</si>
  <si>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</si>
  <si>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</si>
  <si>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</si>
  <si>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</si>
  <si>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</si>
  <si>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</si>
  <si>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</si>
  <si>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</si>
  <si>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</si>
  <si>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</si>
  <si>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</si>
  <si>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</si>
  <si>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</si>
  <si>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</si>
  <si>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</si>
  <si>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</si>
  <si>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</si>
  <si>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</si>
  <si>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</si>
  <si>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</si>
  <si>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</si>
  <si>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</si>
  <si>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</si>
  <si>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</si>
  <si>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</si>
  <si>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</si>
  <si>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</si>
  <si>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</si>
  <si>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</si>
  <si>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</si>
  <si>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</si>
  <si>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</si>
  <si>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</si>
  <si>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</si>
  <si>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</si>
  <si>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</si>
  <si>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</si>
  <si>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</si>
  <si>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</si>
  <si>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</si>
  <si>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</si>
  <si>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</si>
  <si>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</si>
  <si>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</si>
  <si>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</si>
  <si>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</si>
  <si>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</si>
  <si>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</si>
  <si>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</si>
  <si>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</si>
  <si>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</si>
  <si>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</si>
  <si>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</si>
  <si>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</si>
  <si>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</si>
  <si>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</si>
  <si>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</si>
  <si>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</si>
  <si>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</si>
  <si>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</si>
  <si>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</si>
  <si>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</si>
  <si>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</si>
  <si>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</si>
  <si>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</si>
  <si>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</si>
  <si>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</si>
  <si>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</si>
  <si>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</si>
  <si>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</si>
  <si>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</si>
  <si>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</si>
  <si>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</si>
  <si>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</si>
  <si>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</si>
  <si>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</si>
  <si>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</si>
  <si>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</si>
  <si>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</si>
  <si>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</si>
  <si>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</si>
  <si>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</si>
  <si>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</si>
  <si>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</si>
  <si>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</si>
  <si>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</si>
  <si>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</si>
  <si>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</si>
  <si>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</si>
  <si>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</si>
  <si>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</si>
  <si>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</si>
  <si>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</si>
  <si>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</si>
  <si>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</si>
  <si>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</si>
  <si>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</si>
  <si>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</si>
  <si>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</si>
  <si>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</si>
  <si>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</si>
  <si>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</si>
  <si>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</si>
  <si>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</si>
  <si>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</si>
  <si>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</si>
  <si>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</si>
  <si>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</si>
  <si>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</si>
  <si>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</si>
  <si>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</si>
  <si>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</si>
  <si>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</si>
  <si>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</si>
  <si>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</si>
  <si>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</si>
  <si>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</si>
  <si>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</si>
  <si>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</si>
  <si>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</si>
  <si>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</si>
  <si>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</si>
  <si>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</si>
  <si>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</si>
  <si>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</si>
  <si>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</si>
  <si>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</si>
  <si>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</si>
  <si>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</si>
  <si>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</si>
  <si>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</si>
  <si>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</si>
  <si>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</si>
  <si>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</si>
  <si>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</si>
  <si>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</si>
  <si>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</si>
  <si>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</si>
  <si>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</si>
  <si>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</si>
  <si>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</si>
  <si>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</si>
  <si>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</si>
  <si>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</si>
  <si>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</si>
  <si>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</si>
  <si>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</si>
  <si>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</si>
  <si>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</si>
  <si>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</si>
  <si>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</si>
  <si>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</si>
  <si>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</si>
  <si>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</si>
  <si>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</si>
  <si>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</si>
  <si>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</si>
  <si>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</si>
  <si>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</si>
  <si>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</si>
  <si>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</si>
  <si>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</si>
  <si>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</si>
  <si>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</si>
  <si>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</si>
  <si>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</si>
  <si>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</si>
  <si>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</si>
  <si>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</si>
  <si>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</si>
  <si>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</si>
  <si>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</si>
  <si>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</si>
  <si>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</si>
  <si>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</si>
  <si>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</si>
  <si>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</si>
  <si>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</si>
  <si>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</si>
  <si>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</si>
  <si>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</si>
  <si>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</si>
  <si>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</si>
  <si>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</si>
  <si>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</si>
  <si>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</si>
  <si>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</si>
  <si>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</si>
  <si>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</si>
  <si>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</si>
  <si>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</si>
  <si>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</si>
  <si>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</si>
  <si>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</si>
  <si>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</si>
  <si>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</si>
  <si>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</si>
  <si>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</si>
  <si>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</si>
  <si>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</si>
  <si>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</si>
  <si>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</si>
  <si>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</si>
  <si>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</si>
  <si>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</si>
  <si>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</si>
  <si>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</si>
  <si>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</si>
  <si>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</si>
  <si>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</si>
  <si>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</si>
  <si>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</si>
  <si>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</si>
  <si>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</si>
  <si>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</si>
  <si>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</si>
  <si>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</si>
  <si>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</si>
  <si>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</si>
  <si>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</si>
  <si>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</si>
  <si>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</si>
  <si>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</si>
  <si>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</si>
  <si>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</si>
  <si>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</si>
  <si>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</si>
  <si>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</si>
  <si>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</si>
  <si>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</si>
  <si>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</si>
  <si>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</si>
  <si>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</si>
  <si>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</si>
  <si>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</si>
  <si>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</si>
  <si>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</si>
  <si>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</si>
  <si>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</si>
  <si>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</si>
  <si>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</si>
  <si>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</si>
  <si>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</si>
  <si>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</si>
  <si>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</si>
  <si>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</si>
  <si>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</si>
  <si>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</si>
  <si>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</si>
  <si>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</si>
  <si>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</si>
  <si>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</si>
  <si>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</si>
  <si>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</si>
  <si>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</si>
  <si>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</si>
  <si>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</si>
  <si>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</si>
  <si>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</si>
  <si>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</si>
  <si>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</si>
  <si>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</si>
  <si>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</si>
  <si>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</si>
  <si>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</si>
  <si>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</si>
  <si>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</si>
  <si>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</si>
  <si>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</si>
  <si>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</si>
  <si>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</si>
  <si>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</si>
  <si>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</si>
  <si>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</si>
  <si>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</si>
  <si>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</si>
  <si>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</si>
  <si>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</si>
  <si>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</si>
  <si>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</si>
  <si>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</si>
  <si>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</si>
  <si>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</si>
  <si>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</si>
  <si>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</si>
  <si>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</si>
  <si>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</si>
  <si>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</si>
  <si>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</si>
  <si>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</si>
  <si>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</si>
  <si>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</si>
  <si>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</si>
  <si>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</si>
  <si>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</si>
  <si>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</si>
  <si>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</si>
  <si>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</si>
  <si>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</si>
  <si>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</si>
  <si>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</si>
  <si>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</si>
  <si>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</si>
  <si>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</si>
  <si>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</si>
  <si>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</si>
  <si>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</si>
  <si>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</si>
  <si>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</si>
  <si>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</si>
  <si>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</si>
  <si>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</si>
  <si>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</si>
  <si>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</si>
  <si>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</si>
  <si>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</si>
  <si>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</si>
  <si>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</si>
  <si>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</si>
  <si>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</si>
  <si>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</si>
  <si>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</si>
  <si>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</si>
  <si>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</si>
  <si>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</si>
  <si>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</si>
  <si>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</si>
  <si>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</si>
  <si>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</si>
  <si>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</si>
  <si>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</si>
  <si>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</si>
  <si>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</si>
  <si>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</si>
  <si>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</si>
  <si>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</si>
  <si>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</si>
  <si>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</si>
  <si>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</si>
  <si>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</si>
  <si>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</si>
  <si>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</si>
  <si>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</si>
  <si>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</si>
  <si>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</si>
  <si>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</si>
  <si>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</si>
  <si>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</si>
  <si>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</si>
  <si>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</si>
  <si>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</si>
  <si>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</si>
  <si>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</si>
  <si>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</si>
  <si>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</si>
  <si>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</si>
  <si>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</si>
  <si>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</si>
  <si>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</si>
  <si>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</si>
  <si>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</si>
  <si>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</si>
  <si>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</si>
  <si>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</si>
  <si>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</si>
  <si>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</si>
  <si>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</si>
  <si>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</si>
  <si>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</si>
  <si>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</si>
  <si>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</si>
  <si>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</si>
  <si>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</si>
  <si>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</si>
  <si>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</si>
  <si>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</si>
  <si>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</si>
  <si>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</si>
  <si>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</si>
  <si>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</si>
  <si>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</si>
  <si>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</si>
  <si>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</si>
  <si>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</si>
  <si>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</si>
  <si>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</si>
  <si>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</si>
  <si>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</si>
  <si>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</si>
  <si>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</si>
  <si>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</si>
  <si>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</si>
  <si>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</si>
  <si>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</si>
  <si>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</si>
  <si>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</si>
  <si>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</si>
  <si>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</si>
  <si>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</si>
  <si>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</si>
  <si>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</si>
  <si>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</si>
  <si>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</si>
  <si>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</si>
  <si>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</si>
  <si>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</si>
  <si>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</si>
  <si>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</si>
  <si>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</si>
  <si>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</si>
  <si>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</si>
  <si>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</si>
  <si>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</si>
  <si>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</si>
  <si>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</si>
  <si>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</si>
  <si>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</si>
  <si>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</si>
  <si>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</si>
  <si>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</si>
  <si>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</si>
  <si>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</si>
  <si>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</si>
  <si>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</si>
  <si>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</si>
  <si>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</si>
  <si>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</si>
  <si>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</si>
  <si>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</si>
  <si>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</si>
  <si>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</si>
  <si>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</si>
  <si>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</si>
  <si>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</si>
  <si>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</si>
  <si>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</si>
  <si>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</si>
  <si>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</si>
  <si>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</si>
  <si>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</si>
  <si>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</si>
  <si>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</si>
  <si>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</si>
  <si>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</si>
  <si>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</si>
  <si>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</si>
  <si>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</si>
  <si>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</si>
  <si>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</si>
  <si>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</si>
  <si>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</si>
  <si>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</si>
  <si>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</si>
  <si>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</si>
  <si>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</si>
  <si>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</si>
  <si>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</si>
  <si>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</si>
  <si>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</si>
  <si>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</si>
  <si>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</si>
  <si>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</si>
  <si>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</si>
  <si>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</si>
  <si>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</si>
  <si>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</si>
  <si>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</si>
  <si>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</si>
  <si>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</si>
  <si>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</si>
  <si>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</si>
  <si>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</si>
  <si>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</si>
  <si>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</si>
  <si>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</si>
  <si>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</si>
  <si>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</si>
  <si>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</si>
  <si>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</si>
  <si>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</si>
  <si>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</si>
  <si>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</si>
  <si>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</si>
  <si>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</si>
  <si>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</si>
  <si>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</si>
  <si>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</si>
  <si>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</si>
  <si>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</si>
  <si>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</si>
  <si>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</si>
  <si>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</si>
  <si>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</si>
  <si>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</si>
  <si>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</si>
  <si>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</si>
  <si>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</si>
  <si>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</si>
  <si>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</si>
  <si>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</si>
  <si>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</si>
  <si>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</si>
  <si>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</si>
  <si>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</si>
  <si>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</si>
  <si>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</si>
  <si>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</si>
  <si>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</si>
  <si>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</si>
  <si>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</si>
  <si>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</si>
  <si>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</si>
  <si>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</si>
  <si>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</si>
  <si>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</si>
  <si>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</si>
  <si>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</si>
  <si>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</si>
  <si>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</si>
  <si>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</si>
  <si>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</si>
  <si>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</si>
  <si>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</si>
  <si>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</si>
  <si>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</si>
  <si>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</si>
  <si>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</si>
  <si>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</si>
  <si>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</si>
  <si>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</si>
  <si>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</si>
  <si>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</si>
  <si>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</si>
  <si>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</si>
  <si>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</si>
  <si>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</si>
  <si>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</si>
  <si>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</si>
  <si>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</si>
  <si>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</si>
  <si>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</si>
  <si>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</si>
  <si>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</si>
  <si>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</si>
  <si>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</si>
  <si>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</si>
  <si>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</si>
  <si>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</si>
  <si>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</si>
  <si>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</si>
  <si>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</si>
  <si>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</si>
  <si>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</si>
  <si>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</si>
  <si>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</si>
  <si>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</si>
  <si>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</si>
  <si>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</si>
  <si>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</si>
  <si>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</si>
  <si>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</si>
  <si>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</si>
  <si>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</si>
  <si>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</si>
  <si>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</si>
  <si>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</si>
  <si>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</si>
  <si>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</si>
  <si>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</si>
  <si>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</si>
  <si>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</si>
  <si>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</si>
  <si>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</si>
  <si>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</si>
  <si>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</si>
  <si>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</si>
  <si>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</si>
  <si>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</si>
  <si>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</si>
  <si>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</si>
  <si>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</si>
  <si>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</si>
  <si>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</si>
  <si>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</si>
  <si>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</si>
  <si>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</si>
  <si>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</si>
  <si>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</si>
  <si>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</si>
  <si>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</si>
  <si>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</si>
  <si>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</si>
  <si>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</si>
  <si>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</si>
  <si>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</si>
  <si>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</si>
  <si>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</si>
  <si>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</si>
  <si>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</si>
  <si>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</si>
  <si>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</si>
  <si>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</si>
  <si>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</si>
  <si>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</si>
  <si>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</si>
  <si>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</si>
  <si>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</si>
  <si>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</si>
  <si>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</si>
  <si>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</si>
  <si>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</si>
  <si>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</si>
  <si>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</si>
  <si>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</si>
  <si>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</si>
  <si>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</si>
  <si>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</si>
  <si>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</si>
  <si>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</si>
  <si>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</si>
  <si>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</si>
  <si>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</si>
  <si>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</si>
  <si>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</si>
  <si>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</si>
  <si>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</si>
  <si>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</si>
  <si>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</si>
  <si>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</si>
  <si>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</si>
  <si>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</si>
  <si>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</si>
  <si>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</si>
  <si>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</si>
  <si>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</si>
  <si>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</si>
  <si>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</si>
  <si>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</si>
  <si>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</si>
  <si>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</si>
  <si>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</si>
  <si>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</si>
  <si>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</si>
  <si>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</si>
  <si>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</si>
  <si>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</si>
  <si>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</si>
  <si>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</si>
  <si>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</si>
  <si>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</si>
  <si>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</si>
  <si>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</si>
  <si>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</si>
  <si>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</si>
  <si>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</si>
  <si>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</si>
  <si>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</si>
  <si>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</si>
  <si>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</si>
  <si>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</si>
  <si>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</si>
  <si>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</si>
  <si>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</si>
  <si>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</si>
  <si>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</si>
  <si>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</si>
  <si>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</si>
  <si>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</si>
  <si>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</si>
  <si>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</si>
  <si>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</si>
  <si>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</si>
  <si>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</si>
  <si>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</si>
  <si>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</si>
  <si>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</si>
  <si>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</si>
  <si>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</si>
  <si>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</si>
  <si>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</si>
  <si>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</si>
  <si>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</si>
  <si>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</si>
  <si>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</si>
  <si>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</si>
  <si>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</si>
  <si>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</si>
  <si>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</si>
  <si>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</si>
  <si>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</si>
  <si>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</si>
  <si>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</si>
  <si>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</si>
  <si>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</si>
  <si>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</si>
  <si>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</si>
  <si>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</si>
  <si>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</si>
  <si>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</si>
  <si>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</si>
  <si>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</si>
  <si>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</si>
  <si>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</si>
  <si>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</si>
  <si>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</si>
  <si>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</si>
  <si>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</si>
  <si>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</si>
  <si>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</si>
  <si>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</si>
  <si>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</si>
  <si>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</si>
  <si>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</si>
  <si>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</si>
  <si>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</si>
  <si>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</si>
  <si>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</si>
  <si>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</si>
  <si>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</si>
  <si>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</si>
  <si>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</si>
  <si>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</si>
  <si>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</si>
  <si>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</si>
  <si>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</si>
  <si>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</si>
  <si>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</si>
  <si>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</si>
  <si>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</si>
  <si>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</si>
  <si>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</si>
  <si>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</si>
  <si>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</si>
  <si>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</si>
  <si>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</si>
  <si>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</si>
  <si>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</si>
  <si>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</si>
  <si>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</si>
  <si>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</si>
  <si>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</si>
  <si>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</si>
  <si>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</si>
  <si>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</si>
  <si>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</si>
  <si>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</si>
  <si>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</si>
  <si>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</si>
  <si>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</si>
  <si>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</si>
  <si>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</si>
  <si>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</si>
  <si>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</si>
  <si>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</si>
  <si>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</si>
  <si>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</si>
  <si>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</si>
  <si>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</si>
  <si>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</si>
  <si>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</si>
  <si>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</si>
  <si>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</si>
  <si>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</si>
  <si>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</si>
  <si>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</si>
  <si>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</si>
  <si>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</si>
  <si>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</si>
  <si>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</si>
  <si>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</si>
  <si>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</si>
  <si>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</si>
  <si>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</si>
  <si>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</si>
  <si>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</si>
  <si>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</si>
  <si>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</si>
  <si>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</si>
  <si>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</si>
  <si>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</si>
  <si>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</si>
  <si>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</si>
  <si>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</si>
  <si>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</si>
  <si>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</si>
  <si>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</si>
  <si>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</si>
  <si>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</si>
  <si>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</si>
  <si>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</si>
  <si>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</si>
  <si>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</si>
  <si>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</si>
  <si>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</si>
  <si>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</si>
  <si>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</si>
  <si>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</si>
  <si>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</si>
  <si>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</si>
  <si>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</si>
  <si>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</si>
  <si>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</si>
  <si>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</si>
  <si>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</si>
  <si>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</si>
  <si>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</si>
  <si>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</si>
  <si>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</si>
  <si>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</si>
  <si>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</si>
  <si>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</si>
  <si>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</si>
  <si>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</si>
  <si>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</si>
  <si>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</si>
  <si>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</si>
  <si>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</si>
  <si>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</si>
  <si>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</si>
  <si>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</si>
  <si>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</si>
  <si>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</si>
  <si>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</si>
  <si>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</si>
  <si>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</si>
  <si>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</si>
  <si>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</si>
  <si>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</si>
  <si>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</si>
  <si>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</si>
  <si>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</si>
  <si>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</si>
  <si>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</si>
  <si>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</si>
  <si>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</si>
  <si>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</si>
  <si>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</si>
  <si>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</si>
  <si>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</si>
  <si>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</si>
  <si>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</si>
  <si>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</si>
  <si>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</si>
  <si>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</si>
  <si>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</si>
  <si>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</si>
  <si>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</si>
  <si>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</si>
  <si>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</si>
  <si>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</si>
  <si>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</si>
  <si>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</si>
  <si>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</si>
  <si>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</si>
  <si>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</si>
  <si>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</si>
  <si>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</si>
  <si>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</si>
  <si>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</si>
  <si>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</si>
  <si>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</si>
  <si>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</si>
  <si>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</si>
  <si>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</si>
  <si>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</si>
  <si>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</si>
  <si>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</si>
  <si>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</si>
  <si>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</si>
  <si>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</si>
  <si>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</si>
  <si>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</si>
  <si>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</si>
  <si>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</si>
  <si>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</si>
  <si>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</si>
  <si>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</si>
  <si>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</si>
  <si>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</si>
  <si>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</si>
  <si>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</si>
  <si>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</si>
  <si>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</si>
  <si>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</si>
  <si>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</si>
  <si>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</si>
  <si>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</si>
  <si>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</si>
  <si>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</si>
  <si>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</si>
  <si>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</si>
  <si>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</si>
  <si>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</si>
  <si>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</si>
  <si>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</si>
  <si>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</si>
  <si>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</si>
  <si>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</si>
  <si>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</si>
  <si>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</si>
  <si>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</si>
  <si>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</si>
  <si>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</si>
  <si>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</si>
  <si>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</si>
  <si>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</si>
  <si>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</si>
  <si>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</si>
  <si>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</si>
  <si>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</si>
  <si>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</si>
  <si>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</si>
  <si>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</si>
  <si>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</si>
  <si>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</si>
  <si>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</si>
  <si>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</si>
  <si>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</si>
  <si>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</si>
  <si>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</si>
  <si>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</si>
  <si>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</si>
  <si>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</si>
  <si>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</si>
  <si>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</si>
  <si>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</si>
  <si>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D7.02</t>
  </si>
  <si>
    <t>D8.12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</si>
  <si>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</si>
  <si>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</si>
  <si>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</si>
  <si>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</si>
  <si>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</si>
  <si>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</si>
  <si>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</si>
  <si>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</si>
  <si>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</si>
  <si>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</si>
  <si>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</si>
  <si>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</si>
  <si>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</si>
  <si>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</si>
  <si>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</si>
  <si>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</si>
  <si>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</si>
  <si>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</si>
  <si>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</si>
  <si>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</si>
  <si>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</si>
  <si>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</si>
  <si>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</si>
  <si>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</si>
  <si>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</si>
  <si>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</si>
  <si>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</si>
  <si>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</si>
  <si>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</si>
  <si>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</si>
  <si>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</si>
  <si>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</si>
  <si>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</si>
  <si>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</si>
  <si>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</si>
  <si>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</si>
  <si>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</si>
  <si>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</si>
  <si>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</si>
  <si>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</si>
  <si>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</si>
  <si>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</si>
  <si>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</si>
  <si>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</si>
  <si>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</si>
  <si>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</si>
  <si>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</si>
  <si>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</si>
  <si>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</si>
  <si>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</si>
  <si>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</si>
  <si>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</si>
  <si>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</si>
  <si>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</si>
  <si>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</si>
  <si>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</si>
  <si>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</si>
  <si>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</si>
  <si>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</si>
  <si>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</si>
  <si>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</si>
  <si>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</si>
  <si>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</si>
  <si>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</si>
  <si>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</si>
  <si>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</si>
  <si>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</si>
  <si>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</si>
  <si>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</si>
  <si>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</si>
  <si>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</si>
  <si>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</si>
  <si>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</si>
  <si>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</si>
  <si>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</si>
  <si>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</si>
  <si>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</si>
  <si>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</si>
  <si>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</si>
  <si>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</si>
  <si>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</si>
  <si>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</si>
  <si>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</si>
  <si>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</si>
  <si>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</si>
  <si>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</si>
  <si>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</si>
  <si>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</si>
  <si>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</si>
  <si>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</si>
  <si>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</si>
  <si>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</si>
  <si>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</si>
  <si>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</si>
  <si>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</si>
  <si>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</si>
  <si>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</si>
  <si>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</si>
  <si>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</si>
  <si>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</si>
  <si>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</si>
  <si>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</si>
  <si>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</si>
  <si>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</si>
  <si>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</si>
  <si>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</si>
  <si>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</si>
  <si>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</si>
  <si>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</si>
  <si>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</si>
  <si>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</si>
  <si>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</si>
  <si>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</si>
  <si>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</si>
  <si>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</si>
  <si>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</si>
  <si>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</si>
  <si>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</si>
  <si>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</si>
  <si>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</si>
  <si>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</si>
  <si>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</si>
  <si>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</si>
  <si>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</si>
  <si>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</si>
  <si>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</si>
  <si>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</si>
  <si>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</si>
  <si>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</si>
  <si>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</si>
  <si>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</si>
  <si>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</si>
  <si>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</si>
  <si>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</si>
  <si>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</si>
  <si>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</si>
  <si>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</si>
  <si>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</si>
  <si>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</si>
  <si>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</si>
  <si>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</si>
  <si>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</si>
  <si>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</si>
  <si>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</si>
  <si>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</si>
  <si>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</si>
  <si>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</si>
  <si>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</si>
  <si>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</si>
  <si>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</si>
  <si>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</si>
  <si>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</si>
  <si>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</si>
  <si>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</si>
  <si>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</si>
  <si>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</si>
  <si>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</si>
  <si>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</si>
  <si>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</si>
  <si>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</si>
  <si>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</si>
  <si>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</si>
  <si>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</si>
  <si>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</si>
  <si>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</si>
  <si>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</si>
  <si>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</si>
  <si>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</si>
  <si>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</si>
  <si>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</si>
  <si>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</si>
  <si>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</si>
  <si>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</si>
  <si>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</si>
  <si>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</si>
  <si>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</si>
  <si>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</si>
  <si>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</si>
  <si>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</si>
  <si>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</si>
  <si>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</si>
  <si>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</si>
  <si>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</si>
  <si>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</si>
  <si>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</si>
  <si>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</si>
  <si>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</si>
  <si>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</si>
  <si>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</si>
  <si>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</si>
  <si>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</si>
  <si>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</si>
  <si>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</si>
  <si>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</si>
  <si>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</si>
  <si>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</si>
  <si>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</si>
  <si>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</si>
  <si>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</si>
  <si>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</si>
  <si>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</si>
  <si>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</si>
  <si>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</si>
  <si>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</si>
  <si>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</si>
  <si>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</si>
  <si>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</si>
  <si>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</si>
  <si>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</si>
  <si>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</si>
  <si>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</si>
  <si>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</si>
  <si>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</si>
  <si>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</si>
  <si>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</si>
  <si>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</si>
  <si>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</si>
  <si>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</si>
  <si>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</si>
  <si>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</si>
  <si>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</si>
  <si>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</si>
  <si>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</si>
  <si>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</si>
  <si>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</si>
  <si>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</si>
  <si>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</si>
  <si>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</si>
  <si>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</si>
  <si>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</si>
  <si>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</si>
  <si>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</si>
  <si>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</si>
  <si>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</si>
  <si>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</si>
  <si>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</si>
  <si>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</si>
  <si>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</si>
  <si>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</si>
  <si>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</si>
  <si>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</si>
  <si>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</si>
  <si>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</si>
  <si>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</si>
  <si>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</si>
  <si>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</si>
  <si>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</si>
  <si>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</si>
  <si>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</si>
  <si>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</si>
  <si>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</si>
  <si>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</si>
  <si>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</si>
  <si>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</si>
  <si>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</si>
  <si>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</si>
  <si>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</si>
  <si>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</si>
  <si>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</si>
  <si>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</si>
  <si>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</si>
  <si>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</si>
  <si>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</si>
  <si>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</si>
  <si>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</si>
  <si>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</si>
  <si>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</si>
  <si>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</si>
  <si>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</si>
  <si>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</si>
  <si>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</si>
  <si>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</si>
  <si>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</si>
  <si>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</si>
  <si>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</si>
  <si>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</si>
  <si>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</si>
  <si>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</si>
  <si>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</si>
  <si>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</si>
  <si>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</si>
  <si>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</si>
  <si>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</si>
  <si>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</si>
  <si>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</si>
  <si>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</si>
  <si>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</si>
  <si>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</si>
  <si>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</si>
  <si>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</si>
  <si>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</si>
  <si>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</si>
  <si>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</si>
  <si>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</si>
  <si>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</si>
  <si>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</si>
  <si>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</si>
  <si>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</si>
  <si>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</si>
  <si>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</si>
  <si>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</si>
  <si>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</si>
  <si>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</si>
  <si>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</si>
  <si>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</si>
  <si>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</si>
  <si>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</si>
  <si>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</si>
  <si>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</si>
  <si>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</si>
  <si>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</si>
  <si>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</si>
  <si>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</si>
  <si>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</si>
  <si>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</si>
  <si>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</si>
  <si>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</si>
  <si>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</si>
  <si>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Felton, Tai WR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</si>
  <si>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</si>
  <si>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</si>
  <si>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</si>
  <si>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</si>
  <si>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</si>
  <si>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</si>
  <si>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</si>
  <si>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</si>
  <si>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Paul, Chris LB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</si>
  <si>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</si>
  <si>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</si>
  <si>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</si>
  <si>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</si>
  <si>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</si>
  <si>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</si>
  <si>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</si>
  <si>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</si>
  <si>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</si>
  <si>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</si>
  <si>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</si>
  <si>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Restrepo, Xavier WR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</si>
  <si>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</si>
  <si>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</si>
  <si>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</si>
  <si>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</si>
  <si>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</si>
  <si>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</si>
  <si>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</si>
  <si>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Martinez, Damien RB</t>
  </si>
  <si>
    <t>Mullings, Kalel RB</t>
  </si>
  <si>
    <t>Sanders, T.J. DT</t>
  </si>
  <si>
    <t>Evans, Mitchell TE</t>
  </si>
  <si>
    <t>Lambert-Smith, KeAndre WR</t>
  </si>
  <si>
    <t>Sorrell, Barryn DE</t>
  </si>
  <si>
    <t>Burch, Jordan DE</t>
  </si>
  <si>
    <t>Loop, Tyler PK</t>
  </si>
  <si>
    <t>Mumpfield, Konata WR</t>
  </si>
  <si>
    <t>Lohner, Caleb TE</t>
  </si>
  <si>
    <t>Smith, Jaylin CB</t>
  </si>
  <si>
    <t>Porter, Darien CB</t>
  </si>
  <si>
    <t>Borregales, Andres PK</t>
  </si>
  <si>
    <t>Lindenberg, Cody LB</t>
  </si>
  <si>
    <t>Hyppolite, Ruben LB</t>
  </si>
  <si>
    <t>Dolac, Shaun LB</t>
  </si>
  <si>
    <t>Fitzgerald, Ryan PK</t>
  </si>
  <si>
    <t>Sanders, Raheim RB</t>
  </si>
  <si>
    <t>Hemingway, Tonka DT</t>
  </si>
  <si>
    <t>Mellott, Tommy WR</t>
  </si>
  <si>
    <t>D8.11</t>
  </si>
  <si>
    <t>D12.01</t>
  </si>
  <si>
    <t>D12.07</t>
  </si>
  <si>
    <t>Bryant, Coby S</t>
  </si>
  <si>
    <t>Bond, Isaiah WR</t>
  </si>
  <si>
    <t>Chestnut, Julius RB</t>
  </si>
  <si>
    <t>Hawkins, Jaylinn S</t>
  </si>
  <si>
    <t>Wooden, Colby DT</t>
  </si>
  <si>
    <t>Shrader, Spencer K</t>
  </si>
  <si>
    <t>Tonges, Jake TE</t>
  </si>
  <si>
    <t>Laulu, Jonah DT</t>
  </si>
  <si>
    <t>Hill, Daxton CB</t>
  </si>
  <si>
    <t>Phillips, Andru CB</t>
  </si>
  <si>
    <t>Rodgers, Isaiah CB</t>
  </si>
  <si>
    <t>Kelly, Kyu CB</t>
  </si>
  <si>
    <t>Winters, Dee LB</t>
  </si>
  <si>
    <t>Robinson, Tavius DE</t>
  </si>
  <si>
    <t>Crawshaw, Jeremy P</t>
  </si>
  <si>
    <t>Lake, Quentin S</t>
  </si>
  <si>
    <t>Pineiro, Eddy K</t>
  </si>
  <si>
    <t>Knight, Bam RB</t>
  </si>
  <si>
    <t>Walker, Deone DT</t>
  </si>
  <si>
    <t>Johnson, Kameron WR</t>
  </si>
  <si>
    <t>Redmond, Jalen DT</t>
  </si>
  <si>
    <t>Grupe, Blake K</t>
  </si>
  <si>
    <t>Sigle, Marques S</t>
  </si>
  <si>
    <t>Thomas, Drake LB</t>
  </si>
  <si>
    <t>Alford, Dee CB</t>
  </si>
  <si>
    <t>Bethune, Tatum LB</t>
  </si>
  <si>
    <t>Wright, Nahshon 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</si>
</sst>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3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949.801699421296" createdVersion="8" refreshedVersion="8" minRefreshableVersion="3" recordCount="927" xr:uid="{F2ADF6E9-DB99-43F9-A563-29503690776B}">
  <cacheSource type="worksheet">
    <worksheetSource ref="A23:CF950" sheet="Database"/>
  </cacheSource>
  <cacheFields count="84">
    <cacheField name="Contract No." numFmtId="0">
      <sharedItems containsSemiMixedTypes="0" containsString="0" containsNumber="1" containsInteger="1" minValue="462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  <s v="Dynasore Lossers" u="1"/>
      </sharedItems>
    </cacheField>
    <cacheField name="Rookie Year (before 2014 = 2013)" numFmtId="0">
      <sharedItems containsMixedTypes="1" containsNumber="1" containsInteger="1" minValue="2013" maxValue="2025"/>
    </cacheField>
    <cacheField name="Original Contract Year Signed" numFmtId="0">
      <sharedItems containsSemiMixedTypes="0" containsString="0" containsNumber="1" containsInteger="1" minValue="2014" maxValue="2025"/>
    </cacheField>
    <cacheField name="Drafted (2016 onwards)" numFmtId="0">
      <sharedItems/>
    </cacheField>
    <cacheField name="Contract Signed After Game" numFmtId="0">
      <sharedItems containsBlank="1" containsMixedTypes="1" containsNumber="1" containsInteger="1" minValue="1" maxValue="6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emiMixedTypes="0" containsString="0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-1" maxValue="237"/>
    </cacheField>
    <cacheField name="Extension Guarantee Adjustment" numFmtId="164">
      <sharedItems containsSemiMixedTypes="0" containsString="0" containsNumber="1" containsInteger="1" minValue="-1" maxValue="66"/>
    </cacheField>
    <cacheField name="Outstanding Guarantee" numFmtId="164">
      <sharedItems containsSemiMixedTypes="0" containsString="0" containsNumber="1" containsInteger="1" minValue="0" maxValue="220"/>
    </cacheField>
    <cacheField name="Extension Signed" numFmtId="0">
      <sharedItems containsMixedTypes="1" containsNumber="1" containsInteger="1" minValue="2021" maxValue="2024"/>
    </cacheField>
    <cacheField name="Contract Years Left" numFmtId="0">
      <sharedItems containsSemiMixedTypes="0" containsString="0" containsNumber="1" containsInteger="1" minValue="1" maxValue="5"/>
    </cacheField>
    <cacheField name="2025 Structure" numFmtId="164">
      <sharedItems containsSemiMixedTypes="0" containsString="0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55"/>
    </cacheField>
    <cacheField name="2029 Structure" numFmtId="164">
      <sharedItems containsMixedTypes="1" containsNumber="1" containsInteger="1" minValue="0" maxValue="0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9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19"/>
    </cacheField>
    <cacheField name="New Annual Guarantee" numFmtId="164">
      <sharedItems containsMixedTypes="1" containsNumber="1" containsInteger="1" minValue="1" maxValue="60"/>
    </cacheField>
    <cacheField name="Total Guarantee 2025+" numFmtId="164">
      <sharedItems containsMixedTypes="1" containsNumber="1" containsInteger="1" minValue="1" maxValue="220"/>
    </cacheField>
    <cacheField name="2025 New Guarantee" numFmtId="164">
      <sharedItems containsMixedTypes="1" containsNumber="1" containsInteger="1" minValue="0" maxValue="110"/>
    </cacheField>
    <cacheField name="2026 New Guarantee" numFmtId="164">
      <sharedItems containsMixedTypes="1" containsNumber="1" containsInteger="1" minValue="0" maxValue="83"/>
    </cacheField>
    <cacheField name="2027 New Guarantee" numFmtId="164">
      <sharedItems containsMixedTypes="1" containsNumber="1" containsInteger="1" minValue="0" maxValue="49"/>
    </cacheField>
    <cacheField name="2028 New Guarantee" numFmtId="164">
      <sharedItems containsMixedTypes="1" containsNumber="1" containsInteger="1" minValue="0" maxValue="49"/>
    </cacheField>
    <cacheField name="2029 New Guarantee" numFmtId="164">
      <sharedItems containsMixedTypes="1" containsNumber="1" containsInteger="1" minValue="0" maxValue="34"/>
    </cacheField>
    <cacheField name="Extension Guarantee Check" numFmtId="164">
      <sharedItems/>
    </cacheField>
    <cacheField name="2025 Salary" numFmtId="164">
      <sharedItems containsSemiMixedTypes="0" containsString="0" containsNumber="1" containsInteger="1" minValue="0" maxValue="126"/>
    </cacheField>
    <cacheField name="2026 Salary" numFmtId="164">
      <sharedItems containsMixedTypes="1" containsNumber="1" containsInteger="1" minValue="1" maxValue="100"/>
    </cacheField>
    <cacheField name="2027 Salary" numFmtId="164">
      <sharedItems containsMixedTypes="1" containsNumber="1" containsInteger="1" minValue="1" maxValue="77"/>
    </cacheField>
    <cacheField name="2028 Salary" numFmtId="164">
      <sharedItems containsMixedTypes="1" containsNumber="1" containsInteger="1" minValue="3" maxValue="77"/>
    </cacheField>
    <cacheField name="2029 Salary" numFmtId="164">
      <sharedItems containsMixedTypes="1" containsNumber="1" containsInteger="1" minValue="8" maxValue="52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IR"/>
        <s v="Y"/>
        <s v="C"/>
        <s v="T"/>
        <s v="R"/>
        <s v="P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26"/>
    </cacheField>
    <cacheField name="Cap 2" numFmtId="164">
      <sharedItems containsMixedTypes="1" containsNumber="1" containsInteger="1" minValue="0" maxValue="126"/>
    </cacheField>
    <cacheField name="Cap 3" numFmtId="164">
      <sharedItems containsMixedTypes="1" containsNumber="1" containsInteger="1" minValue="0" maxValue="126"/>
    </cacheField>
    <cacheField name="Cap 4" numFmtId="164">
      <sharedItems containsMixedTypes="1" containsNumber="1" containsInteger="1" minValue="0" maxValue="126"/>
    </cacheField>
    <cacheField name="Cap 5" numFmtId="164">
      <sharedItems containsMixedTypes="1" containsNumber="1" containsInteger="1" minValue="0" maxValue="126"/>
    </cacheField>
    <cacheField name="Cap 6" numFmtId="164">
      <sharedItems containsMixedTypes="1" containsNumber="1" containsInteger="1" minValue="0" maxValue="126"/>
    </cacheField>
    <cacheField name="Cap 7" numFmtId="164">
      <sharedItems containsMixedTypes="1" containsNumber="1" containsInteger="1" minValue="0" maxValue="126"/>
    </cacheField>
    <cacheField name="Cap 8" numFmtId="164">
      <sharedItems containsMixedTypes="1" containsNumber="1" containsInteger="1" minValue="0" maxValue="126"/>
    </cacheField>
    <cacheField name="Cap 9" numFmtId="164">
      <sharedItems containsMixedTypes="1" containsNumber="1" containsInteger="1" minValue="0" maxValue="126"/>
    </cacheField>
    <cacheField name="Cap 10" numFmtId="164">
      <sharedItems containsMixedTypes="1" containsNumber="1" containsInteger="1" minValue="0" maxValue="126"/>
    </cacheField>
    <cacheField name="Cap 11" numFmtId="164">
      <sharedItems containsMixedTypes="1" containsNumber="1" containsInteger="1" minValue="0" maxValue="126"/>
    </cacheField>
    <cacheField name="Cap 12" numFmtId="164">
      <sharedItems containsMixedTypes="1" containsNumber="1" containsInteger="1" minValue="0" maxValue="126"/>
    </cacheField>
    <cacheField name="Cap 13" numFmtId="164">
      <sharedItems containsMixedTypes="1" containsNumber="1" containsInteger="1" minValue="0" maxValue="126"/>
    </cacheField>
    <cacheField name="Cap 14" numFmtId="164">
      <sharedItems containsMixedTypes="1" containsNumber="1" containsInteger="1" minValue="0" maxValue="126"/>
    </cacheField>
    <cacheField name="Cap 15" numFmtId="164">
      <sharedItems containsMixedTypes="1" containsNumber="1" containsInteger="1" minValue="0" maxValue="126"/>
    </cacheField>
    <cacheField name="Cap 16" numFmtId="164">
      <sharedItems containsMixedTypes="1" containsNumber="1" containsInteger="1" minValue="0" maxValue="126"/>
    </cacheField>
    <cacheField name="Cap 17" numFmtId="164">
      <sharedItems containsMixedTypes="1" containsNumber="1" containsInteger="1" minValue="0" maxValue="126"/>
    </cacheField>
    <cacheField name="Retire Spend" numFmtId="0">
      <sharedItems/>
    </cacheField>
    <cacheField name="2025 Hit" numFmtId="164">
      <sharedItems containsMixedTypes="1" containsNumber="1" containsInteger="1" minValue="0" maxValue="126"/>
    </cacheField>
    <cacheField name="2026 Hit" numFmtId="0">
      <sharedItems containsMixedTypes="1" containsNumber="1" containsInteger="1" minValue="0" maxValue="100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  <cacheField name="2029 Hit" numFmtId="0">
      <sharedItems containsMixedTypes="1" containsNumber="1" containsInteger="1" minValue="0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">
  <r>
    <n v="3634"/>
    <s v="Burrow, Joe QB"/>
    <x v="0"/>
    <x v="0"/>
    <n v="2020"/>
    <n v="2020"/>
    <s v="Y"/>
    <s v="D3.09"/>
    <n v="23"/>
    <n v="5"/>
    <n v="0.4"/>
    <n v="13"/>
    <n v="10"/>
    <n v="50"/>
    <n v="20"/>
    <n v="0"/>
    <n v="30"/>
    <n v="2023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s v="N/A"/>
    <s v="N/A"/>
  </r>
  <r>
    <n v="6126"/>
    <s v="Darnold, Sam QB"/>
    <x v="0"/>
    <x v="0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171"/>
    <s v="Wilson, Russell QB"/>
    <x v="0"/>
    <x v="0"/>
    <n v="2013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2"/>
    <n v="2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3"/>
    <s v="Akers, Cam RB"/>
    <x v="1"/>
    <x v="0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0"/>
    <s v="Gibson, Antonio RB"/>
    <x v="1"/>
    <x v="0"/>
    <n v="2020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IR"/>
    <s v="IR"/>
    <s v="IR"/>
    <s v="IR"/>
    <s v="IR"/>
    <s v="IR"/>
    <s v="IR"/>
    <s v="IR"/>
    <s v="IR"/>
    <s v="IR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5"/>
    <n v="0"/>
    <n v="5"/>
    <s v="N/A"/>
    <n v="1"/>
    <n v="5"/>
    <s v="N/A"/>
    <s v="N/A"/>
    <s v="N/A"/>
    <s v="N/A"/>
    <s v="OK"/>
    <s v="Yes"/>
    <n v="39"/>
    <n v="4"/>
    <n v="4"/>
    <n v="15"/>
    <n v="24"/>
    <n v="101"/>
    <n v="85"/>
    <n v="16"/>
    <n v="0"/>
    <n v="0"/>
    <n v="0"/>
    <s v="OK"/>
    <n v="100"/>
    <n v="31"/>
    <n v="15"/>
    <n v="15"/>
    <n v="15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1"/>
    <n v="15"/>
    <n v="15"/>
    <n v="15"/>
  </r>
  <r>
    <n v="4141"/>
    <s v="Harris, Najee RB"/>
    <x v="1"/>
    <x v="0"/>
    <n v="2021"/>
    <n v="2025"/>
    <s v="N"/>
    <s v="Ren"/>
    <n v="27"/>
    <n v="2"/>
    <n v="0.6"/>
    <n v="10"/>
    <n v="17"/>
    <n v="34"/>
    <n v="0"/>
    <n v="0"/>
    <n v="34"/>
    <s v="N/A"/>
    <n v="2"/>
    <n v="25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9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4"/>
    <s v="Reynolds, Josh WR"/>
    <x v="2"/>
    <x v="0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6"/>
    <s v="Williams, Mike WR"/>
    <x v="2"/>
    <x v="0"/>
    <n v="2017"/>
    <n v="2024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5"/>
    <s v="Henry, Hunter TE"/>
    <x v="3"/>
    <x v="0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6"/>
    <s v="Holker, Dallin TE"/>
    <x v="3"/>
    <x v="0"/>
    <n v="2024"/>
    <n v="2024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61"/>
    <s v="Tonges, Jake TE"/>
    <x v="3"/>
    <x v="0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2"/>
    <s v="Waller, Darren TE"/>
    <x v="3"/>
    <x v="0"/>
    <n v="2015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82"/>
    <s v="Bass, Tyler K"/>
    <x v="4"/>
    <x v="0"/>
    <n v="2020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2"/>
    <s v="Butker, Harrison K"/>
    <x v="4"/>
    <x v="0"/>
    <n v="2017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6"/>
    <s v="McPherson, Evan K"/>
    <x v="4"/>
    <x v="0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2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8"/>
    <s v="Morstead, Thomas P"/>
    <x v="5"/>
    <x v="0"/>
    <n v="201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30"/>
    <s v="Franklin-Myers, John DT"/>
    <x v="6"/>
    <x v="0"/>
    <n v="2018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6231"/>
    <s v="Robinson, A'Shawn DT"/>
    <x v="6"/>
    <x v="0"/>
    <n v="2016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30"/>
    <n v="0"/>
    <n v="0"/>
    <n v="2021"/>
    <n v="1"/>
    <n v="0"/>
    <s v="N/A"/>
    <s v="N/A"/>
    <s v="N/A"/>
    <s v="N/A"/>
    <s v="OK"/>
    <s v="Yes"/>
    <n v="29"/>
    <n v="4"/>
    <n v="4"/>
    <n v="11"/>
    <n v="18"/>
    <n v="72"/>
    <n v="36"/>
    <n v="36"/>
    <n v="0"/>
    <n v="0"/>
    <n v="0"/>
    <s v="OK"/>
    <n v="44"/>
    <n v="47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7"/>
    <n v="11"/>
    <n v="11"/>
    <n v="11"/>
  </r>
  <r>
    <n v="2538"/>
    <s v="Chubb, Bradley DE"/>
    <x v="7"/>
    <x v="0"/>
    <n v="2018"/>
    <n v="2018"/>
    <s v="Y"/>
    <s v="D"/>
    <n v="14"/>
    <n v="5"/>
    <n v="0.4"/>
    <n v="8"/>
    <n v="6"/>
    <n v="30"/>
    <n v="29"/>
    <n v="0"/>
    <n v="1"/>
    <n v="2021"/>
    <n v="1"/>
    <n v="1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0"/>
    <n v="0"/>
    <n v="9"/>
    <s v="N/A"/>
    <n v="3"/>
    <n v="6"/>
    <n v="3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1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1"/>
    <n v="8"/>
    <s v="N/A"/>
    <s v="N/A"/>
  </r>
  <r>
    <n v="4161"/>
    <s v="Oweh, Jayson DE"/>
    <x v="7"/>
    <x v="0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28"/>
    <n v="4"/>
    <n v="4"/>
    <n v="11"/>
    <n v="17"/>
    <n v="69"/>
    <n v="35"/>
    <n v="34"/>
    <n v="0"/>
    <n v="0"/>
    <n v="0"/>
    <s v="OK"/>
    <n v="37"/>
    <n v="45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1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45"/>
    <n v="11"/>
    <n v="11"/>
    <n v="11"/>
  </r>
  <r>
    <n v="5099"/>
    <s v="Sweat, Josh DE"/>
    <x v="7"/>
    <x v="0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16"/>
    <s v="Williams, Mykel DE"/>
    <x v="7"/>
    <x v="0"/>
    <n v="2025"/>
    <n v="2025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18"/>
    <n v="0"/>
    <n v="9"/>
    <s v="N/A"/>
    <n v="1"/>
    <n v="9"/>
    <s v="N/A"/>
    <s v="N/A"/>
    <s v="N/A"/>
    <s v="N/A"/>
    <s v="OK"/>
    <s v="Yes"/>
    <n v="30"/>
    <n v="4"/>
    <n v="4"/>
    <n v="12"/>
    <n v="18"/>
    <n v="81"/>
    <n v="41"/>
    <n v="40"/>
    <n v="0"/>
    <n v="0"/>
    <n v="0"/>
    <s v="OK"/>
    <n v="54"/>
    <n v="52"/>
    <n v="12"/>
    <n v="12"/>
    <n v="12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2"/>
    <n v="12"/>
    <n v="12"/>
    <n v="12"/>
  </r>
  <r>
    <n v="5144"/>
    <s v="Luvu, Frankie LB"/>
    <x v="8"/>
    <x v="0"/>
    <n v="2018"/>
    <n v="2025"/>
    <s v="N"/>
    <s v="Ren"/>
    <n v="28"/>
    <n v="3"/>
    <n v="0.6"/>
    <n v="11"/>
    <n v="17"/>
    <n v="51"/>
    <n v="0"/>
    <n v="0"/>
    <n v="51"/>
    <s v="N/A"/>
    <n v="3"/>
    <n v="40"/>
    <n v="11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2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2"/>
    <n v="11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17"/>
    <n v="0"/>
    <n v="68"/>
    <s v="N/A"/>
    <n v="4"/>
    <n v="17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7"/>
    <s v="Bryant, Coby S"/>
    <x v="10"/>
    <x v="0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4733"/>
    <s v="Bell, David WR"/>
    <x v="11"/>
    <x v="0"/>
    <n v="2022"/>
    <n v="2022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33"/>
    <s v="Mayfield, Baker QB"/>
    <x v="0"/>
    <x v="1"/>
    <n v="2018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36"/>
    <s v="Ford, Jerome RB"/>
    <x v="1"/>
    <x v="1"/>
    <n v="2022"/>
    <n v="2025"/>
    <s v="N"/>
    <s v="FA"/>
    <n v="10"/>
    <n v="1"/>
    <n v="0.25"/>
    <n v="7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81"/>
    <n v="0"/>
    <n v="9"/>
    <s v="N/A"/>
    <n v="1"/>
    <n v="9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0"/>
    <n v="0"/>
    <n v="16"/>
    <s v="N/A"/>
    <n v="4"/>
    <n v="8"/>
    <n v="4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4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4"/>
    <n v="12"/>
    <n v="12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49"/>
    <n v="0"/>
    <n v="111"/>
    <n v="2023"/>
    <n v="3"/>
    <n v="37"/>
    <n v="37"/>
    <n v="3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37"/>
    <n v="0"/>
    <n v="58"/>
    <n v="2022"/>
    <n v="2"/>
    <n v="29"/>
    <n v="2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41"/>
    <n v="59"/>
    <n v="200"/>
    <n v="2024"/>
    <n v="4"/>
    <n v="50"/>
    <n v="50"/>
    <n v="50"/>
    <n v="50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n v="7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n v="70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32"/>
    <n v="0"/>
    <n v="93"/>
    <n v="2023"/>
    <n v="3"/>
    <n v="31"/>
    <n v="31"/>
    <n v="3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n v="4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n v="46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50"/>
    <s v="Smith-Schuster, JuJu WR"/>
    <x v="2"/>
    <x v="1"/>
    <n v="2017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44"/>
    <n v="66"/>
    <n v="220"/>
    <n v="2024"/>
    <n v="4"/>
    <n v="55"/>
    <n v="55"/>
    <n v="55"/>
    <n v="55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n v="7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n v="77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6182"/>
    <s v="Washington, Parker WR"/>
    <x v="2"/>
    <x v="1"/>
    <n v="2023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51"/>
    <n v="0"/>
    <n v="34"/>
    <n v="2022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9"/>
    <s v="Fitzgerald, Ryan PK"/>
    <x v="4"/>
    <x v="1"/>
    <n v="2025"/>
    <n v="2025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209"/>
    <s v="Pineiro, Eddy K"/>
    <x v="4"/>
    <x v="1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8"/>
    <s v="Shrader, Spencer K"/>
    <x v="4"/>
    <x v="1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5"/>
    <s v="Gillikin, Blake P"/>
    <x v="5"/>
    <x v="1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C"/>
    <s v="C"/>
    <s v="C"/>
    <s v="C"/>
    <s v="C"/>
    <s v="C"/>
    <s v="C"/>
    <s v="C"/>
    <s v="C"/>
    <s v="C"/>
    <x v="2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3"/>
    <s v="Townsend, Tommy P"/>
    <x v="5"/>
    <x v="1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5"/>
    <n v="0"/>
    <n v="5"/>
    <n v="2021"/>
    <n v="1"/>
    <n v="5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7"/>
    <s v="Robinson, A'Shawn DT"/>
    <x v="6"/>
    <x v="1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151"/>
    <s v="Wooden, Colby DT"/>
    <x v="6"/>
    <x v="1"/>
    <n v="2023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66"/>
    <s v="Wyatt, Devonte DT"/>
    <x v="6"/>
    <x v="1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0"/>
    <s v="Armstrong, Dorance DE"/>
    <x v="7"/>
    <x v="1"/>
    <n v="2018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1"/>
    <n v="3"/>
    <n v="3"/>
    <n v="8"/>
    <n v="3"/>
    <n v="9"/>
    <n v="0"/>
    <n v="3"/>
    <n v="3"/>
    <n v="3"/>
    <s v="N/A"/>
    <s v="OK"/>
    <n v="6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11"/>
    <n v="11"/>
    <n v="11"/>
    <s v="N/A"/>
  </r>
  <r>
    <n v="6139"/>
    <s v="Key, Arden DE"/>
    <x v="7"/>
    <x v="1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1"/>
    <s v="Muhammad, Al-Quadin DE"/>
    <x v="7"/>
    <x v="1"/>
    <n v="2017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27"/>
    <n v="15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n v="34"/>
    <s v="N/A"/>
    <s v="N/A"/>
  </r>
  <r>
    <n v="6169"/>
    <s v="Bush, Devin LB"/>
    <x v="8"/>
    <x v="1"/>
    <n v="2019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74"/>
    <s v="Werner, Pete LB"/>
    <x v="8"/>
    <x v="1"/>
    <n v="2021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8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"/>
    <s v="N/A"/>
    <s v="N/A"/>
    <s v="N/A"/>
  </r>
  <r>
    <n v="5710"/>
    <s v="Lassiter, Kamari CB"/>
    <x v="9"/>
    <x v="1"/>
    <n v="2024"/>
    <n v="2024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75"/>
    <s v="Lewis, Jourdan CB"/>
    <x v="9"/>
    <x v="1"/>
    <n v="2017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157"/>
    <s v="Conner, Chamarri S"/>
    <x v="10"/>
    <x v="1"/>
    <n v="202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0"/>
    <s v="Lake, Quentin S"/>
    <x v="10"/>
    <x v="1"/>
    <n v="2022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72"/>
    <n v="0"/>
    <n v="8"/>
    <n v="2021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245"/>
    <s v="Molden, Elijah CB"/>
    <x v="11"/>
    <x v="1"/>
    <n v="2021"/>
    <n v="2021"/>
    <s v="Y"/>
    <s v="D11.02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1"/>
    <s v="Smith, Za'Darius DE"/>
    <x v="11"/>
    <x v="1"/>
    <n v="2015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5"/>
    <s v="Wilson, Jeffery RB"/>
    <x v="11"/>
    <x v="1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168"/>
    <s v="Jones, Daniel QB"/>
    <x v="0"/>
    <x v="2"/>
    <n v="2019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34"/>
    <n v="0"/>
    <n v="34"/>
    <s v="N/A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6143"/>
    <s v="Chestnut, Julius RB"/>
    <x v="1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5"/>
    <n v="15"/>
    <n v="15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3"/>
    <s v="Martinez, Damien RB"/>
    <x v="1"/>
    <x v="2"/>
    <n v="2025"/>
    <n v="2025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IR"/>
    <s v="IR"/>
    <s v="IR"/>
    <s v="IR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33"/>
    <s v="Vidal, Kimani RB"/>
    <x v="1"/>
    <x v="2"/>
    <n v="2024"/>
    <n v="2024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3"/>
    <s v="Baker, Javon WR"/>
    <x v="2"/>
    <x v="2"/>
    <n v="2024"/>
    <n v="2024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205"/>
    <s v="Bourne, Kendrick WR"/>
    <x v="2"/>
    <x v="2"/>
    <n v="2017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3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30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37"/>
    <n v="0"/>
    <n v="98"/>
    <n v="2023"/>
    <n v="3"/>
    <n v="60"/>
    <n v="3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2"/>
    <n v="60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60"/>
    <n v="22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15"/>
    <s v="London, Drake WR"/>
    <x v="2"/>
    <x v="2"/>
    <n v="2022"/>
    <n v="2022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12"/>
    <n v="32"/>
    <n v="22"/>
    <n v="22"/>
    <n v="20"/>
    <s v="OK"/>
    <n v="25"/>
    <n v="49"/>
    <n v="39"/>
    <n v="39"/>
    <n v="37"/>
    <s v="Y"/>
    <s v="Y"/>
    <s v="Y"/>
    <s v="Y"/>
    <s v="Y"/>
    <s v="Y"/>
    <s v="Y"/>
    <s v="Y"/>
    <s v="Y"/>
    <s v="Y"/>
    <s v="Y"/>
    <s v="Y"/>
    <s v="Y"/>
    <s v="Y"/>
    <s v="Y"/>
    <s v="Y"/>
    <x v="1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49"/>
    <n v="39"/>
    <n v="39"/>
    <n v="37"/>
  </r>
  <r>
    <n v="5947"/>
    <s v="Meyers, Jakobi WR"/>
    <x v="2"/>
    <x v="2"/>
    <n v="2019"/>
    <n v="2025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48"/>
    <s v="Slayton, Darius WR"/>
    <x v="2"/>
    <x v="2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0"/>
    <s v="Slayton, Darius WR"/>
    <x v="2"/>
    <x v="2"/>
    <n v="2019"/>
    <n v="2025"/>
    <s v="N"/>
    <n v="4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49"/>
    <s v="Valdes-Scantling, Marquez WR"/>
    <x v="2"/>
    <x v="2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56"/>
    <s v="Calcaterra, Grant TE"/>
    <x v="3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0"/>
    <s v="Ertz, Zach TE"/>
    <x v="3"/>
    <x v="2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14"/>
    <n v="17"/>
    <n v="26"/>
    <n v="2024"/>
    <n v="2"/>
    <n v="13"/>
    <n v="1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5"/>
    <s v="N/A"/>
    <s v="N/A"/>
    <s v="N/A"/>
  </r>
  <r>
    <n v="4790"/>
    <s v="Otton, Cade TE"/>
    <x v="3"/>
    <x v="2"/>
    <n v="2022"/>
    <n v="2022"/>
    <s v="Y"/>
    <s v="D8.08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8"/>
    <s v="Smith, Jonnu TE"/>
    <x v="3"/>
    <x v="2"/>
    <n v="2017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4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"/>
    <s v="N/A"/>
    <s v="N/A"/>
    <s v="N/A"/>
  </r>
  <r>
    <n v="5884"/>
    <s v="Rehkow, Ryan P"/>
    <x v="5"/>
    <x v="2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8"/>
    <s v="Dorlus, Brandon DT"/>
    <x v="6"/>
    <x v="2"/>
    <n v="2024"/>
    <n v="2024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40"/>
    <n v="0"/>
    <n v="10"/>
    <n v="2021"/>
    <n v="1"/>
    <n v="1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67"/>
    <s v="Laulu, Jonah DT"/>
    <x v="6"/>
    <x v="2"/>
    <n v="2024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19"/>
    <s v="Walker, Deone DT"/>
    <x v="6"/>
    <x v="2"/>
    <n v="2025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46"/>
    <n v="0"/>
    <n v="23"/>
    <s v="N/A"/>
    <n v="1"/>
    <n v="23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3"/>
    <s v="Braswell, Chris DE"/>
    <x v="7"/>
    <x v="2"/>
    <n v="2024"/>
    <n v="2024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74"/>
    <s v="Epenesa, A.J. DE"/>
    <x v="7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5"/>
    <s v="Huff, Bryce DE"/>
    <x v="7"/>
    <x v="2"/>
    <n v="2020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811"/>
    <s v="Ojulari, Azeez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6"/>
    <s v="Ossai, Joseph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61"/>
    <n v="23"/>
    <n v="31"/>
    <n v="2024"/>
    <n v="4"/>
    <n v="19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9"/>
    <n v="19"/>
    <n v="19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8"/>
    <s v="Solomon, Javon DE"/>
    <x v="7"/>
    <x v="2"/>
    <n v="2024"/>
    <n v="2024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10"/>
    <n v="3"/>
    <n v="2"/>
    <n v="7"/>
    <n v="3"/>
    <n v="7"/>
    <n v="3"/>
    <n v="3"/>
    <n v="1"/>
    <s v="N/A"/>
    <s v="N/A"/>
    <s v="OK"/>
    <n v="4"/>
    <n v="10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10"/>
    <n v="8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2"/>
    <s v="Landman, Nate LB"/>
    <x v="8"/>
    <x v="2"/>
    <n v="2022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3"/>
    <s v="Paul, Chris LB"/>
    <x v="8"/>
    <x v="2"/>
    <n v="2025"/>
    <n v="2025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0"/>
    <n v="0"/>
    <n v="80"/>
    <s v="N/A"/>
    <n v="4"/>
    <n v="20"/>
    <n v="20"/>
    <n v="20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n v="3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n v="32"/>
    <s v="N/A"/>
  </r>
  <r>
    <n v="5728"/>
    <s v="To'oTo'o, Henry LB"/>
    <x v="8"/>
    <x v="2"/>
    <n v="2023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53"/>
    <s v="Brownlee, Jarvis CB"/>
    <x v="9"/>
    <x v="2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99"/>
    <s v="Humphrey, Marlon CB"/>
    <x v="9"/>
    <x v="2"/>
    <n v="2017"/>
    <n v="2022"/>
    <s v="N"/>
    <s v="FA"/>
    <n v="3"/>
    <n v="2"/>
    <n v="0.25"/>
    <n v="2"/>
    <n v="1"/>
    <n v="2"/>
    <n v="2"/>
    <n v="-1"/>
    <n v="1"/>
    <n v="2024"/>
    <n v="1"/>
    <n v="1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74"/>
    <s v="McMillian, Ja'Quan CB"/>
    <x v="9"/>
    <x v="2"/>
    <n v="2022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0"/>
    <s v="Rodgers, Isaiah CB"/>
    <x v="9"/>
    <x v="2"/>
    <n v="2020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13"/>
    <s v="Smith, Jaylin CB"/>
    <x v="9"/>
    <x v="2"/>
    <n v="2025"/>
    <n v="2025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40"/>
    <n v="0"/>
    <n v="10"/>
    <n v="2021"/>
    <n v="1"/>
    <n v="10"/>
    <s v="N/A"/>
    <s v="N/A"/>
    <s v="N/A"/>
    <s v="N/A"/>
    <s v="OK"/>
    <s v="Yes"/>
    <n v="11"/>
    <n v="3"/>
    <n v="2"/>
    <n v="8"/>
    <n v="3"/>
    <n v="16"/>
    <n v="6"/>
    <n v="6"/>
    <n v="4"/>
    <s v="N/A"/>
    <s v="N/A"/>
    <s v="OK"/>
    <n v="19"/>
    <n v="14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n v="12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7"/>
    <s v="Metellus, Josh S"/>
    <x v="10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-1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6"/>
    <n v="0"/>
    <n v="6"/>
    <n v="2023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9"/>
    <s v="N/A"/>
    <s v="N/A"/>
    <s v="N/A"/>
  </r>
  <r>
    <n v="5098"/>
    <s v="Ojulari, Azeez DE"/>
    <x v="11"/>
    <x v="2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1"/>
    <n v="0"/>
    <s v="N/A"/>
    <s v="N/A"/>
    <s v="N/A"/>
    <s v="N/A"/>
    <s v="OK"/>
    <s v="Yes"/>
    <n v="58"/>
    <n v="4"/>
    <n v="4"/>
    <n v="14"/>
    <n v="44"/>
    <n v="176"/>
    <n v="110"/>
    <n v="66"/>
    <n v="0"/>
    <n v="0"/>
    <n v="0"/>
    <s v="OK"/>
    <n v="126"/>
    <n v="80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N/A"/>
    <n v="126"/>
    <n v="80"/>
    <n v="14"/>
    <n v="14"/>
    <n v="14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48"/>
    <n v="0"/>
    <n v="0"/>
    <s v="N/A"/>
    <n v="1"/>
    <n v="0"/>
    <s v="N/A"/>
    <s v="N/A"/>
    <s v="N/A"/>
    <s v="N/A"/>
    <s v="OK"/>
    <s v="Yes"/>
    <n v="79"/>
    <n v="4"/>
    <n v="1"/>
    <n v="19"/>
    <n v="60"/>
    <n v="60"/>
    <n v="60"/>
    <n v="0"/>
    <s v="N/A"/>
    <s v="N/A"/>
    <s v="N/A"/>
    <s v="OK"/>
    <n v="76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6"/>
    <n v="76"/>
    <n v="76"/>
    <n v="76"/>
    <n v="76"/>
    <n v="76"/>
    <n v="76"/>
    <n v="76"/>
    <n v="76"/>
    <n v="76"/>
    <n v="76"/>
    <n v="76"/>
    <n v="76"/>
    <n v="76"/>
    <n v="76"/>
    <n v="76"/>
    <n v="76"/>
    <s v="N/A"/>
    <n v="76"/>
    <n v="19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938"/>
    <s v="Johnson, Ty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40"/>
    <s v="Sanders, Miles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7"/>
    <s v="Schrader, Cody RB"/>
    <x v="1"/>
    <x v="3"/>
    <n v="2024"/>
    <n v="2024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20"/>
    <n v="0"/>
    <n v="0"/>
    <s v="N/A"/>
    <n v="1"/>
    <n v="0"/>
    <s v="N/A"/>
    <s v="N/A"/>
    <s v="N/A"/>
    <s v="N/A"/>
    <s v="OK"/>
    <s v="Yes"/>
    <n v="27"/>
    <n v="4"/>
    <n v="4"/>
    <n v="10"/>
    <n v="17"/>
    <n v="68"/>
    <n v="68"/>
    <n v="0"/>
    <n v="0"/>
    <n v="0"/>
    <n v="0"/>
    <s v="OK"/>
    <n v="82"/>
    <n v="10"/>
    <n v="10"/>
    <n v="10"/>
    <n v="10"/>
    <s v="Y"/>
    <s v="Y"/>
    <s v="Y"/>
    <s v="Y"/>
    <s v="Y"/>
    <s v="Y"/>
    <s v="Y"/>
    <s v="Y"/>
    <s v="Y"/>
    <s v="Y"/>
    <s v="Y"/>
    <s v="Y"/>
    <s v="Y"/>
    <s v="Y"/>
    <s v="Y"/>
    <s v="Y"/>
    <x v="1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10"/>
    <n v="10"/>
    <n v="10"/>
    <n v="10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1"/>
    <s v="Brown, Noah WR"/>
    <x v="2"/>
    <x v="3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5950"/>
    <s v="Kirk, Christian WR"/>
    <x v="2"/>
    <x v="3"/>
    <n v="2018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67"/>
    <s v="Rice, Brenden WR"/>
    <x v="2"/>
    <x v="3"/>
    <n v="2024"/>
    <n v="2024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4"/>
    <s v="Thielen, Adam WR"/>
    <x v="2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60"/>
    <n v="48"/>
    <n v="84"/>
    <n v="2024"/>
    <n v="3"/>
    <n v="48"/>
    <n v="3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3"/>
    <n v="51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s v="N/A"/>
    <n v="63"/>
    <n v="51"/>
    <n v="15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24"/>
    <n v="6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72"/>
    <n v="18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6201"/>
    <s v="Bates, Jake K"/>
    <x v="4"/>
    <x v="3"/>
    <n v="202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1"/>
    <s v="Lutz, Wil K"/>
    <x v="4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5"/>
    <s v="Dixon, Riley P"/>
    <x v="5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88"/>
    <s v="Robinson, Tavius DE"/>
    <x v="6"/>
    <x v="3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32"/>
    <s v="Wilkins, Christian DT"/>
    <x v="6"/>
    <x v="3"/>
    <n v="2019"/>
    <n v="2019"/>
    <s v="Y"/>
    <s v="D"/>
    <n v="19"/>
    <n v="3"/>
    <n v="0.4"/>
    <n v="11"/>
    <n v="8"/>
    <n v="24"/>
    <n v="16"/>
    <n v="8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6"/>
    <s v="Lawrence, Demarcus DE"/>
    <x v="7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1"/>
    <s v="Odeyingbo, Dayo DE"/>
    <x v="7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3"/>
    <n v="2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2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73"/>
    <s v="Uche, Josh DE"/>
    <x v="7"/>
    <x v="3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697"/>
    <s v="Bertrand, JD LB"/>
    <x v="8"/>
    <x v="3"/>
    <n v="2024"/>
    <n v="2024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59"/>
    <s v="Collins, Zaven LB"/>
    <x v="8"/>
    <x v="3"/>
    <n v="2021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85"/>
    <s v="Edmunds, Tremaine LB"/>
    <x v="8"/>
    <x v="3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9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1"/>
    <s v="Singleton, Alex LB"/>
    <x v="8"/>
    <x v="3"/>
    <n v="2015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10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3"/>
    <s v="N/A"/>
    <s v="N/A"/>
    <s v="N/A"/>
  </r>
  <r>
    <n v="5984"/>
    <s v="Wilson, Mack LB"/>
    <x v="8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3"/>
    <n v="1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6"/>
    <s v="DeJean, Cooper S"/>
    <x v="10"/>
    <x v="3"/>
    <n v="2024"/>
    <n v="2024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7"/>
    <s v="Delpit, Grant S"/>
    <x v="10"/>
    <x v="3"/>
    <n v="2020"/>
    <n v="2023"/>
    <s v="N"/>
    <s v="FA"/>
    <n v="5"/>
    <n v="2"/>
    <n v="0.25"/>
    <n v="3"/>
    <n v="2"/>
    <n v="4"/>
    <n v="3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996"/>
    <s v="Moehrig, Trevon S"/>
    <x v="10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97"/>
    <s v="Houston, James DE"/>
    <x v="11"/>
    <x v="3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7"/>
    <s v="Goff, Jared QB"/>
    <x v="0"/>
    <x v="4"/>
    <n v="2016"/>
    <n v="2025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80"/>
    <n v="0"/>
    <n v="40"/>
    <s v="N/A"/>
    <n v="3"/>
    <n v="24"/>
    <n v="1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32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32"/>
    <n v="16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4"/>
    <s v="Ali, Rasheen RB"/>
    <x v="1"/>
    <x v="4"/>
    <n v="2024"/>
    <n v="2024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85"/>
    <s v="Chandler, Ty RB"/>
    <x v="1"/>
    <x v="4"/>
    <n v="2022"/>
    <n v="2022"/>
    <s v="Y"/>
    <s v="D8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47"/>
    <s v="McCaffrey, Christian RB"/>
    <x v="1"/>
    <x v="4"/>
    <n v="2017"/>
    <n v="2017"/>
    <s v="Y"/>
    <s v="D"/>
    <n v="84"/>
    <n v="2"/>
    <n v="0.75"/>
    <n v="21"/>
    <n v="63"/>
    <n v="126"/>
    <n v="24"/>
    <n v="63"/>
    <n v="39"/>
    <n v="2024"/>
    <n v="1"/>
    <n v="39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6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6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8"/>
    <n v="10"/>
    <n v="12"/>
    <n v="2024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5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58"/>
    <n v="0"/>
    <n v="14"/>
    <n v="2023"/>
    <n v="1"/>
    <n v="14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0"/>
    <n v="0"/>
    <n v="16"/>
    <s v="N/A"/>
    <n v="4"/>
    <n v="12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3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3"/>
    <n v="9"/>
    <n v="9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6229"/>
    <s v="Jefferson, Van WR"/>
    <x v="2"/>
    <x v="4"/>
    <n v="2020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220"/>
    <s v="Johnson, Kameron WR"/>
    <x v="2"/>
    <x v="4"/>
    <n v="2024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0"/>
    <n v="0"/>
    <n v="54"/>
    <s v="N/A"/>
    <n v="2"/>
    <n v="27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4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166"/>
    <s v="Thornton, Tyquan WR"/>
    <x v="2"/>
    <x v="4"/>
    <n v="2022"/>
    <n v="2025"/>
    <s v="N"/>
    <n v="2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8"/>
    <s v="Tucker, Tre WR"/>
    <x v="2"/>
    <x v="4"/>
    <n v="2023"/>
    <n v="2025"/>
    <s v="N"/>
    <n v="3"/>
    <n v="21"/>
    <n v="1"/>
    <n v="0.4"/>
    <n v="12"/>
    <n v="9"/>
    <n v="9"/>
    <n v="0"/>
    <n v="0"/>
    <n v="9"/>
    <s v="N/A"/>
    <n v="1"/>
    <n v="9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147"/>
    <s v="Fant, Noah TE"/>
    <x v="3"/>
    <x v="4"/>
    <n v="2019"/>
    <n v="2025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C"/>
    <s v="C"/>
    <s v="C"/>
    <s v="C"/>
    <s v="C"/>
    <s v="C"/>
    <s v="C"/>
    <s v="C"/>
    <s v="C"/>
    <s v="C"/>
    <x v="2"/>
    <m/>
    <n v="0"/>
    <n v="6"/>
    <n v="6"/>
    <n v="6"/>
    <n v="6"/>
    <n v="6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50"/>
    <n v="0"/>
    <n v="1"/>
    <n v="2023"/>
    <n v="1"/>
    <n v="1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10"/>
    <n v="0"/>
    <n v="10"/>
    <s v="N/A"/>
    <n v="1"/>
    <n v="1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IR"/>
    <s v="IR"/>
    <s v="IR"/>
    <s v="IR"/>
    <s v="IR"/>
    <s v="Y"/>
    <s v="Y"/>
    <s v="Y"/>
    <s v="Y"/>
    <s v="Y"/>
    <s v="Y"/>
    <s v="Y"/>
    <s v="Y"/>
    <s v="Y"/>
    <s v="Y"/>
    <x v="1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51"/>
    <s v="Fairbairn, Ka'imi K"/>
    <x v="4"/>
    <x v="4"/>
    <n v="2016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80"/>
    <s v="Baringer, Bryce P"/>
    <x v="5"/>
    <x v="4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8"/>
    <s v="Mann, Braden P"/>
    <x v="5"/>
    <x v="4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6"/>
    <s v="Wright, Ryan P"/>
    <x v="5"/>
    <x v="4"/>
    <n v="2022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06"/>
    <s v="Hargrave, Javon DT"/>
    <x v="6"/>
    <x v="4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8"/>
    <n v="2"/>
    <n v="0.25"/>
    <n v="6"/>
    <n v="2"/>
    <n v="4"/>
    <n v="0"/>
    <n v="2"/>
    <n v="2"/>
    <n v="2024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8"/>
    <n v="8"/>
    <n v="8"/>
    <n v="8"/>
    <n v="8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21"/>
    <s v="Redmond, Jalen DT"/>
    <x v="6"/>
    <x v="4"/>
    <n v="2022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0"/>
    <n v="0"/>
    <n v="16"/>
    <s v="N/A"/>
    <n v="2"/>
    <n v="10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6"/>
    <s v="N/A"/>
    <s v="N/A"/>
    <s v="N/A"/>
  </r>
  <r>
    <n v="4755"/>
    <s v="Bonitto, Nik DE"/>
    <x v="7"/>
    <x v="4"/>
    <n v="2022"/>
    <n v="2022"/>
    <s v="Y"/>
    <s v="D5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28"/>
    <n v="4"/>
    <n v="3"/>
    <n v="11"/>
    <n v="17"/>
    <n v="52"/>
    <n v="31"/>
    <n v="21"/>
    <n v="0"/>
    <n v="0"/>
    <s v="N/A"/>
    <s v="OK"/>
    <n v="32"/>
    <n v="32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11"/>
    <n v="11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0"/>
    <n v="6"/>
    <n v="18"/>
    <n v="2024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4"/>
    <s v="Thomas, Xavier DE"/>
    <x v="7"/>
    <x v="4"/>
    <n v="2024"/>
    <n v="2024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24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IR"/>
    <s v="IR"/>
    <s v="IR"/>
    <s v="IR"/>
    <s v="IR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6163"/>
    <s v="Davis, Demario LB"/>
    <x v="8"/>
    <x v="4"/>
    <n v="201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5"/>
    <s v="Harris, Christian LB"/>
    <x v="8"/>
    <x v="4"/>
    <n v="2022"/>
    <n v="2022"/>
    <s v="Y"/>
    <s v="D6.03"/>
    <n v="1"/>
    <n v="2"/>
    <n v="0.25"/>
    <n v="0"/>
    <n v="1"/>
    <n v="2"/>
    <n v="0"/>
    <n v="1"/>
    <n v="1"/>
    <n v="2024"/>
    <n v="1"/>
    <n v="1"/>
    <s v="N/A"/>
    <s v="N/A"/>
    <s v="N/A"/>
    <s v="N/A"/>
    <s v="OK"/>
    <s v="Yes"/>
    <n v="1"/>
    <n v="1"/>
    <n v="1"/>
    <n v="0"/>
    <n v="1"/>
    <n v="2"/>
    <n v="1"/>
    <n v="1"/>
    <s v="N/A"/>
    <s v="N/A"/>
    <s v="N/A"/>
    <s v="OK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1"/>
    <s v="Sanborn, Jack LB"/>
    <x v="8"/>
    <x v="4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0"/>
    <n v="0"/>
    <n v="18"/>
    <s v="N/A"/>
    <n v="3"/>
    <n v="1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s v="N/A"/>
    <s v="N/A"/>
  </r>
  <r>
    <n v="5903"/>
    <s v="Davis, Carlton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5"/>
    <s v="Kelly, Kyu CB"/>
    <x v="9"/>
    <x v="4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4"/>
    <s v="McKinstry, Kool-Aid CB"/>
    <x v="9"/>
    <x v="4"/>
    <n v="2024"/>
    <n v="2024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8"/>
    <s v="Still, Tarheeb CB"/>
    <x v="9"/>
    <x v="4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9"/>
    <s v="Ward, Charvarius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2"/>
    <s v="Hufanga, Talanoa S"/>
    <x v="10"/>
    <x v="4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12"/>
    <n v="0"/>
    <n v="6"/>
    <n v="2023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259"/>
    <s v="Harvin, Pressley P"/>
    <x v="11"/>
    <x v="4"/>
    <n v="2021"/>
    <n v="2021"/>
    <s v="Y"/>
    <s v="D12.06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0"/>
    <n v="12"/>
    <n v="76"/>
    <n v="2024"/>
    <n v="3"/>
    <n v="26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4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44"/>
    <n v="34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12"/>
    <n v="0"/>
    <n v="76"/>
    <s v="N/A"/>
    <n v="3"/>
    <n v="17"/>
    <n v="32"/>
    <n v="2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46"/>
    <n v="4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46"/>
    <n v="41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63"/>
    <n v="0"/>
    <n v="21"/>
    <s v="N/A"/>
    <n v="1"/>
    <n v="21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12"/>
    <n v="0"/>
    <n v="4"/>
    <s v="N/A"/>
    <n v="1"/>
    <n v="4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04"/>
    <n v="0"/>
    <n v="21"/>
    <n v="2022"/>
    <n v="2"/>
    <n v="11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6"/>
    <s v="N/A"/>
    <s v="N/A"/>
    <s v="N/A"/>
  </r>
  <r>
    <n v="5711"/>
    <s v="Robinson, Keilan RB"/>
    <x v="1"/>
    <x v="5"/>
    <n v="2024"/>
    <n v="2024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0"/>
    <n v="26"/>
    <n v="78"/>
    <n v="2024"/>
    <n v="3"/>
    <n v="18"/>
    <n v="30"/>
    <n v="3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47"/>
    <n v="47"/>
    <s v="N/A"/>
    <s v="N/A"/>
  </r>
  <r>
    <n v="5671"/>
    <s v="Cowing, Jacob WR"/>
    <x v="2"/>
    <x v="5"/>
    <n v="2024"/>
    <n v="2024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4"/>
    <s v="Felton, Tai WR"/>
    <x v="2"/>
    <x v="5"/>
    <n v="2025"/>
    <n v="2025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32"/>
    <n v="0"/>
    <n v="8"/>
    <n v="2021"/>
    <n v="1"/>
    <n v="8"/>
    <s v="N/A"/>
    <s v="N/A"/>
    <s v="N/A"/>
    <s v="N/A"/>
    <s v="OK"/>
    <s v="Yes"/>
    <n v="89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095"/>
    <s v="Restrepo, Xavier WR"/>
    <x v="2"/>
    <x v="5"/>
    <n v="2025"/>
    <n v="2025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91"/>
    <s v="Smith, Ainias WR"/>
    <x v="2"/>
    <x v="5"/>
    <n v="2024"/>
    <n v="2024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0"/>
    <n v="43"/>
    <n v="149"/>
    <n v="2024"/>
    <n v="3"/>
    <n v="39"/>
    <n v="6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75"/>
    <n v="6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75"/>
    <n v="65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0"/>
    <n v="0"/>
    <n v="16"/>
    <s v="N/A"/>
    <n v="3"/>
    <n v="2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8"/>
    <n v="18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76"/>
    <n v="0"/>
    <n v="9"/>
    <n v="2022"/>
    <n v="2"/>
    <n v="8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2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0"/>
    <s v="Anger, Bryan P"/>
    <x v="5"/>
    <x v="5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3"/>
    <s v="Cooke, Logan P"/>
    <x v="5"/>
    <x v="5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8"/>
    <s v="Hayball, Matthew P"/>
    <x v="5"/>
    <x v="5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0"/>
    <n v="6"/>
    <n v="34"/>
    <n v="2024"/>
    <n v="4"/>
    <n v="4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21"/>
    <n v="21"/>
    <n v="21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812"/>
    <s v="Jones, Patrick DE"/>
    <x v="7"/>
    <x v="5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DE"/>
    <x v="7"/>
    <x v="5"/>
    <n v="2024"/>
    <n v="2024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4"/>
    <n v="0"/>
    <n v="28"/>
    <s v="N/A"/>
    <n v="3"/>
    <n v="6"/>
    <n v="10"/>
    <n v="1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22"/>
    <n v="2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22"/>
    <n v="24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0"/>
    <n v="21"/>
    <n v="63"/>
    <n v="2024"/>
    <n v="3"/>
    <n v="13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4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43"/>
    <n v="33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0"/>
    <n v="0"/>
    <n v="8"/>
    <s v="N/A"/>
    <n v="3"/>
    <n v="3"/>
    <n v="3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5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0"/>
    <n v="0"/>
    <n v="6"/>
    <n v="2024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3"/>
    <n v="0"/>
    <n v="33"/>
    <s v="N/A"/>
    <n v="3"/>
    <n v="6"/>
    <n v="12"/>
    <n v="1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25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25"/>
    <n v="28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5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6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95"/>
    <n v="0"/>
    <n v="15"/>
    <s v="N/A"/>
    <n v="1"/>
    <n v="15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6148"/>
    <s v="Gainwell, Kenneth RB"/>
    <x v="1"/>
    <x v="6"/>
    <n v="2021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6136"/>
    <s v="Hill, Justice RB"/>
    <x v="1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836"/>
    <s v="Kamara, Alvin RB"/>
    <x v="1"/>
    <x v="6"/>
    <n v="2017"/>
    <n v="2025"/>
    <s v="N"/>
    <s v="Ren"/>
    <n v="27"/>
    <n v="1"/>
    <n v="0.6"/>
    <n v="10"/>
    <n v="17"/>
    <n v="17"/>
    <n v="0"/>
    <n v="0"/>
    <n v="17"/>
    <s v="N/A"/>
    <n v="1"/>
    <n v="17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0"/>
    <n v="0"/>
    <n v="54"/>
    <s v="N/A"/>
    <n v="2"/>
    <n v="40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8"/>
    <n v="3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s v="N/A"/>
    <n v="58"/>
    <n v="32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6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141"/>
    <s v="Aiyuk, Brandon WR"/>
    <x v="2"/>
    <x v="6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2"/>
    <s v="Atwell, Tutu WR"/>
    <x v="2"/>
    <x v="6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9"/>
    <s v="Austin III, Calvin WR"/>
    <x v="2"/>
    <x v="6"/>
    <n v="2022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31"/>
    <s v="Bond, Isaiah WR"/>
    <x v="2"/>
    <x v="6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7"/>
    <s v="Corley, Malachi WR"/>
    <x v="2"/>
    <x v="6"/>
    <n v="2024"/>
    <n v="2024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30"/>
    <n v="0"/>
    <n v="10"/>
    <s v="N/A"/>
    <n v="1"/>
    <n v="10"/>
    <s v="N/A"/>
    <s v="N/A"/>
    <s v="N/A"/>
    <s v="N/A"/>
    <s v="OK"/>
    <s v="Yes"/>
    <n v="85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20"/>
    <n v="0"/>
    <n v="120"/>
    <s v="N/A"/>
    <n v="2"/>
    <n v="60"/>
    <n v="6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9"/>
    <n v="7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n v="79"/>
    <s v="N/A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2"/>
    <s v="Mellott, Tommy WR"/>
    <x v="2"/>
    <x v="6"/>
    <n v="2025"/>
    <n v="2025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73"/>
    <n v="4"/>
    <n v="4"/>
    <n v="18"/>
    <n v="55"/>
    <n v="220"/>
    <n v="39"/>
    <n v="49"/>
    <n v="49"/>
    <n v="49"/>
    <n v="34"/>
    <s v="OK"/>
    <n v="40"/>
    <n v="67"/>
    <n v="67"/>
    <n v="67"/>
    <n v="52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67"/>
    <n v="67"/>
    <n v="67"/>
    <n v="52"/>
  </r>
  <r>
    <n v="5944"/>
    <s v="Palmer, Josh WR"/>
    <x v="2"/>
    <x v="6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6190"/>
    <s v="Shaheed, Rashid WR"/>
    <x v="2"/>
    <x v="6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18"/>
    <n v="24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3"/>
    <n v="18"/>
    <n v="17"/>
    <n v="17"/>
    <n v="17"/>
    <s v="OK"/>
    <n v="4"/>
    <n v="29"/>
    <n v="28"/>
    <n v="28"/>
    <n v="28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9"/>
    <n v="28"/>
    <n v="28"/>
    <n v="28"/>
  </r>
  <r>
    <n v="6112"/>
    <s v="Lohner, Caleb TE"/>
    <x v="3"/>
    <x v="6"/>
    <n v="2025"/>
    <n v="2025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135"/>
    <s v="Okonkwo, Chigoziem TE"/>
    <x v="3"/>
    <x v="6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2"/>
    <s v="Stover, Cade TE"/>
    <x v="3"/>
    <x v="6"/>
    <n v="2024"/>
    <n v="2024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61"/>
    <s v="Wiley, Jared TE"/>
    <x v="3"/>
    <x v="6"/>
    <n v="2024"/>
    <n v="2024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2"/>
    <s v="Boswell, Chris K"/>
    <x v="4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8"/>
    <s v="McLaughlin, Chase K"/>
    <x v="4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5"/>
    <s v="Wilson, Eric LB"/>
    <x v="4"/>
    <x v="6"/>
    <n v="2017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4"/>
    <s v="Dickson, Michael P"/>
    <x v="5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2"/>
    <s v="Campbell, Calais DT"/>
    <x v="6"/>
    <x v="6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DT"/>
    <x v="6"/>
    <x v="6"/>
    <n v="2024"/>
    <n v="2024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s v="N/A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137"/>
    <s v="Gary, Rashan DE"/>
    <x v="7"/>
    <x v="6"/>
    <n v="2019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77"/>
    <s v="Van Noy, Kyle DE"/>
    <x v="7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14"/>
    <s v="Anzalone, Alex LB"/>
    <x v="8"/>
    <x v="6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0"/>
    <n v="8"/>
    <n v="32"/>
    <n v="2024"/>
    <n v="4"/>
    <n v="16"/>
    <n v="1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11"/>
    <n v="11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IR"/>
    <s v="IR"/>
    <s v="IR"/>
    <s v="IR"/>
    <s v="IR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7"/>
    <s v="Liufau, Marist LB"/>
    <x v="8"/>
    <x v="6"/>
    <n v="2024"/>
    <n v="2024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645"/>
    <s v="Pratt, Germaine LB"/>
    <x v="8"/>
    <x v="6"/>
    <n v="2019"/>
    <n v="2022"/>
    <s v="N"/>
    <s v="FA"/>
    <n v="6"/>
    <n v="2"/>
    <n v="0.25"/>
    <n v="4"/>
    <n v="2"/>
    <n v="4"/>
    <n v="3"/>
    <n v="1"/>
    <n v="0"/>
    <n v="2024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3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2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1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92"/>
    <s v="Nixon, Keisean CB"/>
    <x v="9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4"/>
    <s v="Reed, D.J. CB"/>
    <x v="9"/>
    <x v="6"/>
    <n v="2018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IR"/>
    <s v="IR"/>
    <s v="IR"/>
    <s v="IR"/>
    <s v="IR"/>
    <s v="IR"/>
    <s v="IR"/>
    <s v="IR"/>
    <s v="IR"/>
    <s v="IR"/>
    <s v="IR"/>
    <s v="IR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2"/>
    <s v="White, Tre'Davious CB"/>
    <x v="9"/>
    <x v="6"/>
    <n v="2017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3"/>
    <n v="4"/>
    <n v="4"/>
    <n v="13"/>
    <n v="10"/>
    <n v="40"/>
    <n v="10"/>
    <n v="10"/>
    <n v="10"/>
    <n v="5"/>
    <n v="5"/>
    <s v="OK"/>
    <n v="11"/>
    <n v="23"/>
    <n v="23"/>
    <n v="18"/>
    <n v="18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23"/>
    <n v="23"/>
    <n v="18"/>
    <n v="18"/>
  </r>
  <r>
    <n v="5796"/>
    <s v="Elliott, DeShon S"/>
    <x v="10"/>
    <x v="6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682"/>
    <s v="Hicks, Jaden S"/>
    <x v="10"/>
    <x v="6"/>
    <n v="2024"/>
    <n v="2024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93"/>
    <s v="Hooker, Amani S"/>
    <x v="10"/>
    <x v="6"/>
    <n v="2019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1"/>
    <n v="3"/>
    <n v="3"/>
    <n v="8"/>
    <n v="3"/>
    <n v="9"/>
    <n v="9"/>
    <n v="0"/>
    <n v="0"/>
    <n v="0"/>
    <s v="N/A"/>
    <s v="OK"/>
    <n v="13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8"/>
    <n v="8"/>
    <n v="8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83"/>
    <s v="Bass, Tyler K"/>
    <x v="11"/>
    <x v="6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30"/>
    <n v="21"/>
    <n v="54"/>
    <n v="2024"/>
    <n v="4"/>
    <n v="40"/>
    <n v="1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28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28"/>
    <n v="14"/>
    <n v="14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4"/>
    <s v="Smith, Geno QB"/>
    <x v="0"/>
    <x v="7"/>
    <n v="201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C"/>
    <s v="C"/>
    <s v="C"/>
    <s v="C"/>
    <s v="C"/>
    <s v="C"/>
    <s v="C"/>
    <s v="C"/>
    <s v="C"/>
    <s v="C"/>
    <s v="C"/>
    <x v="2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30"/>
    <n v="0"/>
    <n v="10"/>
    <s v="N/A"/>
    <n v="1"/>
    <n v="1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0"/>
    <n v="0"/>
    <n v="51"/>
    <s v="N/A"/>
    <n v="3"/>
    <n v="25"/>
    <n v="17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27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27"/>
    <n v="19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218"/>
    <s v="Knight, Bam RB"/>
    <x v="1"/>
    <x v="7"/>
    <n v="2022"/>
    <n v="2025"/>
    <s v="N"/>
    <n v="6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23"/>
    <n v="16"/>
    <n v="41"/>
    <n v="2024"/>
    <n v="4"/>
    <n v="30"/>
    <n v="11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21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21"/>
    <n v="10"/>
    <n v="10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32"/>
    <s v="Rodriguez, Chris RB"/>
    <x v="1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3"/>
    <s v="Sanders, Miles RB"/>
    <x v="1"/>
    <x v="7"/>
    <n v="2019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IR"/>
    <s v="IR"/>
    <s v="IR"/>
    <s v="IR"/>
    <s v="IR"/>
    <s v="IR"/>
    <s v="IR"/>
    <s v="IR"/>
    <s v="IR"/>
    <s v="IR"/>
    <s v="IR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9"/>
    <s v="Watson, Blake RB"/>
    <x v="1"/>
    <x v="7"/>
    <n v="2024"/>
    <n v="2024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40"/>
    <n v="10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45"/>
    <s v="Bateman, Rashod WR"/>
    <x v="2"/>
    <x v="7"/>
    <n v="2021"/>
    <n v="2025"/>
    <s v="N"/>
    <s v="FA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52"/>
    <n v="0"/>
    <n v="8"/>
    <s v="N/A"/>
    <n v="1"/>
    <n v="8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20"/>
    <n v="20"/>
    <n v="20"/>
    <n v="20"/>
    <n v="20"/>
    <n v="20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0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89"/>
    <s v="Sutton, Courtland WR"/>
    <x v="2"/>
    <x v="7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7"/>
    <s v="Johnson, Juwan TE"/>
    <x v="3"/>
    <x v="7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0"/>
    <n v="0"/>
    <n v="16"/>
    <s v="N/A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n v="11"/>
    <s v="N/A"/>
  </r>
  <r>
    <n v="6129"/>
    <s v="Bates, Jake K"/>
    <x v="4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7"/>
    <s v="Myers, Jason K"/>
    <x v="4"/>
    <x v="7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2"/>
    <s v="Slye, Joey K"/>
    <x v="4"/>
    <x v="7"/>
    <n v="2019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C"/>
    <s v="C"/>
    <s v="C"/>
    <s v="C"/>
    <s v="C"/>
    <s v="C"/>
    <s v="C"/>
    <s v="C"/>
    <s v="C"/>
    <s v="C"/>
    <s v="C"/>
    <s v="C"/>
    <x v="2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0"/>
    <s v="Cole, A.J. P"/>
    <x v="5"/>
    <x v="7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6"/>
    <s v="Crawshaw, Jeremy P"/>
    <x v="5"/>
    <x v="7"/>
    <n v="2025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59"/>
    <s v="Davis, Jordan DT"/>
    <x v="6"/>
    <x v="7"/>
    <n v="2022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64"/>
    <s v="Jones, Travis DT"/>
    <x v="6"/>
    <x v="7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4"/>
    <s v="Stewart, Grover DT"/>
    <x v="6"/>
    <x v="7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0"/>
    <n v="22"/>
    <n v="88"/>
    <n v="2024"/>
    <n v="4"/>
    <n v="30"/>
    <n v="50"/>
    <n v="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64"/>
    <n v="22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64"/>
    <n v="22"/>
    <n v="14"/>
    <s v="N/A"/>
  </r>
  <r>
    <n v="6217"/>
    <s v="Ebukam, Samson DE"/>
    <x v="7"/>
    <x v="7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36"/>
    <n v="9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534"/>
    <s v="Greenard, Jonathan DE"/>
    <x v="7"/>
    <x v="7"/>
    <n v="2020"/>
    <n v="2024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0"/>
    <n v="2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3"/>
    <n v="3"/>
    <n v="3"/>
    <n v="3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08"/>
    <s v="Sorrell, Barryn DE"/>
    <x v="7"/>
    <x v="7"/>
    <n v="2025"/>
    <n v="2025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37"/>
    <s v="Baun, Zack LB"/>
    <x v="8"/>
    <x v="7"/>
    <n v="2020"/>
    <n v="2025"/>
    <s v="N"/>
    <s v="Ren"/>
    <n v="30"/>
    <n v="3"/>
    <n v="0.6"/>
    <n v="12"/>
    <n v="18"/>
    <n v="54"/>
    <n v="0"/>
    <n v="0"/>
    <n v="54"/>
    <s v="N/A"/>
    <n v="3"/>
    <n v="36"/>
    <n v="1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8"/>
    <n v="30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n v="30"/>
    <n v="12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89"/>
    <s v="Hopper, Ty'Ron LB"/>
    <x v="8"/>
    <x v="7"/>
    <n v="2024"/>
    <n v="2024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17"/>
    <s v="Hyppolite, Ruben LB"/>
    <x v="8"/>
    <x v="7"/>
    <n v="2025"/>
    <n v="2025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7"/>
    <n v="2025"/>
    <n v="2025"/>
    <s v="Y"/>
    <s v="D2.05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541"/>
    <s v="Speed, E.J. LB"/>
    <x v="8"/>
    <x v="7"/>
    <n v="2019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145"/>
    <s v="Tranquill, Drue LB"/>
    <x v="8"/>
    <x v="7"/>
    <n v="2019"/>
    <n v="2025"/>
    <s v="N"/>
    <n v="1"/>
    <n v="9"/>
    <n v="1"/>
    <n v="0.25"/>
    <n v="6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658"/>
    <s v="Trotter Jr., Jeremiah LB"/>
    <x v="8"/>
    <x v="7"/>
    <n v="2024"/>
    <n v="2024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22"/>
    <s v="Jackson, Michael CB"/>
    <x v="9"/>
    <x v="7"/>
    <n v="2019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9"/>
    <s v="Jones, Jack CB"/>
    <x v="9"/>
    <x v="7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CB"/>
    <x v="9"/>
    <x v="7"/>
    <n v="2024"/>
    <n v="2024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75"/>
    <s v="Moss, Riley CB"/>
    <x v="9"/>
    <x v="7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9"/>
    <s v="Phillips, Andru CB"/>
    <x v="9"/>
    <x v="7"/>
    <n v="2024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98"/>
    <s v="Stevenson, Tyrique CB"/>
    <x v="9"/>
    <x v="7"/>
    <n v="202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0"/>
    <s v="Taylor, Alontae CB"/>
    <x v="9"/>
    <x v="7"/>
    <n v="2022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69"/>
    <s v="Wiggins, Nate CB"/>
    <x v="9"/>
    <x v="7"/>
    <n v="2024"/>
    <n v="2024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216"/>
    <s v="Fitzpatrick, Minkah S"/>
    <x v="10"/>
    <x v="7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4"/>
    <s v="Hawkins, Jaylinn S"/>
    <x v="10"/>
    <x v="7"/>
    <n v="2020"/>
    <n v="2025"/>
    <s v="N"/>
    <n v="1"/>
    <n v="11"/>
    <n v="1"/>
    <n v="0.25"/>
    <n v="8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0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8"/>
    <n v="8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27"/>
    <n v="9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137"/>
    <s v="Conklin, Tyler TE"/>
    <x v="11"/>
    <x v="7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5"/>
    <s v="Rozeboom, Christian LB"/>
    <x v="11"/>
    <x v="7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6"/>
    <s v="Van Noy, Kyle LB"/>
    <x v="11"/>
    <x v="7"/>
    <n v="2014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6"/>
    <s v="Walker, Travon DE"/>
    <x v="11"/>
    <x v="7"/>
    <n v="2022"/>
    <n v="2022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914"/>
    <s v="Stafford, Matthew QB"/>
    <x v="0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91"/>
    <s v="Demercado, Emari RB"/>
    <x v="1"/>
    <x v="8"/>
    <n v="2023"/>
    <n v="2025"/>
    <s v="N"/>
    <n v="4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84"/>
    <n v="0"/>
    <n v="21"/>
    <s v="N/A"/>
    <n v="1"/>
    <n v="21"/>
    <s v="N/A"/>
    <s v="N/A"/>
    <s v="N/A"/>
    <s v="N/A"/>
    <s v="OK"/>
    <s v="Yes"/>
    <n v="66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34"/>
    <n v="34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13"/>
    <n v="13"/>
    <n v="13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13"/>
    <n v="13"/>
    <n v="13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95"/>
    <n v="0"/>
    <n v="5"/>
    <n v="2022"/>
    <n v="1"/>
    <n v="5"/>
    <s v="N/A"/>
    <s v="N/A"/>
    <s v="N/A"/>
    <s v="N/A"/>
    <s v="OK"/>
    <s v="Yes"/>
    <n v="39"/>
    <n v="4"/>
    <n v="2"/>
    <n v="15"/>
    <n v="24"/>
    <n v="53"/>
    <n v="53"/>
    <n v="0"/>
    <n v="0"/>
    <s v="N/A"/>
    <s v="N/A"/>
    <s v="OK"/>
    <n v="69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5"/>
    <n v="15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6"/>
    <s v="Boutte, Kayshon WR"/>
    <x v="2"/>
    <x v="8"/>
    <n v="2023"/>
    <n v="2025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69"/>
    <n v="0"/>
    <n v="0"/>
    <n v="2023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3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1"/>
    <n v="11"/>
    <s v="N/A"/>
    <s v="N/A"/>
  </r>
  <r>
    <n v="5713"/>
    <s v="Gould, Anthony WR"/>
    <x v="2"/>
    <x v="8"/>
    <n v="2024"/>
    <n v="2024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693"/>
    <s v="Means, Bub WR"/>
    <x v="2"/>
    <x v="8"/>
    <n v="2024"/>
    <n v="2024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372"/>
    <s v="Moore, Elijah WR"/>
    <x v="2"/>
    <x v="8"/>
    <n v="2021"/>
    <n v="2021"/>
    <s v="Y"/>
    <s v="D2.06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5"/>
    <s v="Robinson, Wan'Dale WR"/>
    <x v="2"/>
    <x v="8"/>
    <n v="2022"/>
    <n v="2025"/>
    <s v="N"/>
    <n v="2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3"/>
    <n v="13"/>
    <n v="13"/>
    <n v="13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5485"/>
    <s v="Washington, Parker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3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5"/>
    <n v="83"/>
    <n v="20"/>
    <n v="0"/>
    <n v="0"/>
    <s v="OK"/>
    <n v="16"/>
    <n v="100"/>
    <n v="37"/>
    <n v="17"/>
    <n v="17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00"/>
    <n v="37"/>
    <n v="17"/>
    <n v="17"/>
  </r>
  <r>
    <n v="5662"/>
    <s v="Wilson, Johnny WR"/>
    <x v="2"/>
    <x v="8"/>
    <n v="2024"/>
    <n v="2024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2"/>
    <n v="2"/>
    <n v="2"/>
    <n v="2"/>
    <n v="2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13"/>
    <s v="Freiermuth, Pat TE"/>
    <x v="3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1"/>
    <s v="Gray, Noah TE"/>
    <x v="3"/>
    <x v="8"/>
    <n v="2021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17"/>
    <s v="Dicker, Cameron K"/>
    <x v="4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2"/>
    <s v="Hekker, Johnny P"/>
    <x v="5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0"/>
    <n v="0"/>
    <n v="35"/>
    <s v="N/A"/>
    <n v="5"/>
    <n v="35"/>
    <n v="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44"/>
    <n v="9"/>
    <n v="9"/>
    <n v="9"/>
    <n v="9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9"/>
    <n v="9"/>
    <n v="9"/>
    <n v="9"/>
  </r>
  <r>
    <n v="5092"/>
    <s v="Payne, Da'Ron DT"/>
    <x v="6"/>
    <x v="8"/>
    <n v="2018"/>
    <n v="2023"/>
    <s v="N"/>
    <s v="FA"/>
    <n v="20"/>
    <n v="5"/>
    <n v="0.4"/>
    <n v="12"/>
    <n v="8"/>
    <n v="40"/>
    <n v="16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0"/>
    <n v="0"/>
    <n v="30"/>
    <s v="N/A"/>
    <n v="5"/>
    <n v="20"/>
    <n v="1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28"/>
    <n v="1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1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8"/>
    <n v="8"/>
    <n v="8"/>
    <n v="8"/>
  </r>
  <r>
    <n v="5926"/>
    <s v="Young, Byron DE"/>
    <x v="7"/>
    <x v="8"/>
    <n v="2023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6211"/>
    <s v="Dye, Troy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6116"/>
    <s v="Lindenberg, Cody LB"/>
    <x v="8"/>
    <x v="8"/>
    <n v="2025"/>
    <n v="2025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6212"/>
    <s v="Murray, Kenneth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3"/>
    <s v="Rozeboom, Christian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25"/>
    <s v="Thomas, Drake LB"/>
    <x v="8"/>
    <x v="8"/>
    <n v="2023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87"/>
    <s v="Winters, Dee LB"/>
    <x v="8"/>
    <x v="8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8"/>
    <s v="Adebo, Paulson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26"/>
    <s v="Alford, Dee CB"/>
    <x v="9"/>
    <x v="8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29"/>
    <s v="Lenoir, Deommodore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4"/>
    <s v="McCollum, Zyon CB"/>
    <x v="9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23"/>
    <s v="Blankenship, Reed S"/>
    <x v="10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9"/>
    <s v="Bynum, Camryn S"/>
    <x v="10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8"/>
    <s v="Jones, Brandon S"/>
    <x v="10"/>
    <x v="8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5064"/>
    <s v="Davenport, Marcus DE"/>
    <x v="11"/>
    <x v="8"/>
    <n v="2018"/>
    <n v="2023"/>
    <s v="N"/>
    <s v="WTE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8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2"/>
    <s v="Fields, Justin QB"/>
    <x v="0"/>
    <x v="9"/>
    <n v="2021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99"/>
    <s v="Carter, Michael RB"/>
    <x v="1"/>
    <x v="9"/>
    <n v="2021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28"/>
    <s v="Estime, Audric RB"/>
    <x v="1"/>
    <x v="9"/>
    <n v="2024"/>
    <n v="2024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4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5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6"/>
    <s v="Haskins, Hassan RB"/>
    <x v="1"/>
    <x v="9"/>
    <n v="2022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0"/>
    <n v="0"/>
    <n v="32"/>
    <s v="N/A"/>
    <n v="2"/>
    <n v="2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2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2"/>
    <s v="N/A"/>
    <s v="N/A"/>
    <s v="N/A"/>
  </r>
  <r>
    <n v="5649"/>
    <s v="Laube, Dylan RB"/>
    <x v="1"/>
    <x v="9"/>
    <n v="2024"/>
    <n v="2024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0"/>
    <n v="0"/>
    <n v="40"/>
    <s v="N/A"/>
    <n v="2"/>
    <n v="25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27"/>
    <s v="N/A"/>
    <s v="N/A"/>
    <s v="N/A"/>
  </r>
  <r>
    <n v="5715"/>
    <s v="Rees-Zammit, Louis RB"/>
    <x v="1"/>
    <x v="9"/>
    <n v="2024"/>
    <n v="2024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207"/>
    <s v="Vidal, Kimani RB"/>
    <x v="1"/>
    <x v="9"/>
    <n v="2024"/>
    <n v="2025"/>
    <s v="N"/>
    <n v="5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1"/>
    <m/>
    <n v="0"/>
    <n v="0"/>
    <n v="0"/>
    <n v="0"/>
    <n v="0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953"/>
    <s v="Williams, Kyren RB"/>
    <x v="1"/>
    <x v="9"/>
    <n v="2022"/>
    <n v="2022"/>
    <s v="Y"/>
    <s v="D6.01"/>
    <n v="80"/>
    <n v="2"/>
    <n v="0.75"/>
    <n v="20"/>
    <n v="60"/>
    <n v="120"/>
    <n v="40"/>
    <n v="60"/>
    <n v="20"/>
    <n v="2024"/>
    <n v="1"/>
    <n v="2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4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0"/>
    <n v="0"/>
    <n v="38"/>
    <s v="N/A"/>
    <n v="2"/>
    <n v="19"/>
    <n v="1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3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1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861"/>
    <s v="Burton, Jermaine WR"/>
    <x v="2"/>
    <x v="9"/>
    <n v="2024"/>
    <n v="2024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27"/>
    <n v="0"/>
    <n v="9"/>
    <s v="N/A"/>
    <n v="2"/>
    <n v="9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0"/>
    <s v="N/A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75"/>
    <s v="Flournoy, Ryan WR"/>
    <x v="2"/>
    <x v="9"/>
    <n v="2024"/>
    <n v="2024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78"/>
    <n v="0"/>
    <n v="52"/>
    <s v="N/A"/>
    <n v="4"/>
    <n v="5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69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7"/>
    <n v="17"/>
    <n v="17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0"/>
    <n v="0"/>
    <n v="16"/>
    <s v="N/A"/>
    <n v="4"/>
    <n v="8"/>
    <n v="8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12"/>
    <n v="12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1"/>
    <n v="0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n v="6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4"/>
    <s v="Thrash, Jamari WR"/>
    <x v="2"/>
    <x v="9"/>
    <n v="2024"/>
    <n v="2024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11"/>
    <s v="Turpin, KaVontae WR"/>
    <x v="2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2"/>
    <n v="12"/>
    <s v="N/A"/>
    <s v="N/A"/>
  </r>
  <r>
    <n v="5959"/>
    <s v="Engram, Evan TE"/>
    <x v="3"/>
    <x v="9"/>
    <n v="2017"/>
    <n v="2025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2"/>
    <s v="Kelce, Travis TE"/>
    <x v="3"/>
    <x v="9"/>
    <n v="2013"/>
    <n v="2014"/>
    <s v="N"/>
    <s v="FA"/>
    <n v="47"/>
    <n v="2"/>
    <n v="0.6"/>
    <n v="18"/>
    <n v="29"/>
    <n v="58"/>
    <n v="15"/>
    <n v="29"/>
    <n v="14"/>
    <n v="2024"/>
    <n v="1"/>
    <n v="14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6223"/>
    <s v="Grupe, Blake K"/>
    <x v="4"/>
    <x v="9"/>
    <n v="2023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5"/>
    <s v="Karty, Joshua K"/>
    <x v="4"/>
    <x v="9"/>
    <n v="2024"/>
    <n v="2024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1"/>
    <s v="Bojorquez, Corey P"/>
    <x v="5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51"/>
    <s v="Sweat, T'Vondre DT"/>
    <x v="6"/>
    <x v="9"/>
    <n v="2024"/>
    <n v="2024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IR"/>
    <s v="IR"/>
    <s v="IR"/>
    <s v="IR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54"/>
    <s v="Williams, Milton DT"/>
    <x v="6"/>
    <x v="9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0"/>
    <n v="0"/>
    <n v="8"/>
    <s v="N/A"/>
    <n v="4"/>
    <n v="4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3"/>
    <n v="3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203"/>
    <s v="Jordan, Cameron DE"/>
    <x v="7"/>
    <x v="9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C"/>
    <s v="C"/>
    <s v="C"/>
    <s v="C"/>
    <s v="C"/>
    <s v="C"/>
    <s v="C"/>
    <s v="C"/>
    <s v="C"/>
    <s v="C"/>
    <x v="2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0"/>
    <s v="Mack, Khalil DE"/>
    <x v="7"/>
    <x v="9"/>
    <n v="2014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IR"/>
    <s v="IR"/>
    <s v="IR"/>
    <s v="IR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30"/>
    <s v="Robinson, Darius DE"/>
    <x v="7"/>
    <x v="9"/>
    <n v="2024"/>
    <n v="2024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177"/>
    <s v="Thibodeaux, Kayvon DE"/>
    <x v="7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204"/>
    <s v="Barton, Cody LB"/>
    <x v="8"/>
    <x v="9"/>
    <n v="2019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8"/>
    <s v="Bernard, Terrel LB"/>
    <x v="8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0"/>
    <n v="0"/>
    <n v="0"/>
    <n v="0"/>
    <n v="0"/>
  </r>
  <r>
    <n v="6227"/>
    <s v="Bethune, Tatum LB"/>
    <x v="8"/>
    <x v="9"/>
    <n v="2024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5"/>
    <s v="Eichenberg, Tommy LB"/>
    <x v="8"/>
    <x v="9"/>
    <n v="2024"/>
    <n v="2024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4"/>
    <s v="Jewell, Josey LB"/>
    <x v="8"/>
    <x v="9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722"/>
    <s v="Speights, Omar LB"/>
    <x v="8"/>
    <x v="9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155"/>
    <s v="White, Devin LB"/>
    <x v="8"/>
    <x v="9"/>
    <n v="2019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5"/>
    <s v="Arnold, Terrion CB"/>
    <x v="9"/>
    <x v="9"/>
    <n v="2024"/>
    <n v="2024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76"/>
    <s v="Hill, Daxton CB"/>
    <x v="9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4"/>
    <s v="Porter, Darien CB"/>
    <x v="9"/>
    <x v="9"/>
    <n v="2025"/>
    <n v="2025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91"/>
    <s v="Stingley Jr., Derek CB"/>
    <x v="9"/>
    <x v="9"/>
    <n v="2022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05"/>
    <s v="Taylor-Britt, Cam CB"/>
    <x v="9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228"/>
    <s v="Wright, Nahshon CB"/>
    <x v="9"/>
    <x v="9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5"/>
    <s v="N/A"/>
    <s v="N/A"/>
  </r>
  <r>
    <n v="5912"/>
    <s v="Chinn, Jeremy S"/>
    <x v="10"/>
    <x v="9"/>
    <n v="2020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73"/>
    <s v="Curl, Kamren S"/>
    <x v="10"/>
    <x v="9"/>
    <n v="2020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4"/>
    <s v="Sigle, Marques S"/>
    <x v="10"/>
    <x v="9"/>
    <n v="2025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81"/>
    <s v="Clark, Kenny DT"/>
    <x v="11"/>
    <x v="9"/>
    <n v="2016"/>
    <n v="2021"/>
    <s v="N"/>
    <s v="FA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11"/>
    <x v="9"/>
    <n v="2021"/>
    <n v="2021"/>
    <s v="Y"/>
    <s v="D9.03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30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35">
      <pivotArea outline="0" collapsedLevelsAreSubtotals="1" fieldPosition="0"/>
    </format>
    <format dxfId="34">
      <pivotArea field="3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h="1"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1"/>
        <item h="1" x="2"/>
        <item h="1" x="4"/>
        <item h="1" x="0"/>
        <item h="1" m="1" x="5"/>
        <item h="1" x="3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30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F37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item="11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3"/>
    <dataField name="Sum of 2029 Hit" fld="83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30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7"/>
    <dataField name="Sum of 2029 Hit" fld="83" baseField="3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51"/>
  <sheetViews>
    <sheetView tabSelected="1" zoomScale="90" zoomScaleNormal="90" workbookViewId="0">
      <pane xSplit="10" ySplit="23" topLeftCell="K798" activePane="bottomRight" state="frozenSplit"/>
      <selection pane="topRight" activeCell="K1" sqref="K1"/>
      <selection pane="bottomLeft" activeCell="A24" sqref="A24"/>
      <selection pane="bottomRight" activeCell="D811" sqref="D811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2025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1" spans="1:94" x14ac:dyDescent="0.25">
      <c r="AX21" t="s">
        <v>2500</v>
      </c>
    </row>
    <row r="22" spans="1:94" hidden="1" x14ac:dyDescent="0.25">
      <c r="A22" t="s">
        <v>1964</v>
      </c>
      <c r="E22" s="14" t="e">
        <f>VLOOKUP(B22, 'Rookie Year'!$A$2:$B$55555,2,FALSE)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-2025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List'!$A$3:$R$1972,18,FALSE)))</f>
        <v>N/A</v>
      </c>
      <c r="AB22" s="14" t="str">
        <f>IF(C22="DM", "N/A", IF(Z22="No","N/A",VLOOKUP(B22,'Extension List'!$A$3:$T$1972,20,FALSE)))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2025 Structure</v>
      </c>
      <c r="U23" s="22" t="str">
        <f>$B$1+1&amp;" Structure"</f>
        <v>2026 Structure</v>
      </c>
      <c r="V23" s="22" t="str">
        <f>$B$1+2&amp;" Structure"</f>
        <v>2027 Structure</v>
      </c>
      <c r="W23" s="22" t="str">
        <f>$B$1+3&amp;" Structure"</f>
        <v>2028 Structure</v>
      </c>
      <c r="X23" s="22" t="str">
        <f>$B$1+4&amp;" Structure"</f>
        <v>2029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2025+</v>
      </c>
      <c r="AG23" s="22" t="str">
        <f>$B$1&amp;" New Guarantee"</f>
        <v>2025 New Guarantee</v>
      </c>
      <c r="AH23" s="22" t="str">
        <f>$B$1+1&amp;" New Guarantee"</f>
        <v>2026 New Guarantee</v>
      </c>
      <c r="AI23" s="22" t="str">
        <f>$B$1+2&amp;" New Guarantee"</f>
        <v>2027 New Guarantee</v>
      </c>
      <c r="AJ23" s="22" t="str">
        <f>$B$1+3&amp;" New Guarantee"</f>
        <v>2028 New Guarantee</v>
      </c>
      <c r="AK23" s="22" t="str">
        <f>$B$1+4&amp;" New Guarantee"</f>
        <v>2029 New Guarantee</v>
      </c>
      <c r="AL23" s="21" t="s">
        <v>1967</v>
      </c>
      <c r="AM23" s="21" t="str">
        <f>$B$1&amp;" Salary"</f>
        <v>2025 Salary</v>
      </c>
      <c r="AN23" s="21" t="str">
        <f>$B$1+1&amp;" Salary"</f>
        <v>2026 Salary</v>
      </c>
      <c r="AO23" s="21" t="str">
        <f>$B$1+2&amp;" Salary"</f>
        <v>2027 Salary</v>
      </c>
      <c r="AP23" s="21" t="str">
        <f>$B$1+3&amp;" Salary"</f>
        <v>2028 Salary</v>
      </c>
      <c r="AQ23" s="21" t="str">
        <f>$B$1+4&amp;" Salary"</f>
        <v>2029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2025 Hit</v>
      </c>
      <c r="CC23" s="21" t="str">
        <f>$B$1+1&amp;" Hit"</f>
        <v>2026 Hit</v>
      </c>
      <c r="CD23" s="21" t="str">
        <f>$B$1+2&amp;" Hit"</f>
        <v>2027 Hit</v>
      </c>
      <c r="CE23" s="21" t="str">
        <f>$B$1+3&amp;" Hit"</f>
        <v>2028 Hit</v>
      </c>
      <c r="CF23" s="21" t="str">
        <f>$B$1+4&amp;" Hit"</f>
        <v>2029 Hit</v>
      </c>
      <c r="CG23" s="20" t="s">
        <v>2942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Year'!$A$2:$B$55555,2,FALSE)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20</v>
      </c>
      <c r="P24" s="15">
        <v>0</v>
      </c>
      <c r="Q24" s="15">
        <f>N24-O24-P24</f>
        <v>30</v>
      </c>
      <c r="R24" s="14">
        <v>2023</v>
      </c>
      <c r="S24" s="14">
        <f>IF(R24="N/A", J24-($B$1-F24), J24-($B$1-R24))</f>
        <v>3</v>
      </c>
      <c r="T24" s="15">
        <v>10</v>
      </c>
      <c r="U24" s="15">
        <v>10</v>
      </c>
      <c r="V24" s="15">
        <v>10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List'!$A$3:$AE$1972,19,FALSE)))</f>
        <v>N/A</v>
      </c>
      <c r="AB24" s="14" t="str">
        <f>IF(C24="DM", "N/A", IF(Z24="No","N/A",VLOOKUP(B24,'Extension List'!$A$3:$AE$1972,21,FALSE)))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>
        <f>IF(AD24="N/A", IF(V24="N/A", "N/A", L24+V24), IF(AI24="N/A", "N/A", AD24+AI24))</f>
        <v>23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48</v>
      </c>
      <c r="AU24" s="14" t="s">
        <v>48</v>
      </c>
      <c r="AV24" s="14" t="s">
        <v>48</v>
      </c>
      <c r="AW24" s="14" t="s">
        <v>48</v>
      </c>
      <c r="AX24" s="14" t="s">
        <v>48</v>
      </c>
      <c r="AY24" s="14" t="s">
        <v>48</v>
      </c>
      <c r="AZ24" s="14" t="s">
        <v>48</v>
      </c>
      <c r="BA24" s="14" t="s">
        <v>48</v>
      </c>
      <c r="BB24" s="14" t="s">
        <v>48</v>
      </c>
      <c r="BC24" s="14" t="s">
        <v>48</v>
      </c>
      <c r="BD24" s="14" t="s">
        <v>48</v>
      </c>
      <c r="BE24" s="14" t="s">
        <v>48</v>
      </c>
      <c r="BF24" s="14" t="s">
        <v>48</v>
      </c>
      <c r="BG24" s="14" t="s">
        <v>48</v>
      </c>
      <c r="BH24" s="14" t="s">
        <v>48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>
        <f>IF(OR($BH24="T", $BH24="R"), 0, IF($BH24="C", IF($BI24="Y", 0, IF($AF24="N/A", V24, AI24)), AO24))</f>
        <v>23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GR:30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6126</v>
      </c>
      <c r="B25" s="14" t="s">
        <v>74</v>
      </c>
      <c r="C25" s="14" t="s">
        <v>61</v>
      </c>
      <c r="D25" s="14" t="s">
        <v>52</v>
      </c>
      <c r="E25" s="14">
        <f>VLOOKUP(B25, 'Rookie Year'!$A$2:$B$55555,2,FALSE)</f>
        <v>2018</v>
      </c>
      <c r="F25" s="14">
        <v>2025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List'!$A$3:$AE$1972,19,FALSE)))</f>
        <v>N/A</v>
      </c>
      <c r="AB25" s="14" t="str">
        <f>IF(C25="DM", "N/A", IF(Z25="No","N/A",VLOOKUP(B25,'Extension List'!$A$3:$AE$1972,21,FALSE)))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5154</v>
      </c>
      <c r="B26" s="14" t="s">
        <v>2746</v>
      </c>
      <c r="C26" s="14" t="s">
        <v>61</v>
      </c>
      <c r="D26" s="14" t="s">
        <v>52</v>
      </c>
      <c r="E26" s="14">
        <f>VLOOKUP(B26, 'Rookie Year'!$A$2:$B$55555,2,FALSE)</f>
        <v>2023</v>
      </c>
      <c r="F26" s="14">
        <v>2023</v>
      </c>
      <c r="G26" s="14" t="s">
        <v>40</v>
      </c>
      <c r="H26" s="14" t="s">
        <v>2148</v>
      </c>
      <c r="I26" s="15">
        <v>14</v>
      </c>
      <c r="J26" s="14">
        <v>4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10</v>
      </c>
      <c r="M26" s="15">
        <f>ROUNDUP(I26*K26,0)</f>
        <v>4</v>
      </c>
      <c r="N26" s="15">
        <f>M26*J26</f>
        <v>16</v>
      </c>
      <c r="O26" s="15">
        <v>16</v>
      </c>
      <c r="P26" s="15">
        <v>0</v>
      </c>
      <c r="Q26" s="15">
        <f>N26-O26-P26</f>
        <v>0</v>
      </c>
      <c r="R26" s="14" t="s">
        <v>75</v>
      </c>
      <c r="S26" s="14">
        <f>IF(R26="N/A", J26-($B$1-F26), J26-($B$1-R26))</f>
        <v>2</v>
      </c>
      <c r="T26" s="15">
        <v>0</v>
      </c>
      <c r="U26" s="15">
        <v>0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List'!$A$3:$AE$1972,19,FALSE)))</f>
        <v>N/A</v>
      </c>
      <c r="AB26" s="14" t="str">
        <f>IF(C26="DM", "N/A", IF(Z26="No","N/A",VLOOKUP(B26,'Extension List'!$A$3:$AE$1972,21,FALSE)))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10</v>
      </c>
      <c r="AN26" s="15">
        <f>IF(AD26="N/A", IF(U26="N/A", "N/A", L26+U26), AD26+AH26)</f>
        <v>10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40</v>
      </c>
      <c r="AS26" s="14" t="s">
        <v>40</v>
      </c>
      <c r="AT26" s="14" t="s">
        <v>40</v>
      </c>
      <c r="AU26" s="14" t="s">
        <v>40</v>
      </c>
      <c r="AV26" s="14" t="s">
        <v>40</v>
      </c>
      <c r="AW26" s="14" t="s">
        <v>40</v>
      </c>
      <c r="AX26" s="14" t="s">
        <v>48</v>
      </c>
      <c r="AY26" s="14" t="s">
        <v>48</v>
      </c>
      <c r="AZ26" s="14" t="s">
        <v>48</v>
      </c>
      <c r="BA26" s="14" t="s">
        <v>48</v>
      </c>
      <c r="BB26" s="14" t="s">
        <v>48</v>
      </c>
      <c r="BC26" s="14" t="s">
        <v>48</v>
      </c>
      <c r="BD26" s="14" t="s">
        <v>48</v>
      </c>
      <c r="BE26" s="14" t="s">
        <v>48</v>
      </c>
      <c r="BF26" s="14" t="s">
        <v>48</v>
      </c>
      <c r="BG26" s="14" t="s">
        <v>48</v>
      </c>
      <c r="BH26" s="14" t="s">
        <v>48</v>
      </c>
      <c r="BI26" s="14"/>
      <c r="BJ26" s="15">
        <f>IF(AR26="R", $CA26, IF(OR(AR26="P", AR26="T", AR26="N"), 0, IF($C26="DM", $T26, IF(OR(AR26="Y", AR26="IR"),$AM26,IF(AR26="C", IF($BI26="Y", IF($AF26="N/A", $Q26, $AF26), IF($AG26="N/A", $T26,$AG26)))))))</f>
        <v>10</v>
      </c>
      <c r="BK26" s="15">
        <f>IF(AS26="R", $CA26, IF(OR(AS26="P", AS26="T", AS26="N"), 0, IF($C26="DM", $T26, IF(OR(AS26="Y", AS26="IR"),$AM26,IF(AS26="C", IF($BI26="Y", IF($AF26="N/A", $Q26, $AF26), IF($AG26="N/A", $T26,$AG26)))))))</f>
        <v>10</v>
      </c>
      <c r="BL26" s="15">
        <f>IF(AT26="R", $CA26, IF(OR(AT26="P", AT26="T", AT26="N"), 0, IF($C26="DM", $T26, IF(OR(AT26="Y", AT26="IR"),$AM26,IF(AT26="C", IF($BI26="Y", IF($AF26="N/A", $Q26, $AF26), IF($AG26="N/A", $T26,$AG26)))))))</f>
        <v>10</v>
      </c>
      <c r="BM26" s="15">
        <f>IF(AU26="R", $CA26, IF(OR(AU26="P", AU26="T", AU26="N"), 0, IF($C26="DM", $T26, IF(OR(AU26="Y", AU26="IR"),$AM26,IF(AU26="C", IF($BI26="Y", IF($AF26="N/A", $Q26, $AF26), IF($AG26="N/A", $T26,$AG26)))))))</f>
        <v>10</v>
      </c>
      <c r="BN26" s="15">
        <f>IF(AV26="R", $CA26, IF(OR(AV26="P", AV26="T", AV26="N"), 0, IF($C26="DM", $T26, IF(OR(AV26="Y", AV26="IR"),$AM26,IF(AV26="C", IF($BI26="Y", IF($AF26="N/A", $Q26, $AF26), IF($AG26="N/A", $T26,$AG26)))))))</f>
        <v>10</v>
      </c>
      <c r="BO26" s="15">
        <f>IF(AW26="R", $CA26, IF(OR(AW26="P", AW26="T", AW26="N"), 0, IF($C26="DM", $T26, IF(OR(AW26="Y", AW26="IR"),$AM26,IF(AW26="C", IF($BI26="Y", IF($AF26="N/A", $Q26, $AF26), IF($AG26="N/A", $T26,$AG26)))))))</f>
        <v>10</v>
      </c>
      <c r="BP26" s="15">
        <f>IF(AX26="R", $CA26, IF(OR(AX26="P", AX26="T", AX26="N"), 0, IF($C26="DM", $T26, IF(OR(AX26="Y", AX26="IR"),$AM26,IF(AX26="C", IF($BI26="Y", IF($AF26="N/A", $Q26, $AF26), IF($AG26="N/A", $T26,$AG26)))))))</f>
        <v>10</v>
      </c>
      <c r="BQ26" s="15">
        <f>IF(AY26="R", $CA26, IF(OR(AY26="P", AY26="T", AY26="N"), 0, IF($C26="DM", $T26, IF(OR(AY26="Y", AY26="IR"),$AM26,IF(AY26="C", IF($BI26="Y", IF($AF26="N/A", $Q26, $AF26), IF($AG26="N/A", $T26,$AG26)))))))</f>
        <v>10</v>
      </c>
      <c r="BR26" s="15">
        <f>IF(AZ26="R", $CA26, IF(OR(AZ26="P", AZ26="T", AZ26="N"), 0, IF($C26="DM", $T26, IF(OR(AZ26="Y", AZ26="IR"),$AM26,IF(AZ26="C", IF($BI26="Y", IF($AF26="N/A", $Q26, $AF26), IF($AG26="N/A", $T26,$AG26)))))))</f>
        <v>10</v>
      </c>
      <c r="BS26" s="15">
        <f>IF(BA26="R", $CA26, IF(OR(BA26="P", BA26="T", BA26="N"), 0, IF($C26="DM", $T26, IF(OR(BA26="Y", BA26="IR"),$AM26,IF(BA26="C", IF($BI26="Y", IF($AF26="N/A", $Q26, $AF26), IF($AG26="N/A", $T26,$AG26)))))))</f>
        <v>10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10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10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10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10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10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10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10</v>
      </c>
      <c r="CA26" s="14" t="s">
        <v>75</v>
      </c>
      <c r="CB26" s="15">
        <f>BZ26</f>
        <v>10</v>
      </c>
      <c r="CC26" s="14">
        <f>IF(OR($BH26="T", $BH26="R"), 0, IF($BH26="C", IF($BI26="Y", IF($BA26="C", 0, IF(AF26="N/A", Q26-T26, AF26-AG26)), IF($AF26="N/A", U26, AH26)), AN26))</f>
        <v>10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S:10 G:4 GR:0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6171</v>
      </c>
      <c r="B27" s="14" t="s">
        <v>1847</v>
      </c>
      <c r="C27" s="14" t="s">
        <v>61</v>
      </c>
      <c r="D27" s="14" t="s">
        <v>52</v>
      </c>
      <c r="E27" s="14">
        <f>VLOOKUP(B27, 'Rookie Year'!$A$2:$B$55555,2,FALSE)</f>
        <v>2013</v>
      </c>
      <c r="F27" s="14">
        <v>2025</v>
      </c>
      <c r="G27" s="14" t="s">
        <v>42</v>
      </c>
      <c r="H27" s="14">
        <v>2</v>
      </c>
      <c r="I27" s="15">
        <v>2</v>
      </c>
      <c r="J27" s="14">
        <v>1</v>
      </c>
      <c r="K27" s="16">
        <f>IF(AND(G27&lt;&gt;"N",R27="N/A"), IF(I27&lt;4, 0, 0.25),IF(I27=1, IF(J27=1,0.25, 0.25), IF(I27&lt;13, 0.25, IF(I27&lt;26, 0.4, IF(I27&lt;51, 0.6, 0.75)))))</f>
        <v>0.25</v>
      </c>
      <c r="L27" s="15">
        <f>I27-M27</f>
        <v>1</v>
      </c>
      <c r="M27" s="15">
        <f>ROUNDUP(I27*K27,0)</f>
        <v>1</v>
      </c>
      <c r="N27" s="15">
        <f>M27*J27</f>
        <v>1</v>
      </c>
      <c r="O27" s="15">
        <v>0</v>
      </c>
      <c r="P27" s="15">
        <v>0</v>
      </c>
      <c r="Q27" s="15">
        <f>N27-O27-P27</f>
        <v>1</v>
      </c>
      <c r="R27" s="14" t="s">
        <v>75</v>
      </c>
      <c r="S27" s="14">
        <f>IF(R27="N/A", J27-($B$1-F27), J27-($B$1-R27))</f>
        <v>1</v>
      </c>
      <c r="T27" s="15">
        <f>IF($S27&lt;1, "N/A", $M27)</f>
        <v>1</v>
      </c>
      <c r="U27" s="15" t="str">
        <f>IF($S27&lt;2, "N/A", $M27)</f>
        <v>N/A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No</v>
      </c>
      <c r="AA27" s="17" t="str">
        <f>IF(C27="DM", "N/A", IF(Z27="No","N/A",VLOOKUP(B27,'Extension List'!$A$3:$AE$1972,19,FALSE)))</f>
        <v>N/A</v>
      </c>
      <c r="AB27" s="14" t="str">
        <f>IF(C27="DM", "N/A", IF(Z27="No","N/A",VLOOKUP(B27,'Extension List'!$A$3:$AE$1972,21,FALSE)))</f>
        <v>N/A</v>
      </c>
      <c r="AC27" s="14" t="str">
        <f>IF(AA27="N/A", "N/A", 0)</f>
        <v>N/A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2</v>
      </c>
      <c r="AN27" s="15" t="str">
        <f>IF(AD27="N/A", IF(U27="N/A", "N/A", L27+U27), AD27+AH27)</f>
        <v>N/A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42</v>
      </c>
      <c r="AS27" s="14" t="s">
        <v>42</v>
      </c>
      <c r="AT27" s="14" t="s">
        <v>40</v>
      </c>
      <c r="AU27" s="14" t="s">
        <v>40</v>
      </c>
      <c r="AV27" s="14" t="s">
        <v>40</v>
      </c>
      <c r="AW27" s="14" t="s">
        <v>40</v>
      </c>
      <c r="AX27" s="14" t="s">
        <v>40</v>
      </c>
      <c r="AY27" s="14" t="s">
        <v>40</v>
      </c>
      <c r="AZ27" s="14" t="s">
        <v>40</v>
      </c>
      <c r="BA27" s="14" t="s">
        <v>40</v>
      </c>
      <c r="BB27" s="14" t="s">
        <v>40</v>
      </c>
      <c r="BC27" s="14" t="s">
        <v>40</v>
      </c>
      <c r="BD27" s="14" t="s">
        <v>40</v>
      </c>
      <c r="BE27" s="14" t="s">
        <v>40</v>
      </c>
      <c r="BF27" s="14" t="s">
        <v>40</v>
      </c>
      <c r="BG27" s="14" t="s">
        <v>40</v>
      </c>
      <c r="BH27" s="14" t="s">
        <v>40</v>
      </c>
      <c r="BJ27" s="15">
        <f>IF(AR27="R", $CA27, IF(OR(AR27="P", AR27="T", AR27="N"), 0, IF($C27="DM", $T27, IF(OR(AR27="Y", AR27="IR"),$AM27,IF(AR27="C", IF($BI27="Y", IF($AF27="N/A", $Q27, $AF27), IF($AG27="N/A", $T27,$AG27)))))))</f>
        <v>0</v>
      </c>
      <c r="BK27" s="15">
        <f>IF(AS27="R", $CA27, IF(OR(AS27="P", AS27="T", AS27="N"), 0, IF($C27="DM", $T27, IF(OR(AS27="Y", AS27="IR"),$AM27,IF(AS27="C", IF($BI27="Y", IF($AF27="N/A", $Q27, $AF27), IF($AG27="N/A", $T27,$AG27)))))))</f>
        <v>0</v>
      </c>
      <c r="BL27" s="15">
        <f>IF(AT27="R", $CA27, IF(OR(AT27="P", AT27="T", AT27="N"), 0, IF($C27="DM", $T27, IF(OR(AT27="Y", AT27="IR"),$AM27,IF(AT27="C", IF($BI27="Y", IF($AF27="N/A", $Q27, $AF27), IF($AG27="N/A", $T27,$AG27)))))))</f>
        <v>2</v>
      </c>
      <c r="BM27" s="15">
        <f>IF(AU27="R", $CA27, IF(OR(AU27="P", AU27="T", AU27="N"), 0, IF($C27="DM", $T27, IF(OR(AU27="Y", AU27="IR"),$AM27,IF(AU27="C", IF($BI27="Y", IF($AF27="N/A", $Q27, $AF27), IF($AG27="N/A", $T27,$AG27)))))))</f>
        <v>2</v>
      </c>
      <c r="BN27" s="15">
        <f>IF(AV27="R", $CA27, IF(OR(AV27="P", AV27="T", AV27="N"), 0, IF($C27="DM", $T27, IF(OR(AV27="Y", AV27="IR"),$AM27,IF(AV27="C", IF($BI27="Y", IF($AF27="N/A", $Q27, $AF27), IF($AG27="N/A", $T27,$AG27)))))))</f>
        <v>2</v>
      </c>
      <c r="BO27" s="15">
        <f>IF(AW27="R", $CA27, IF(OR(AW27="P", AW27="T", AW27="N"), 0, IF($C27="DM", $T27, IF(OR(AW27="Y", AW27="IR"),$AM27,IF(AW27="C", IF($BI27="Y", IF($AF27="N/A", $Q27, $AF27), IF($AG27="N/A", $T27,$AG27)))))))</f>
        <v>2</v>
      </c>
      <c r="BP27" s="15">
        <f>IF(AX27="R", $CA27, IF(OR(AX27="P", AX27="T", AX27="N"), 0, IF($C27="DM", $T27, IF(OR(AX27="Y", AX27="IR"),$AM27,IF(AX27="C", IF($BI27="Y", IF($AF27="N/A", $Q27, $AF27), IF($AG27="N/A", $T27,$AG27)))))))</f>
        <v>2</v>
      </c>
      <c r="BQ27" s="15">
        <f>IF(AY27="R", $CA27, IF(OR(AY27="P", AY27="T", AY27="N"), 0, IF($C27="DM", $T27, IF(OR(AY27="Y", AY27="IR"),$AM27,IF(AY27="C", IF($BI27="Y", IF($AF27="N/A", $Q27, $AF27), IF($AG27="N/A", $T27,$AG27)))))))</f>
        <v>2</v>
      </c>
      <c r="BR27" s="15">
        <f>IF(AZ27="R", $CA27, IF(OR(AZ27="P", AZ27="T", AZ27="N"), 0, IF($C27="DM", $T27, IF(OR(AZ27="Y", AZ27="IR"),$AM27,IF(AZ27="C", IF($BI27="Y", IF($AF27="N/A", $Q27, $AF27), IF($AG27="N/A", $T27,$AG27)))))))</f>
        <v>2</v>
      </c>
      <c r="BS27" s="15">
        <f>IF(BA27="R", $CA27, IF(OR(BA27="P", BA27="T", BA27="N"), 0, IF($C27="DM", $T27, IF(OR(BA27="Y", BA27="IR"),$AM27,IF(BA27="C", IF($BI27="Y", IF($AF27="N/A", $Q27, $AF27), IF($AG27="N/A", $T27,$AG27)))))))</f>
        <v>2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2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2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2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2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2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2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2</v>
      </c>
      <c r="CA27" s="14" t="s">
        <v>75</v>
      </c>
      <c r="CB27" s="15">
        <f>BZ27</f>
        <v>2</v>
      </c>
      <c r="CC27" s="14" t="str">
        <f>IF(OR($BH27="T", $BH27="R"), 0, IF($BH27="C", IF($BI27="Y", IF($BA27="C", 0, IF(AF27="N/A", Q27-T27, AF27-AG27)), IF($AF27="N/A", U27, AH27)), AN27))</f>
        <v>N/A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S:1 G:1 GR:1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5189</v>
      </c>
      <c r="B28" s="14" t="s">
        <v>2781</v>
      </c>
      <c r="C28" s="14" t="s">
        <v>62</v>
      </c>
      <c r="D28" s="14" t="s">
        <v>52</v>
      </c>
      <c r="E28" s="14">
        <f>VLOOKUP(B28, 'Rookie Year'!$A$2:$B$55555,2,FALSE)</f>
        <v>2023</v>
      </c>
      <c r="F28" s="14">
        <v>2023</v>
      </c>
      <c r="G28" s="14" t="s">
        <v>40</v>
      </c>
      <c r="H28" s="14" t="s">
        <v>2183</v>
      </c>
      <c r="I28" s="15">
        <v>2</v>
      </c>
      <c r="J28" s="14">
        <v>3</v>
      </c>
      <c r="K28" s="16">
        <f>IF(AND(G28&lt;&gt;"N",R28="N/A"), IF(I28&lt;4, 0, 0.25),IF(I28=1, IF(J28=1,0.25, 0.25), IF(I28&lt;13, 0.25, IF(I28&lt;26, 0.4, IF(I28&lt;51, 0.6, 0.75)))))</f>
        <v>0</v>
      </c>
      <c r="L28" s="15">
        <f>I28-M28</f>
        <v>2</v>
      </c>
      <c r="M28" s="15">
        <f>ROUNDUP(I28*K28,0)</f>
        <v>0</v>
      </c>
      <c r="N28" s="15">
        <f>M28*J28</f>
        <v>0</v>
      </c>
      <c r="O28" s="15">
        <v>0</v>
      </c>
      <c r="P28" s="15">
        <v>0</v>
      </c>
      <c r="Q28" s="15">
        <f>N28-O28-P28</f>
        <v>0</v>
      </c>
      <c r="R28" s="14" t="s">
        <v>75</v>
      </c>
      <c r="S28" s="14">
        <f>IF(R28="N/A", J28-($B$1-F28), J28-($B$1-R28))</f>
        <v>1</v>
      </c>
      <c r="T28" s="15">
        <v>0</v>
      </c>
      <c r="U28" s="15" t="str">
        <f>IF($S28&lt;2, "N/A", $M28)</f>
        <v>N/A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Yes</v>
      </c>
      <c r="AA28" s="17">
        <f>IF(C28="DM", "N/A", IF(Z28="No","N/A",VLOOKUP(B28,'Extension List'!$A$3:$AE$1972,19,FALSE)))</f>
        <v>3</v>
      </c>
      <c r="AB28" s="14">
        <f>IF(C28="DM", "N/A", IF(Z28="No","N/A",VLOOKUP(B28,'Extension List'!$A$3:$AE$1972,21,FALSE)))</f>
        <v>1</v>
      </c>
      <c r="AC28" s="14">
        <f>IF(AA28="N/A", "N/A", 0)</f>
        <v>0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2</v>
      </c>
      <c r="AN28" s="15" t="str">
        <f>IF(AD28="N/A", IF(U28="N/A", "N/A", L28+U28), AD28+AH28)</f>
        <v>N/A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40</v>
      </c>
      <c r="AT28" s="14" t="s">
        <v>44</v>
      </c>
      <c r="AU28" s="14" t="s">
        <v>44</v>
      </c>
      <c r="AV28" s="14" t="s">
        <v>44</v>
      </c>
      <c r="AW28" s="14" t="s">
        <v>44</v>
      </c>
      <c r="AX28" s="14" t="s">
        <v>44</v>
      </c>
      <c r="AY28" s="14" t="s">
        <v>44</v>
      </c>
      <c r="AZ28" s="14" t="s">
        <v>44</v>
      </c>
      <c r="BA28" s="14" t="s">
        <v>44</v>
      </c>
      <c r="BB28" s="14" t="s">
        <v>44</v>
      </c>
      <c r="BC28" s="14" t="s">
        <v>44</v>
      </c>
      <c r="BD28" s="14" t="s">
        <v>44</v>
      </c>
      <c r="BE28" s="14" t="s">
        <v>44</v>
      </c>
      <c r="BF28" s="14" t="s">
        <v>44</v>
      </c>
      <c r="BG28" s="14" t="s">
        <v>44</v>
      </c>
      <c r="BH28" s="14" t="s">
        <v>44</v>
      </c>
      <c r="BI28" s="14"/>
      <c r="BJ28" s="15">
        <f>IF(AR28="R", $CA28, IF(OR(AR28="P", AR28="T", AR28="N"), 0, IF($C28="DM", $T28, IF(OR(AR28="Y", AR28="IR"),$AM28,IF(AR28="C", IF($BI28="Y", IF($AF28="N/A", $Q28, $AF28), IF($AG28="N/A", $T28,$AG28)))))))</f>
        <v>2</v>
      </c>
      <c r="BK28" s="15">
        <f>IF(AS28="R", $CA28, IF(OR(AS28="P", AS28="T", AS28="N"), 0, IF($C28="DM", $T28, IF(OR(AS28="Y", AS28="IR"),$AM28,IF(AS28="C", IF($BI28="Y", IF($AF28="N/A", $Q28, $AF28), IF($AG28="N/A", $T28,$AG28)))))))</f>
        <v>2</v>
      </c>
      <c r="BL28" s="15">
        <f>IF(AT28="R", $CA28, IF(OR(AT28="P", AT28="T", AT28="N"), 0, IF($C28="DM", $T28, IF(OR(AT28="Y", AT28="IR"),$AM28,IF(AT28="C", IF($BI28="Y", IF($AF28="N/A", $Q28, $AF28), IF($AG28="N/A", $T28,$AG28)))))))</f>
        <v>0</v>
      </c>
      <c r="BM28" s="15">
        <f>IF(AU28="R", $CA28, IF(OR(AU28="P", AU28="T", AU28="N"), 0, IF($C28="DM", $T28, IF(OR(AU28="Y", AU28="IR"),$AM28,IF(AU28="C", IF($BI28="Y", IF($AF28="N/A", $Q28, $AF28), IF($AG28="N/A", $T28,$AG28)))))))</f>
        <v>0</v>
      </c>
      <c r="BN28" s="15">
        <f>IF(AV28="R", $CA28, IF(OR(AV28="P", AV28="T", AV28="N"), 0, IF($C28="DM", $T28, IF(OR(AV28="Y", AV28="IR"),$AM28,IF(AV28="C", IF($BI28="Y", IF($AF28="N/A", $Q28, $AF28), IF($AG28="N/A", $T28,$AG28)))))))</f>
        <v>0</v>
      </c>
      <c r="BO28" s="15">
        <f>IF(AW28="R", $CA28, IF(OR(AW28="P", AW28="T", AW28="N"), 0, IF($C28="DM", $T28, IF(OR(AW28="Y", AW28="IR"),$AM28,IF(AW28="C", IF($BI28="Y", IF($AF28="N/A", $Q28, $AF28), IF($AG28="N/A", $T28,$AG28)))))))</f>
        <v>0</v>
      </c>
      <c r="BP28" s="15">
        <f>IF(AX28="R", $CA28, IF(OR(AX28="P", AX28="T", AX28="N"), 0, IF($C28="DM", $T28, IF(OR(AX28="Y", AX28="IR"),$AM28,IF(AX28="C", IF($BI28="Y", IF($AF28="N/A", $Q28, $AF28), IF($AG28="N/A", $T28,$AG28)))))))</f>
        <v>0</v>
      </c>
      <c r="BQ28" s="15">
        <f>IF(AY28="R", $CA28, IF(OR(AY28="P", AY28="T", AY28="N"), 0, IF($C28="DM", $T28, IF(OR(AY28="Y", AY28="IR"),$AM28,IF(AY28="C", IF($BI28="Y", IF($AF28="N/A", $Q28, $AF28), IF($AG28="N/A", $T28,$AG28)))))))</f>
        <v>0</v>
      </c>
      <c r="BR28" s="15">
        <f>IF(AZ28="R", $CA28, IF(OR(AZ28="P", AZ28="T", AZ28="N"), 0, IF($C28="DM", $T28, IF(OR(AZ28="Y", AZ28="IR"),$AM28,IF(AZ28="C", IF($BI28="Y", IF($AF28="N/A", $Q28, $AF28), IF($AG28="N/A", $T28,$AG28)))))))</f>
        <v>0</v>
      </c>
      <c r="BS28" s="15">
        <f>IF(BA28="R", $CA28, IF(OR(BA28="P", BA28="T", BA28="N"), 0, IF($C28="DM", $T28, IF(OR(BA28="Y", BA28="IR"),$AM28,IF(BA28="C", IF($BI28="Y", IF($AF28="N/A", $Q28, $AF28), IF($AG28="N/A", $T28,$AG28)))))))</f>
        <v>0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0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0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0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0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0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0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0</v>
      </c>
      <c r="CA28" s="14" t="s">
        <v>75</v>
      </c>
      <c r="CB28" s="15">
        <f>BZ28</f>
        <v>0</v>
      </c>
      <c r="CC28" s="14" t="str">
        <f>IF(OR($BH28="T", $BH28="R"), 0, IF($BH28="C", IF($BI28="Y", IF($BA28="C", 0, IF(AF28="N/A", Q28-T28, AF28-AG28)), IF($AF28="N/A", U28, AH28)), AN28))</f>
        <v>N/A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S:2 G:0 GR:0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6123</v>
      </c>
      <c r="B29" s="14" t="s">
        <v>2023</v>
      </c>
      <c r="C29" s="14" t="s">
        <v>62</v>
      </c>
      <c r="D29" s="14" t="s">
        <v>52</v>
      </c>
      <c r="E29" s="14">
        <f>VLOOKUP(B29, 'Rookie Year'!$A$2:$B$55555,2,FALSE)</f>
        <v>2020</v>
      </c>
      <c r="F29" s="14">
        <v>2025</v>
      </c>
      <c r="G29" s="14" t="s">
        <v>42</v>
      </c>
      <c r="H29" s="14" t="s">
        <v>1927</v>
      </c>
      <c r="I29" s="15">
        <v>1</v>
      </c>
      <c r="J29" s="14">
        <v>1</v>
      </c>
      <c r="K29" s="16">
        <f>IF(AND(G29&lt;&gt;"N",R29="N/A"), IF(I29&lt;4, 0, 0.25),IF(I29=1, IF(J29=1,0.25, 0.25), IF(I29&lt;13, 0.25, IF(I29&lt;26, 0.4, IF(I29&lt;51, 0.6, 0.75)))))</f>
        <v>0.25</v>
      </c>
      <c r="L29" s="15">
        <f>I29-M29</f>
        <v>0</v>
      </c>
      <c r="M29" s="15">
        <f>ROUNDUP(I29*K29,0)</f>
        <v>1</v>
      </c>
      <c r="N29" s="15">
        <f>M29*J29</f>
        <v>1</v>
      </c>
      <c r="O29" s="15">
        <v>0</v>
      </c>
      <c r="P29" s="15">
        <v>0</v>
      </c>
      <c r="Q29" s="15">
        <f>N29-O29-P29</f>
        <v>1</v>
      </c>
      <c r="R29" s="14" t="s">
        <v>75</v>
      </c>
      <c r="S29" s="14">
        <f>IF(R29="N/A", J29-($B$1-F29), J29-($B$1-R29))</f>
        <v>1</v>
      </c>
      <c r="T29" s="15">
        <f>IF($S29&lt;1, "N/A", $M29)</f>
        <v>1</v>
      </c>
      <c r="U29" s="15" t="str">
        <f>IF($S29&lt;2, "N/A", $M29)</f>
        <v>N/A</v>
      </c>
      <c r="V29" s="15" t="str">
        <f>IF($S29&lt;3, "N/A", $M29)</f>
        <v>N/A</v>
      </c>
      <c r="W29" s="15" t="str">
        <f>IF($S29&lt;4, "N/A", $M29)</f>
        <v>N/A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List'!$A$3:$AE$1972,19,FALSE)))</f>
        <v>N/A</v>
      </c>
      <c r="AB29" s="14" t="str">
        <f>IF(C29="DM", "N/A", IF(Z29="No","N/A",VLOOKUP(B29,'Extension List'!$A$3:$AE$1972,21,FALSE)))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1</v>
      </c>
      <c r="AN29" s="15" t="str">
        <f>IF(AD29="N/A", IF(U29="N/A", "N/A", L29+U29), AD29+AH29)</f>
        <v>N/A</v>
      </c>
      <c r="AO29" s="15" t="str">
        <f>IF(AD29="N/A", IF(V29="N/A", "N/A", L29+V29), IF(AI29="N/A", "N/A", AD29+AI29))</f>
        <v>N/A</v>
      </c>
      <c r="AP29" s="15" t="str">
        <f>IF(AD29="N/A", IF(W29="N/A", "N/A", L29+W29), IF(AJ29="N/A", "N/A", AD29+AJ29))</f>
        <v>N/A</v>
      </c>
      <c r="AQ29" s="15" t="str">
        <f>IF(AD29="N/A", IF(X29="N/A", "N/A", L29+X29), IF(AK29="N/A", "N/A", AD29+AK29))</f>
        <v>N/A</v>
      </c>
      <c r="AR29" s="14" t="s">
        <v>40</v>
      </c>
      <c r="AS29" s="14" t="s">
        <v>44</v>
      </c>
      <c r="AT29" s="14" t="s">
        <v>44</v>
      </c>
      <c r="AU29" s="14" t="s">
        <v>44</v>
      </c>
      <c r="AV29" s="14" t="s">
        <v>44</v>
      </c>
      <c r="AW29" s="14" t="s">
        <v>44</v>
      </c>
      <c r="AX29" s="14" t="s">
        <v>44</v>
      </c>
      <c r="AY29" s="14" t="s">
        <v>44</v>
      </c>
      <c r="AZ29" s="14" t="s">
        <v>44</v>
      </c>
      <c r="BA29" s="14" t="s">
        <v>44</v>
      </c>
      <c r="BB29" s="14" t="s">
        <v>44</v>
      </c>
      <c r="BC29" s="14" t="s">
        <v>44</v>
      </c>
      <c r="BD29" s="14" t="s">
        <v>44</v>
      </c>
      <c r="BE29" s="14" t="s">
        <v>44</v>
      </c>
      <c r="BF29" s="14" t="s">
        <v>44</v>
      </c>
      <c r="BG29" s="14" t="s">
        <v>44</v>
      </c>
      <c r="BH29" s="14" t="s">
        <v>44</v>
      </c>
      <c r="BJ29" s="15">
        <f>IF(AR29="R", $CA29, IF(OR(AR29="P", AR29="T", AR29="N"), 0, IF($C29="DM", $T29, IF(OR(AR29="Y", AR29="IR"),$AM29,IF(AR29="C", IF($BI29="Y", IF($AF29="N/A", $Q29, $AF29), IF($AG29="N/A", $T29,$AG29)))))))</f>
        <v>1</v>
      </c>
      <c r="BK29" s="15">
        <f>IF(AS29="R", $CA29, IF(OR(AS29="P", AS29="T", AS29="N"), 0, IF($C29="DM", $T29, IF(OR(AS29="Y", AS29="IR"),$AM29,IF(AS29="C", IF($BI29="Y", IF($AF29="N/A", $Q29, $AF29), IF($AG29="N/A", $T29,$AG29)))))))</f>
        <v>1</v>
      </c>
      <c r="BL29" s="15">
        <f>IF(AT29="R", $CA29, IF(OR(AT29="P", AT29="T", AT29="N"), 0, IF($C29="DM", $T29, IF(OR(AT29="Y", AT29="IR"),$AM29,IF(AT29="C", IF($BI29="Y", IF($AF29="N/A", $Q29, $AF29), IF($AG29="N/A", $T29,$AG29)))))))</f>
        <v>1</v>
      </c>
      <c r="BM29" s="15">
        <f>IF(AU29="R", $CA29, IF(OR(AU29="P", AU29="T", AU29="N"), 0, IF($C29="DM", $T29, IF(OR(AU29="Y", AU29="IR"),$AM29,IF(AU29="C", IF($BI29="Y", IF($AF29="N/A", $Q29, $AF29), IF($AG29="N/A", $T29,$AG29)))))))</f>
        <v>1</v>
      </c>
      <c r="BN29" s="15">
        <f>IF(AV29="R", $CA29, IF(OR(AV29="P", AV29="T", AV29="N"), 0, IF($C29="DM", $T29, IF(OR(AV29="Y", AV29="IR"),$AM29,IF(AV29="C", IF($BI29="Y", IF($AF29="N/A", $Q29, $AF29), IF($AG29="N/A", $T29,$AG29)))))))</f>
        <v>1</v>
      </c>
      <c r="BO29" s="15">
        <f>IF(AW29="R", $CA29, IF(OR(AW29="P", AW29="T", AW29="N"), 0, IF($C29="DM", $T29, IF(OR(AW29="Y", AW29="IR"),$AM29,IF(AW29="C", IF($BI29="Y", IF($AF29="N/A", $Q29, $AF29), IF($AG29="N/A", $T29,$AG29)))))))</f>
        <v>1</v>
      </c>
      <c r="BP29" s="15">
        <f>IF(AX29="R", $CA29, IF(OR(AX29="P", AX29="T", AX29="N"), 0, IF($C29="DM", $T29, IF(OR(AX29="Y", AX29="IR"),$AM29,IF(AX29="C", IF($BI29="Y", IF($AF29="N/A", $Q29, $AF29), IF($AG29="N/A", $T29,$AG29)))))))</f>
        <v>1</v>
      </c>
      <c r="BQ29" s="15">
        <f>IF(AY29="R", $CA29, IF(OR(AY29="P", AY29="T", AY29="N"), 0, IF($C29="DM", $T29, IF(OR(AY29="Y", AY29="IR"),$AM29,IF(AY29="C", IF($BI29="Y", IF($AF29="N/A", $Q29, $AF29), IF($AG29="N/A", $T29,$AG29)))))))</f>
        <v>1</v>
      </c>
      <c r="BR29" s="15">
        <f>IF(AZ29="R", $CA29, IF(OR(AZ29="P", AZ29="T", AZ29="N"), 0, IF($C29="DM", $T29, IF(OR(AZ29="Y", AZ29="IR"),$AM29,IF(AZ29="C", IF($BI29="Y", IF($AF29="N/A", $Q29, $AF29), IF($AG29="N/A", $T29,$AG29)))))))</f>
        <v>1</v>
      </c>
      <c r="BS29" s="15">
        <f>IF(BA29="R", $CA29, IF(OR(BA29="P", BA29="T", BA29="N"), 0, IF($C29="DM", $T29, IF(OR(BA29="Y", BA29="IR"),$AM29,IF(BA29="C", IF($BI29="Y", IF($AF29="N/A", $Q29, $AF29), IF($AG29="N/A", $T29,$AG29)))))))</f>
        <v>1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1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1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1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1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1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1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1</v>
      </c>
      <c r="CA29" s="14" t="s">
        <v>75</v>
      </c>
      <c r="CB29" s="15">
        <f>BZ29</f>
        <v>1</v>
      </c>
      <c r="CC29" s="14" t="str">
        <f>IF(OR($BH29="T", $BH29="R"), 0, IF($BH29="C", IF($BI29="Y", IF($BA29="C", 0, IF(AF29="N/A", Q29-T29, AF29-AG29)), IF($AF29="N/A", U29, AH29)), AN29))</f>
        <v>N/A</v>
      </c>
      <c r="CD29" s="14" t="str">
        <f>IF(OR($BH29="T", $BH29="R"), 0, IF($BH29="C", IF($BI29="Y", 0, IF($AF29="N/A", V29, AI29)), AO29))</f>
        <v>N/A</v>
      </c>
      <c r="CE29" s="14" t="str">
        <f>IF(OR($BH29="T", $BH29="R"), 0, IF($BH29="C", IF($BI29="Y", 0, IF($AF29="N/A", W29, AJ29)), AP29))</f>
        <v>N/A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S:0 G:1 GR:1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6160</v>
      </c>
      <c r="B30" s="14" t="s">
        <v>2040</v>
      </c>
      <c r="C30" s="14" t="s">
        <v>62</v>
      </c>
      <c r="D30" s="14" t="s">
        <v>52</v>
      </c>
      <c r="E30" s="14">
        <f>VLOOKUP(B30, 'Rookie Year'!$A$2:$B$55555,2,FALSE)</f>
        <v>2020</v>
      </c>
      <c r="F30" s="14">
        <v>2025</v>
      </c>
      <c r="G30" s="14" t="s">
        <v>42</v>
      </c>
      <c r="H30" s="14">
        <v>1</v>
      </c>
      <c r="I30" s="15">
        <v>1</v>
      </c>
      <c r="J30" s="14">
        <v>1</v>
      </c>
      <c r="K30" s="16">
        <f>IF(AND(G30&lt;&gt;"N",R30="N/A"), IF(I30&lt;4, 0, 0.25),IF(I30=1, IF(J30=1,0.25, 0.25), IF(I30&lt;13, 0.25, IF(I30&lt;26, 0.4, IF(I30&lt;51, 0.6, 0.75)))))</f>
        <v>0.25</v>
      </c>
      <c r="L30" s="15">
        <f>I30-M30</f>
        <v>0</v>
      </c>
      <c r="M30" s="15">
        <f>ROUNDUP(I30*K30,0)</f>
        <v>1</v>
      </c>
      <c r="N30" s="15">
        <f>M30*J30</f>
        <v>1</v>
      </c>
      <c r="O30" s="15">
        <v>0</v>
      </c>
      <c r="P30" s="15">
        <v>0</v>
      </c>
      <c r="Q30" s="15">
        <f>N30-O30-P30</f>
        <v>1</v>
      </c>
      <c r="R30" s="14" t="s">
        <v>75</v>
      </c>
      <c r="S30" s="14">
        <f>IF(R30="N/A", J30-($B$1-F30), J30-($B$1-R30))</f>
        <v>1</v>
      </c>
      <c r="T30" s="15">
        <f>IF($S30&lt;1, "N/A", $M30)</f>
        <v>1</v>
      </c>
      <c r="U30" s="15" t="str">
        <f>IF($S30&lt;2, "N/A", $M30)</f>
        <v>N/A</v>
      </c>
      <c r="V30" s="15" t="str">
        <f>IF($S30&lt;3, "N/A", $M30)</f>
        <v>N/A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No</v>
      </c>
      <c r="AA30" s="17" t="str">
        <f>IF(C30="DM", "N/A", IF(Z30="No","N/A",VLOOKUP(B30,'Extension List'!$A$3:$AE$1972,19,FALSE)))</f>
        <v>N/A</v>
      </c>
      <c r="AB30" s="14" t="str">
        <f>IF(C30="DM", "N/A", IF(Z30="No","N/A",VLOOKUP(B30,'Extension List'!$A$3:$AE$1972,21,FALSE)))</f>
        <v>N/A</v>
      </c>
      <c r="AC30" s="14" t="str">
        <f>IF(AA30="N/A", "N/A", 0)</f>
        <v>N/A</v>
      </c>
      <c r="AD30" s="15" t="str">
        <f>IF(AE30="N/A", "N/A", AA30-AE30)</f>
        <v>N/A</v>
      </c>
      <c r="AE30" s="15" t="str">
        <f>IF(AA30="N/A", "N/A", IF(AC30&gt;0, IF(AA30&lt;13, ROUNDUP(0.25*AA30,0), IF(AA30&lt;26, ROUNDUP(0.4*AA30,0), IF(AA30&lt;51, ROUNDUP(0.6*AA30,0), ROUNDUP(0.75*AA30,0)))), "N/A"))</f>
        <v>N/A</v>
      </c>
      <c r="AF30" s="15" t="str">
        <f>IF(AD30="N/A","N/A", (AE30*AC30)+Q30)</f>
        <v>N/A</v>
      </c>
      <c r="AG30" s="15" t="str">
        <f>IF($AF30="N/A", "N/A", "TBC")</f>
        <v>N/A</v>
      </c>
      <c r="AH30" s="15" t="str">
        <f>IF($AF30="N/A", "N/A", "TBC")</f>
        <v>N/A</v>
      </c>
      <c r="AI30" s="15" t="str">
        <f>IF($AF30="N/A","N/A",IF(AC30&gt;1,"TBC","N/A"))</f>
        <v>N/A</v>
      </c>
      <c r="AJ30" s="15" t="str">
        <f>IF($AF30="N/A","N/A",IF(AC30&gt;2,"TBC","N/A"))</f>
        <v>N/A</v>
      </c>
      <c r="AK30" s="15" t="str">
        <f>IF($AF30="N/A","N/A",IF(AC30&gt;3,"TBC","N/A"))</f>
        <v>N/A</v>
      </c>
      <c r="AL30" s="15" t="str">
        <f>IF(AC30="N/A","N/A",IF(AC30&gt;0,IF(SUM(AG30:AK30)&lt;&gt;AF30,"CHECK","OK"),"N/A"))</f>
        <v>N/A</v>
      </c>
      <c r="AM30" s="15">
        <f>IF(AD30="N/A", L30+T30, L30+AG30)</f>
        <v>1</v>
      </c>
      <c r="AN30" s="15" t="str">
        <f>IF(AD30="N/A", IF(U30="N/A", "N/A", L30+U30), AD30+AH30)</f>
        <v>N/A</v>
      </c>
      <c r="AO30" s="15" t="str">
        <f>IF(AD30="N/A", IF(V30="N/A", "N/A", L30+V30), IF(AI30="N/A", "N/A", AD30+AI30))</f>
        <v>N/A</v>
      </c>
      <c r="AP30" s="15" t="str">
        <f>IF(AD30="N/A", IF(W30="N/A", "N/A", L30+W30), IF(AJ30="N/A", "N/A", AD30+AJ30))</f>
        <v>N/A</v>
      </c>
      <c r="AQ30" s="15" t="str">
        <f>IF(AD30="N/A", IF(X30="N/A", "N/A", L30+X30), IF(AK30="N/A", "N/A", AD30+AK30))</f>
        <v>N/A</v>
      </c>
      <c r="AR30" s="14" t="s">
        <v>42</v>
      </c>
      <c r="AS30" s="14" t="s">
        <v>40</v>
      </c>
      <c r="AT30" s="14" t="s">
        <v>40</v>
      </c>
      <c r="AU30" s="14" t="s">
        <v>40</v>
      </c>
      <c r="AV30" s="14" t="s">
        <v>40</v>
      </c>
      <c r="AW30" s="14" t="s">
        <v>40</v>
      </c>
      <c r="AX30" s="14" t="s">
        <v>48</v>
      </c>
      <c r="AY30" s="14" t="s">
        <v>48</v>
      </c>
      <c r="AZ30" s="14" t="s">
        <v>48</v>
      </c>
      <c r="BA30" s="14" t="s">
        <v>48</v>
      </c>
      <c r="BB30" s="14" t="s">
        <v>48</v>
      </c>
      <c r="BC30" s="14" t="s">
        <v>48</v>
      </c>
      <c r="BD30" s="14" t="s">
        <v>48</v>
      </c>
      <c r="BE30" s="14" t="s">
        <v>48</v>
      </c>
      <c r="BF30" s="14" t="s">
        <v>48</v>
      </c>
      <c r="BG30" s="14" t="s">
        <v>48</v>
      </c>
      <c r="BH30" s="14" t="s">
        <v>48</v>
      </c>
      <c r="BJ30" s="15">
        <f>IF(AR30="R", $CA30, IF(OR(AR30="P", AR30="T", AR30="N"), 0, IF($C30="DM", $T30, IF(OR(AR30="Y", AR30="IR"),$AM30,IF(AR30="C", IF($BI30="Y", IF($AF30="N/A", $Q30, $AF30), IF($AG30="N/A", $T30,$AG30)))))))</f>
        <v>0</v>
      </c>
      <c r="BK30" s="15">
        <f>IF(AS30="R", $CA30, IF(OR(AS30="P", AS30="T", AS30="N"), 0, IF($C30="DM", $T30, IF(OR(AS30="Y", AS30="IR"),$AM30,IF(AS30="C", IF($BI30="Y", IF($AF30="N/A", $Q30, $AF30), IF($AG30="N/A", $T30,$AG30)))))))</f>
        <v>1</v>
      </c>
      <c r="BL30" s="15">
        <f>IF(AT30="R", $CA30, IF(OR(AT30="P", AT30="T", AT30="N"), 0, IF($C30="DM", $T30, IF(OR(AT30="Y", AT30="IR"),$AM30,IF(AT30="C", IF($BI30="Y", IF($AF30="N/A", $Q30, $AF30), IF($AG30="N/A", $T30,$AG30)))))))</f>
        <v>1</v>
      </c>
      <c r="BM30" s="15">
        <f>IF(AU30="R", $CA30, IF(OR(AU30="P", AU30="T", AU30="N"), 0, IF($C30="DM", $T30, IF(OR(AU30="Y", AU30="IR"),$AM30,IF(AU30="C", IF($BI30="Y", IF($AF30="N/A", $Q30, $AF30), IF($AG30="N/A", $T30,$AG30)))))))</f>
        <v>1</v>
      </c>
      <c r="BN30" s="15">
        <f>IF(AV30="R", $CA30, IF(OR(AV30="P", AV30="T", AV30="N"), 0, IF($C30="DM", $T30, IF(OR(AV30="Y", AV30="IR"),$AM30,IF(AV30="C", IF($BI30="Y", IF($AF30="N/A", $Q30, $AF30), IF($AG30="N/A", $T30,$AG30)))))))</f>
        <v>1</v>
      </c>
      <c r="BO30" s="15">
        <f>IF(AW30="R", $CA30, IF(OR(AW30="P", AW30="T", AW30="N"), 0, IF($C30="DM", $T30, IF(OR(AW30="Y", AW30="IR"),$AM30,IF(AW30="C", IF($BI30="Y", IF($AF30="N/A", $Q30, $AF30), IF($AG30="N/A", $T30,$AG30)))))))</f>
        <v>1</v>
      </c>
      <c r="BP30" s="15">
        <f>IF(AX30="R", $CA30, IF(OR(AX30="P", AX30="T", AX30="N"), 0, IF($C30="DM", $T30, IF(OR(AX30="Y", AX30="IR"),$AM30,IF(AX30="C", IF($BI30="Y", IF($AF30="N/A", $Q30, $AF30), IF($AG30="N/A", $T30,$AG30)))))))</f>
        <v>1</v>
      </c>
      <c r="BQ30" s="15">
        <f>IF(AY30="R", $CA30, IF(OR(AY30="P", AY30="T", AY30="N"), 0, IF($C30="DM", $T30, IF(OR(AY30="Y", AY30="IR"),$AM30,IF(AY30="C", IF($BI30="Y", IF($AF30="N/A", $Q30, $AF30), IF($AG30="N/A", $T30,$AG30)))))))</f>
        <v>1</v>
      </c>
      <c r="BR30" s="15">
        <f>IF(AZ30="R", $CA30, IF(OR(AZ30="P", AZ30="T", AZ30="N"), 0, IF($C30="DM", $T30, IF(OR(AZ30="Y", AZ30="IR"),$AM30,IF(AZ30="C", IF($BI30="Y", IF($AF30="N/A", $Q30, $AF30), IF($AG30="N/A", $T30,$AG30)))))))</f>
        <v>1</v>
      </c>
      <c r="BS30" s="15">
        <f>IF(BA30="R", $CA30, IF(OR(BA30="P", BA30="T", BA30="N"), 0, IF($C30="DM", $T30, IF(OR(BA30="Y", BA30="IR"),$AM30,IF(BA30="C", IF($BI30="Y", IF($AF30="N/A", $Q30, $AF30), IF($AG30="N/A", $T30,$AG30)))))))</f>
        <v>1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1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1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1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1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1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1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1</v>
      </c>
      <c r="CA30" s="14" t="s">
        <v>75</v>
      </c>
      <c r="CB30" s="15">
        <f>BZ30</f>
        <v>1</v>
      </c>
      <c r="CC30" s="14" t="str">
        <f>IF(OR($BH30="T", $BH30="R"), 0, IF($BH30="C", IF($BI30="Y", IF($BA30="C", 0, IF(AF30="N/A", Q30-T30, AF30-AG30)), IF($AF30="N/A", U30, AH30)), AN30))</f>
        <v>N/A</v>
      </c>
      <c r="CD30" s="14" t="str">
        <f>IF(OR($BH30="T", $BH30="R"), 0, IF($BH30="C", IF($BI30="Y", 0, IF($AF30="N/A", V30, AI30)), AO30))</f>
        <v>N/A</v>
      </c>
      <c r="CE30" s="14" t="str">
        <f>IF(OR($BH30="T", $BH30="R"), 0, IF($BH30="C", IF($BI30="Y", 0, IF($AF30="N/A", W30, AJ30)), AP30))</f>
        <v>N/A</v>
      </c>
      <c r="CF30" s="14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S:0 G:1 GR:1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6081</v>
      </c>
      <c r="B31" s="14" t="s">
        <v>3197</v>
      </c>
      <c r="C31" s="14" t="s">
        <v>62</v>
      </c>
      <c r="D31" s="14" t="s">
        <v>52</v>
      </c>
      <c r="E31" s="14">
        <v>2025</v>
      </c>
      <c r="F31" s="14">
        <v>2025</v>
      </c>
      <c r="G31" s="14" t="s">
        <v>40</v>
      </c>
      <c r="H31" s="14" t="s">
        <v>2659</v>
      </c>
      <c r="I31" s="15">
        <v>1</v>
      </c>
      <c r="J31" s="14">
        <v>3</v>
      </c>
      <c r="K31" s="16">
        <f>IF(AND(G31&lt;&gt;"N",R31="N/A"), IF(I31&lt;4, 0, 0.25),IF(I31=1, IF(J31=1,0.25, 0.25), IF(I31&lt;13, 0.25, IF(I31&lt;26, 0.4, IF(I31&lt;51, 0.6, 0.75)))))</f>
        <v>0</v>
      </c>
      <c r="L31" s="15">
        <f>I31-M31</f>
        <v>1</v>
      </c>
      <c r="M31" s="15">
        <f>ROUNDUP(I31*K31,0)</f>
        <v>0</v>
      </c>
      <c r="N31" s="15">
        <f>M31*J31</f>
        <v>0</v>
      </c>
      <c r="O31" s="15">
        <v>0</v>
      </c>
      <c r="P31" s="15">
        <v>0</v>
      </c>
      <c r="Q31" s="15">
        <f>N31-O31-P31</f>
        <v>0</v>
      </c>
      <c r="R31" s="14" t="s">
        <v>75</v>
      </c>
      <c r="S31" s="14">
        <f>IF(R31="N/A", J31-($B$1-F31), J31-($B$1-R31))</f>
        <v>3</v>
      </c>
      <c r="T31" s="15">
        <f>IF($S31&lt;1, "N/A", $M31)</f>
        <v>0</v>
      </c>
      <c r="U31" s="15">
        <f>IF($S31&lt;2, "N/A", $M31)</f>
        <v>0</v>
      </c>
      <c r="V31" s="15">
        <f>IF($S31&lt;3, "N/A", $M31)</f>
        <v>0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No</v>
      </c>
      <c r="AA31" s="17" t="str">
        <f>IF(C31="DM", "N/A", IF(Z31="No","N/A",VLOOKUP(B31,'Extension List'!$A$3:$AE$1972,19,FALSE)))</f>
        <v>N/A</v>
      </c>
      <c r="AB31" s="14" t="str">
        <f>IF(C31="DM", "N/A", IF(Z31="No","N/A",VLOOKUP(B31,'Extension List'!$A$3:$AE$1972,21,FALSE)))</f>
        <v>N/A</v>
      </c>
      <c r="AC31" s="14" t="str">
        <f>IF(AA31="N/A", "N/A", 0)</f>
        <v>N/A</v>
      </c>
      <c r="AD31" s="15" t="str">
        <f>IF(AE31="N/A", "N/A", AA31-AE31)</f>
        <v>N/A</v>
      </c>
      <c r="AE31" s="15" t="str">
        <f>IF(AA31="N/A", "N/A", IF(AC31&gt;0, IF(AA31&lt;13, ROUNDUP(0.25*AA31,0), IF(AA31&lt;26, ROUNDUP(0.4*AA31,0), IF(AA31&lt;51, ROUNDUP(0.6*AA31,0), ROUNDUP(0.75*AA31,0)))), "N/A"))</f>
        <v>N/A</v>
      </c>
      <c r="AF31" s="15" t="str">
        <f>IF(AD31="N/A","N/A", (AE31*AC31)+Q31)</f>
        <v>N/A</v>
      </c>
      <c r="AG31" s="15" t="str">
        <f>IF($AF31="N/A", "N/A", "TBC")</f>
        <v>N/A</v>
      </c>
      <c r="AH31" s="15" t="str">
        <f>IF($AF31="N/A", "N/A", "TBC")</f>
        <v>N/A</v>
      </c>
      <c r="AI31" s="15" t="str">
        <f>IF($AF31="N/A","N/A",IF(AC31&gt;1,"TBC","N/A"))</f>
        <v>N/A</v>
      </c>
      <c r="AJ31" s="15" t="str">
        <f>IF($AF31="N/A","N/A",IF(AC31&gt;2,"TBC","N/A"))</f>
        <v>N/A</v>
      </c>
      <c r="AK31" s="15" t="str">
        <f>IF($AF31="N/A","N/A",IF(AC31&gt;3,"TBC","N/A"))</f>
        <v>N/A</v>
      </c>
      <c r="AL31" s="15" t="str">
        <f>IF(AC31="N/A","N/A",IF(AC31&gt;0,IF(SUM(AG31:AK31)&lt;&gt;AF31,"CHECK","OK"),"N/A"))</f>
        <v>N/A</v>
      </c>
      <c r="AM31" s="15">
        <f>IF(AD31="N/A", L31+T31, L31+AG31)</f>
        <v>1</v>
      </c>
      <c r="AN31" s="15">
        <f>IF(AD31="N/A", IF(U31="N/A", "N/A", L31+U31), AD31+AH31)</f>
        <v>1</v>
      </c>
      <c r="AO31" s="15">
        <f>IF(AD31="N/A", IF(V31="N/A", "N/A", L31+V31), IF(AI31="N/A", "N/A", AD31+AI31))</f>
        <v>1</v>
      </c>
      <c r="AP31" s="15" t="str">
        <f>IF(AD31="N/A", IF(W31="N/A", "N/A", L31+W31), IF(AJ31="N/A", "N/A", AD31+AJ31))</f>
        <v>N/A</v>
      </c>
      <c r="AQ31" s="15" t="str">
        <f>IF(AD31="N/A", IF(X31="N/A", "N/A", L31+X31), IF(AK31="N/A", "N/A", AD31+AK31))</f>
        <v>N/A</v>
      </c>
      <c r="AR31" s="14" t="s">
        <v>40</v>
      </c>
      <c r="AS31" s="14" t="s">
        <v>40</v>
      </c>
      <c r="AT31" s="14" t="s">
        <v>40</v>
      </c>
      <c r="AU31" s="14" t="s">
        <v>40</v>
      </c>
      <c r="AV31" s="14" t="s">
        <v>40</v>
      </c>
      <c r="AW31" s="14" t="s">
        <v>40</v>
      </c>
      <c r="AX31" s="14" t="s">
        <v>40</v>
      </c>
      <c r="AY31" s="14" t="s">
        <v>40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J31" s="15">
        <f>IF(AR31="R", $CA31, IF(OR(AR31="P", AR31="T", AR31="N"), 0, IF($C31="DM", $T31, IF(OR(AR31="Y", AR31="IR"),$AM31,IF(AR31="C", IF($BI31="Y", IF($AF31="N/A", $Q31, $AF31), IF($AG31="N/A", $T31,$AG31)))))))</f>
        <v>1</v>
      </c>
      <c r="BK31" s="15">
        <f>IF(AS31="R", $CA31, IF(OR(AS31="P", AS31="T", AS31="N"), 0, IF($C31="DM", $T31, IF(OR(AS31="Y", AS31="IR"),$AM31,IF(AS31="C", IF($BI31="Y", IF($AF31="N/A", $Q31, $AF31), IF($AG31="N/A", $T31,$AG31)))))))</f>
        <v>1</v>
      </c>
      <c r="BL31" s="15">
        <f>IF(AT31="R", $CA31, IF(OR(AT31="P", AT31="T", AT31="N"), 0, IF($C31="DM", $T31, IF(OR(AT31="Y", AT31="IR"),$AM31,IF(AT31="C", IF($BI31="Y", IF($AF31="N/A", $Q31, $AF31), IF($AG31="N/A", $T31,$AG31)))))))</f>
        <v>1</v>
      </c>
      <c r="BM31" s="15">
        <f>IF(AU31="R", $CA31, IF(OR(AU31="P", AU31="T", AU31="N"), 0, IF($C31="DM", $T31, IF(OR(AU31="Y", AU31="IR"),$AM31,IF(AU31="C", IF($BI31="Y", IF($AF31="N/A", $Q31, $AF31), IF($AG31="N/A", $T31,$AG31)))))))</f>
        <v>1</v>
      </c>
      <c r="BN31" s="15">
        <f>IF(AV31="R", $CA31, IF(OR(AV31="P", AV31="T", AV31="N"), 0, IF($C31="DM", $T31, IF(OR(AV31="Y", AV31="IR"),$AM31,IF(AV31="C", IF($BI31="Y", IF($AF31="N/A", $Q31, $AF31), IF($AG31="N/A", $T31,$AG31)))))))</f>
        <v>1</v>
      </c>
      <c r="BO31" s="15">
        <f>IF(AW31="R", $CA31, IF(OR(AW31="P", AW31="T", AW31="N"), 0, IF($C31="DM", $T31, IF(OR(AW31="Y", AW31="IR"),$AM31,IF(AW31="C", IF($BI31="Y", IF($AF31="N/A", $Q31, $AF31), IF($AG31="N/A", $T31,$AG31)))))))</f>
        <v>1</v>
      </c>
      <c r="BP31" s="15">
        <f>IF(AX31="R", $CA31, IF(OR(AX31="P", AX31="T", AX31="N"), 0, IF($C31="DM", $T31, IF(OR(AX31="Y", AX31="IR"),$AM31,IF(AX31="C", IF($BI31="Y", IF($AF31="N/A", $Q31, $AF31), IF($AG31="N/A", $T31,$AG31)))))))</f>
        <v>1</v>
      </c>
      <c r="BQ31" s="15">
        <f>IF(AY31="R", $CA31, IF(OR(AY31="P", AY31="T", AY31="N"), 0, IF($C31="DM", $T31, IF(OR(AY31="Y", AY31="IR"),$AM31,IF(AY31="C", IF($BI31="Y", IF($AF31="N/A", $Q31, $AF31), IF($AG31="N/A", $T31,$AG31)))))))</f>
        <v>1</v>
      </c>
      <c r="BR31" s="15">
        <f>IF(AZ31="R", $CA31, IF(OR(AZ31="P", AZ31="T", AZ31="N"), 0, IF($C31="DM", $T31, IF(OR(AZ31="Y", AZ31="IR"),$AM31,IF(AZ31="C", IF($BI31="Y", IF($AF31="N/A", $Q31, $AF31), IF($AG31="N/A", $T31,$AG31)))))))</f>
        <v>1</v>
      </c>
      <c r="BS31" s="15">
        <f>IF(BA31="R", $CA31, IF(OR(BA31="P", BA31="T", BA31="N"), 0, IF($C31="DM", $T31, IF(OR(BA31="Y", BA31="IR"),$AM31,IF(BA31="C", IF($BI31="Y", IF($AF31="N/A", $Q31, $AF31), IF($AG31="N/A", $T31,$AG31)))))))</f>
        <v>1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4" t="s">
        <v>75</v>
      </c>
      <c r="CB31" s="15">
        <f>BZ31</f>
        <v>1</v>
      </c>
      <c r="CC31" s="14">
        <f>IF(OR($BH31="T", $BH31="R"), 0, IF($BH31="C", IF($BI31="Y", IF($BA31="C", 0, IF(AF31="N/A", Q31-T31, AF31-AG31)), IF($AF31="N/A", U31, AH31)), AN31))</f>
        <v>1</v>
      </c>
      <c r="CD31" s="14">
        <f>IF(OR($BH31="T", $BH31="R"), 0, IF($BH31="C", IF($BI31="Y", 0, IF($AF31="N/A", V31, AI31)), AO31))</f>
        <v>1</v>
      </c>
      <c r="CE31" s="14" t="str">
        <f>IF(OR($BH31="T", $BH31="R"), 0, IF($BH31="C", IF($BI31="Y", 0, IF($AF31="N/A", W31, AJ31)), AP31))</f>
        <v>N/A</v>
      </c>
      <c r="CF31" s="14" t="str">
        <f>IF(OR($BH31="T", $BH31="R"), 0, IF($BH31="C", IF($BI31="Y", 0, IF($AF31="N/A", X31, AK31)), AQ31))</f>
        <v>N/A</v>
      </c>
      <c r="CG31" t="str">
        <f>IF(AC31="N/A", "S:"&amp;L31&amp;" G:"&amp;M31&amp;" GR:"&amp;Q31, IF(AC31=0, "S:"&amp;L31&amp;" G:"&amp;M31&amp;" GR:"&amp;Q31, "S:"&amp;L31&amp;"/"&amp;AD31&amp;" G:"&amp;AE31&amp;" GR:"&amp;AF31))</f>
        <v>S:1 G:0 GR:0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4713</v>
      </c>
      <c r="B32" s="14" t="s">
        <v>2543</v>
      </c>
      <c r="C32" s="14" t="s">
        <v>62</v>
      </c>
      <c r="D32" s="14" t="s">
        <v>52</v>
      </c>
      <c r="E32" s="14">
        <f>VLOOKUP(B32, 'Rookie Year'!$A$2:$B$55555,2,FALSE)</f>
        <v>2022</v>
      </c>
      <c r="F32" s="14">
        <v>2022</v>
      </c>
      <c r="G32" s="14" t="s">
        <v>40</v>
      </c>
      <c r="H32" s="14" t="s">
        <v>2142</v>
      </c>
      <c r="I32" s="15">
        <v>20</v>
      </c>
      <c r="J32" s="14">
        <v>4</v>
      </c>
      <c r="K32" s="16">
        <f>IF(AND(G32&lt;&gt;"N",R32="N/A"), IF(I32&lt;4, 0, 0.25),IF(I32=1, IF(J32=1,0.25, 0.25), IF(I32&lt;13, 0.25, IF(I32&lt;26, 0.4, IF(I32&lt;51, 0.6, 0.75)))))</f>
        <v>0.25</v>
      </c>
      <c r="L32" s="15">
        <f>I32-M32</f>
        <v>15</v>
      </c>
      <c r="M32" s="15">
        <f>ROUNDUP(I32*K32,0)</f>
        <v>5</v>
      </c>
      <c r="N32" s="15">
        <f>M32*J32</f>
        <v>20</v>
      </c>
      <c r="O32" s="15">
        <v>15</v>
      </c>
      <c r="P32" s="15">
        <v>0</v>
      </c>
      <c r="Q32" s="15">
        <f>N32-O32-P32</f>
        <v>5</v>
      </c>
      <c r="R32" s="14" t="s">
        <v>75</v>
      </c>
      <c r="S32" s="14">
        <f>IF(R32="N/A", J32-($B$1-F32), J32-($B$1-R32))</f>
        <v>1</v>
      </c>
      <c r="T32" s="15">
        <v>5</v>
      </c>
      <c r="U32" s="15" t="str">
        <f>IF($S32&lt;2, "N/A", $M32)</f>
        <v>N/A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Yes</v>
      </c>
      <c r="AA32" s="17">
        <f>IF(C32="DM", "N/A", IF(Z32="No","N/A",VLOOKUP(B32,'Extension List'!$A$3:$AE$1972,19,FALSE)))</f>
        <v>39</v>
      </c>
      <c r="AB32" s="14">
        <f>IF(C32="DM", "N/A", IF(Z32="No","N/A",VLOOKUP(B32,'Extension List'!$A$3:$AE$1972,21,FALSE)))</f>
        <v>4</v>
      </c>
      <c r="AC32" s="14">
        <v>4</v>
      </c>
      <c r="AD32" s="15">
        <f>IF(AE32="N/A", "N/A", AA32-AE32)</f>
        <v>15</v>
      </c>
      <c r="AE32" s="15">
        <f>IF(AA32="N/A", "N/A", IF(AC32&gt;0, IF(AA32&lt;13, ROUNDUP(0.25*AA32,0), IF(AA32&lt;26, ROUNDUP(0.4*AA32,0), IF(AA32&lt;51, ROUNDUP(0.6*AA32,0), ROUNDUP(0.75*AA32,0)))), "N/A"))</f>
        <v>24</v>
      </c>
      <c r="AF32" s="15">
        <f>IF(AD32="N/A","N/A", (AE32*AC32)+Q32)</f>
        <v>101</v>
      </c>
      <c r="AG32" s="15">
        <v>85</v>
      </c>
      <c r="AH32" s="15">
        <v>16</v>
      </c>
      <c r="AI32" s="15">
        <v>0</v>
      </c>
      <c r="AJ32" s="15">
        <v>0</v>
      </c>
      <c r="AK32" s="15">
        <v>0</v>
      </c>
      <c r="AL32" s="15" t="str">
        <f>IF(AC32="N/A","N/A",IF(AC32&gt;0,IF(SUM(AG32:AK32)&lt;&gt;AF32,"CHECK","OK"),"N/A"))</f>
        <v>OK</v>
      </c>
      <c r="AM32" s="15">
        <f>IF(AD32="N/A", L32+T32, L32+AG32)</f>
        <v>100</v>
      </c>
      <c r="AN32" s="15">
        <f>IF(AD32="N/A", IF(U32="N/A", "N/A", L32+U32), AD32+AH32)</f>
        <v>31</v>
      </c>
      <c r="AO32" s="15">
        <f>IF(AD32="N/A", IF(V32="N/A", "N/A", L32+V32), IF(AI32="N/A", "N/A", AD32+AI32))</f>
        <v>15</v>
      </c>
      <c r="AP32" s="15">
        <f>IF(AD32="N/A", IF(W32="N/A", "N/A", L32+W32), IF(AJ32="N/A", "N/A", AD32+AJ32))</f>
        <v>15</v>
      </c>
      <c r="AQ32" s="15">
        <f>IF(AD32="N/A", IF(X32="N/A", "N/A", L32+X32), IF(AK32="N/A", "N/A", AD32+AK32))</f>
        <v>15</v>
      </c>
      <c r="AR32" s="14" t="s">
        <v>40</v>
      </c>
      <c r="AS32" s="14" t="s">
        <v>40</v>
      </c>
      <c r="AT32" s="14" t="s">
        <v>40</v>
      </c>
      <c r="AU32" s="14" t="s">
        <v>40</v>
      </c>
      <c r="AV32" s="14" t="s">
        <v>40</v>
      </c>
      <c r="AW32" s="14" t="s">
        <v>40</v>
      </c>
      <c r="AX32" s="14" t="s">
        <v>40</v>
      </c>
      <c r="AY32" s="14" t="s">
        <v>40</v>
      </c>
      <c r="AZ32" s="14" t="s">
        <v>40</v>
      </c>
      <c r="BA32" s="14" t="s">
        <v>40</v>
      </c>
      <c r="BB32" s="14" t="s">
        <v>40</v>
      </c>
      <c r="BC32" s="14" t="s">
        <v>40</v>
      </c>
      <c r="BD32" s="14" t="s">
        <v>40</v>
      </c>
      <c r="BE32" s="14" t="s">
        <v>40</v>
      </c>
      <c r="BF32" s="14" t="s">
        <v>40</v>
      </c>
      <c r="BG32" s="14" t="s">
        <v>40</v>
      </c>
      <c r="BH32" s="14" t="s">
        <v>40</v>
      </c>
      <c r="BI32" s="14"/>
      <c r="BJ32" s="15">
        <f>IF(AR32="R", $CA32, IF(OR(AR32="P", AR32="T", AR32="N"), 0, IF($C32="DM", $T32, IF(OR(AR32="Y", AR32="IR"),$AM32,IF(AR32="C", IF($BI32="Y", IF($AF32="N/A", $Q32, $AF32), IF($AG32="N/A", $T32,$AG32)))))))</f>
        <v>100</v>
      </c>
      <c r="BK32" s="15">
        <f>IF(AS32="R", $CA32, IF(OR(AS32="P", AS32="T", AS32="N"), 0, IF($C32="DM", $T32, IF(OR(AS32="Y", AS32="IR"),$AM32,IF(AS32="C", IF($BI32="Y", IF($AF32="N/A", $Q32, $AF32), IF($AG32="N/A", $T32,$AG32)))))))</f>
        <v>100</v>
      </c>
      <c r="BL32" s="15">
        <f>IF(AT32="R", $CA32, IF(OR(AT32="P", AT32="T", AT32="N"), 0, IF($C32="DM", $T32, IF(OR(AT32="Y", AT32="IR"),$AM32,IF(AT32="C", IF($BI32="Y", IF($AF32="N/A", $Q32, $AF32), IF($AG32="N/A", $T32,$AG32)))))))</f>
        <v>100</v>
      </c>
      <c r="BM32" s="15">
        <f>IF(AU32="R", $CA32, IF(OR(AU32="P", AU32="T", AU32="N"), 0, IF($C32="DM", $T32, IF(OR(AU32="Y", AU32="IR"),$AM32,IF(AU32="C", IF($BI32="Y", IF($AF32="N/A", $Q32, $AF32), IF($AG32="N/A", $T32,$AG32)))))))</f>
        <v>100</v>
      </c>
      <c r="BN32" s="15">
        <f>IF(AV32="R", $CA32, IF(OR(AV32="P", AV32="T", AV32="N"), 0, IF($C32="DM", $T32, IF(OR(AV32="Y", AV32="IR"),$AM32,IF(AV32="C", IF($BI32="Y", IF($AF32="N/A", $Q32, $AF32), IF($AG32="N/A", $T32,$AG32)))))))</f>
        <v>100</v>
      </c>
      <c r="BO32" s="15">
        <f>IF(AW32="R", $CA32, IF(OR(AW32="P", AW32="T", AW32="N"), 0, IF($C32="DM", $T32, IF(OR(AW32="Y", AW32="IR"),$AM32,IF(AW32="C", IF($BI32="Y", IF($AF32="N/A", $Q32, $AF32), IF($AG32="N/A", $T32,$AG32)))))))</f>
        <v>100</v>
      </c>
      <c r="BP32" s="15">
        <f>IF(AX32="R", $CA32, IF(OR(AX32="P", AX32="T", AX32="N"), 0, IF($C32="DM", $T32, IF(OR(AX32="Y", AX32="IR"),$AM32,IF(AX32="C", IF($BI32="Y", IF($AF32="N/A", $Q32, $AF32), IF($AG32="N/A", $T32,$AG32)))))))</f>
        <v>100</v>
      </c>
      <c r="BQ32" s="15">
        <f>IF(AY32="R", $CA32, IF(OR(AY32="P", AY32="T", AY32="N"), 0, IF($C32="DM", $T32, IF(OR(AY32="Y", AY32="IR"),$AM32,IF(AY32="C", IF($BI32="Y", IF($AF32="N/A", $Q32, $AF32), IF($AG32="N/A", $T32,$AG32)))))))</f>
        <v>100</v>
      </c>
      <c r="BR32" s="15">
        <f>IF(AZ32="R", $CA32, IF(OR(AZ32="P", AZ32="T", AZ32="N"), 0, IF($C32="DM", $T32, IF(OR(AZ32="Y", AZ32="IR"),$AM32,IF(AZ32="C", IF($BI32="Y", IF($AF32="N/A", $Q32, $AF32), IF($AG32="N/A", $T32,$AG32)))))))</f>
        <v>100</v>
      </c>
      <c r="BS32" s="15">
        <f>IF(BA32="R", $CA32, IF(OR(BA32="P", BA32="T", BA32="N"), 0, IF($C32="DM", $T32, IF(OR(BA32="Y", BA32="IR"),$AM32,IF(BA32="C", IF($BI32="Y", IF($AF32="N/A", $Q32, $AF32), IF($AG32="N/A", $T32,$AG32)))))))</f>
        <v>100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100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100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100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100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100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100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100</v>
      </c>
      <c r="CA32" s="14" t="s">
        <v>75</v>
      </c>
      <c r="CB32" s="15">
        <f>BZ32</f>
        <v>100</v>
      </c>
      <c r="CC32" s="14">
        <f>IF(OR($BH32="T", $BH32="R"), 0, IF($BH32="C", IF($BI32="Y", IF($BA32="C", 0, IF(AF32="N/A", Q32-T32, AF32-AG32)), IF($AF32="N/A", U32, AH32)), AN32))</f>
        <v>31</v>
      </c>
      <c r="CD32" s="14">
        <f>IF(OR($BH32="T", $BH32="R"), 0, IF($BH32="C", IF($BI32="Y", 0, IF($AF32="N/A", V32, AI32)), AO32))</f>
        <v>15</v>
      </c>
      <c r="CE32" s="14">
        <f>IF(OR($BH32="T", $BH32="R"), 0, IF($BH32="C", IF($BI32="Y", 0, IF($AF32="N/A", W32, AJ32)), AP32))</f>
        <v>15</v>
      </c>
      <c r="CF32" s="14">
        <f>IF(OR($BH32="T", $BH32="R"), 0, IF($BH32="C", IF($BI32="Y", 0, IF($AF32="N/A", X32, AK32)), AQ32))</f>
        <v>15</v>
      </c>
      <c r="CG32" t="str">
        <f>IF(AC32="N/A", "S:"&amp;L32&amp;" G:"&amp;M32&amp;" GR:"&amp;Q32, IF(AC32=0, "S:"&amp;L32&amp;" G:"&amp;M32&amp;" GR:"&amp;Q32, "S:"&amp;L32&amp;"/"&amp;AD32&amp;" G:"&amp;AE32&amp;" GR:"&amp;AF32))</f>
        <v>S:15/15 G:24 GR:101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4141</v>
      </c>
      <c r="B33" s="14" t="s">
        <v>2333</v>
      </c>
      <c r="C33" s="14" t="s">
        <v>62</v>
      </c>
      <c r="D33" s="14" t="s">
        <v>52</v>
      </c>
      <c r="E33" s="14">
        <f>VLOOKUP(B33, 'Rookie Year'!$A$2:$B$55555,2,FALSE)</f>
        <v>2021</v>
      </c>
      <c r="F33" s="14">
        <v>2025</v>
      </c>
      <c r="G33" s="14" t="s">
        <v>42</v>
      </c>
      <c r="H33" s="14" t="s">
        <v>2928</v>
      </c>
      <c r="I33" s="15">
        <v>27</v>
      </c>
      <c r="J33" s="14">
        <v>2</v>
      </c>
      <c r="K33" s="16">
        <f>IF(AND(G33&lt;&gt;"N",R33="N/A"), IF(I33&lt;4, 0, 0.25),IF(I33=1, IF(J33=1,0.25, 0.25), IF(I33&lt;13, 0.25, IF(I33&lt;26, 0.4, IF(I33&lt;51, 0.6, 0.75)))))</f>
        <v>0.6</v>
      </c>
      <c r="L33" s="15">
        <f>I33-M33</f>
        <v>10</v>
      </c>
      <c r="M33" s="15">
        <f>ROUNDUP(I33*K33,0)</f>
        <v>17</v>
      </c>
      <c r="N33" s="15">
        <f>M33*J33</f>
        <v>34</v>
      </c>
      <c r="O33" s="15">
        <v>0</v>
      </c>
      <c r="P33" s="15">
        <v>0</v>
      </c>
      <c r="Q33" s="15">
        <f>N33-O33-P33</f>
        <v>34</v>
      </c>
      <c r="R33" s="14" t="s">
        <v>75</v>
      </c>
      <c r="S33" s="14">
        <f>IF(R33="N/A", J33-($B$1-F33), J33-($B$1-R33))</f>
        <v>2</v>
      </c>
      <c r="T33" s="15">
        <v>25</v>
      </c>
      <c r="U33" s="15">
        <v>9</v>
      </c>
      <c r="V33" s="15" t="str">
        <f>IF($S33&lt;3, "N/A", $M33)</f>
        <v>N/A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List'!$A$3:$AE$1972,19,FALSE)))</f>
        <v>N/A</v>
      </c>
      <c r="AB33" s="14" t="str">
        <f>IF(C33="DM", "N/A", IF(Z33="No","N/A",VLOOKUP(B33,'Extension List'!$A$3:$AE$1972,21,FALSE)))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35</v>
      </c>
      <c r="AN33" s="15">
        <f>IF(AD33="N/A", IF(U33="N/A", "N/A", L33+U33), AD33+AH33)</f>
        <v>19</v>
      </c>
      <c r="AO33" s="15" t="str">
        <f>IF(AD33="N/A", IF(V33="N/A", "N/A", L33+V33), IF(AI33="N/A", "N/A", AD33+AI33))</f>
        <v>N/A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40</v>
      </c>
      <c r="AS33" s="14" t="s">
        <v>40</v>
      </c>
      <c r="AT33" s="14" t="s">
        <v>40</v>
      </c>
      <c r="AU33" s="14" t="s">
        <v>40</v>
      </c>
      <c r="AV33" s="14" t="s">
        <v>48</v>
      </c>
      <c r="AW33" s="14" t="s">
        <v>48</v>
      </c>
      <c r="AX33" s="14" t="s">
        <v>48</v>
      </c>
      <c r="AY33" s="14" t="s">
        <v>48</v>
      </c>
      <c r="AZ33" s="14" t="s">
        <v>48</v>
      </c>
      <c r="BA33" s="14" t="s">
        <v>48</v>
      </c>
      <c r="BB33" s="14" t="s">
        <v>48</v>
      </c>
      <c r="BC33" s="14" t="s">
        <v>48</v>
      </c>
      <c r="BD33" s="14" t="s">
        <v>48</v>
      </c>
      <c r="BE33" s="14" t="s">
        <v>48</v>
      </c>
      <c r="BF33" s="14" t="s">
        <v>48</v>
      </c>
      <c r="BG33" s="14" t="s">
        <v>48</v>
      </c>
      <c r="BH33" s="14" t="s">
        <v>48</v>
      </c>
      <c r="BI33" s="14"/>
      <c r="BJ33" s="15">
        <f>IF(AR33="R", $CA33, IF(OR(AR33="P", AR33="T", AR33="N"), 0, IF($C33="DM", $T33, IF(OR(AR33="Y", AR33="IR"),$AM33,IF(AR33="C", IF($BI33="Y", IF($AF33="N/A", $Q33, $AF33), IF($AG33="N/A", $T33,$AG33)))))))</f>
        <v>35</v>
      </c>
      <c r="BK33" s="15">
        <f>IF(AS33="R", $CA33, IF(OR(AS33="P", AS33="T", AS33="N"), 0, IF($C33="DM", $T33, IF(OR(AS33="Y", AS33="IR"),$AM33,IF(AS33="C", IF($BI33="Y", IF($AF33="N/A", $Q33, $AF33), IF($AG33="N/A", $T33,$AG33)))))))</f>
        <v>35</v>
      </c>
      <c r="BL33" s="15">
        <f>IF(AT33="R", $CA33, IF(OR(AT33="P", AT33="T", AT33="N"), 0, IF($C33="DM", $T33, IF(OR(AT33="Y", AT33="IR"),$AM33,IF(AT33="C", IF($BI33="Y", IF($AF33="N/A", $Q33, $AF33), IF($AG33="N/A", $T33,$AG33)))))))</f>
        <v>35</v>
      </c>
      <c r="BM33" s="15">
        <f>IF(AU33="R", $CA33, IF(OR(AU33="P", AU33="T", AU33="N"), 0, IF($C33="DM", $T33, IF(OR(AU33="Y", AU33="IR"),$AM33,IF(AU33="C", IF($BI33="Y", IF($AF33="N/A", $Q33, $AF33), IF($AG33="N/A", $T33,$AG33)))))))</f>
        <v>35</v>
      </c>
      <c r="BN33" s="15">
        <f>IF(AV33="R", $CA33, IF(OR(AV33="P", AV33="T", AV33="N"), 0, IF($C33="DM", $T33, IF(OR(AV33="Y", AV33="IR"),$AM33,IF(AV33="C", IF($BI33="Y", IF($AF33="N/A", $Q33, $AF33), IF($AG33="N/A", $T33,$AG33)))))))</f>
        <v>35</v>
      </c>
      <c r="BO33" s="15">
        <f>IF(AW33="R", $CA33, IF(OR(AW33="P", AW33="T", AW33="N"), 0, IF($C33="DM", $T33, IF(OR(AW33="Y", AW33="IR"),$AM33,IF(AW33="C", IF($BI33="Y", IF($AF33="N/A", $Q33, $AF33), IF($AG33="N/A", $T33,$AG33)))))))</f>
        <v>35</v>
      </c>
      <c r="BP33" s="15">
        <f>IF(AX33="R", $CA33, IF(OR(AX33="P", AX33="T", AX33="N"), 0, IF($C33="DM", $T33, IF(OR(AX33="Y", AX33="IR"),$AM33,IF(AX33="C", IF($BI33="Y", IF($AF33="N/A", $Q33, $AF33), IF($AG33="N/A", $T33,$AG33)))))))</f>
        <v>35</v>
      </c>
      <c r="BQ33" s="15">
        <f>IF(AY33="R", $CA33, IF(OR(AY33="P", AY33="T", AY33="N"), 0, IF($C33="DM", $T33, IF(OR(AY33="Y", AY33="IR"),$AM33,IF(AY33="C", IF($BI33="Y", IF($AF33="N/A", $Q33, $AF33), IF($AG33="N/A", $T33,$AG33)))))))</f>
        <v>35</v>
      </c>
      <c r="BR33" s="15">
        <f>IF(AZ33="R", $CA33, IF(OR(AZ33="P", AZ33="T", AZ33="N"), 0, IF($C33="DM", $T33, IF(OR(AZ33="Y", AZ33="IR"),$AM33,IF(AZ33="C", IF($BI33="Y", IF($AF33="N/A", $Q33, $AF33), IF($AG33="N/A", $T33,$AG33)))))))</f>
        <v>35</v>
      </c>
      <c r="BS33" s="15">
        <f>IF(BA33="R", $CA33, IF(OR(BA33="P", BA33="T", BA33="N"), 0, IF($C33="DM", $T33, IF(OR(BA33="Y", BA33="IR"),$AM33,IF(BA33="C", IF($BI33="Y", IF($AF33="N/A", $Q33, $AF33), IF($AG33="N/A", $T33,$AG33)))))))</f>
        <v>35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35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35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35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35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35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35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35</v>
      </c>
      <c r="CA33" s="14" t="s">
        <v>75</v>
      </c>
      <c r="CB33" s="15">
        <f>BZ33</f>
        <v>35</v>
      </c>
      <c r="CC33" s="14">
        <f>IF(OR($BH33="T", $BH33="R"), 0, IF($BH33="C", IF($BI33="Y", IF($BA33="C", 0, IF(AF33="N/A", Q33-T33, AF33-AG33)), IF($AF33="N/A", U33, AH33)), AN33))</f>
        <v>19</v>
      </c>
      <c r="CD33" s="14" t="str">
        <f>IF(OR($BH33="T", $BH33="R"), 0, IF($BH33="C", IF($BI33="Y", 0, IF($AF33="N/A", V33, AI33)), AO33))</f>
        <v>N/A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S:10 G:17 GR:34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5159</v>
      </c>
      <c r="B34" s="14" t="s">
        <v>2751</v>
      </c>
      <c r="C34" s="14" t="s">
        <v>62</v>
      </c>
      <c r="D34" s="14" t="s">
        <v>52</v>
      </c>
      <c r="E34" s="14">
        <f>VLOOKUP(B34, 'Rookie Year'!$A$2:$B$55555,2,FALSE)</f>
        <v>2023</v>
      </c>
      <c r="F34" s="14">
        <v>2023</v>
      </c>
      <c r="G34" s="14" t="s">
        <v>40</v>
      </c>
      <c r="H34" s="14" t="s">
        <v>2153</v>
      </c>
      <c r="I34" s="15">
        <v>10</v>
      </c>
      <c r="J34" s="14">
        <v>4</v>
      </c>
      <c r="K34" s="16">
        <f>IF(AND(G34&lt;&gt;"N",R34="N/A"), IF(I34&lt;4, 0, 0.25),IF(I34=1, IF(J34=1,0.25, 0.25), IF(I34&lt;13, 0.25, IF(I34&lt;26, 0.4, IF(I34&lt;51, 0.6, 0.75)))))</f>
        <v>0.25</v>
      </c>
      <c r="L34" s="15">
        <f>I34-M34</f>
        <v>7</v>
      </c>
      <c r="M34" s="15">
        <f>ROUNDUP(I34*K34,0)</f>
        <v>3</v>
      </c>
      <c r="N34" s="15">
        <f>M34*J34</f>
        <v>12</v>
      </c>
      <c r="O34" s="15">
        <v>6</v>
      </c>
      <c r="P34" s="15">
        <v>0</v>
      </c>
      <c r="Q34" s="15">
        <f>N34-O34-P34</f>
        <v>6</v>
      </c>
      <c r="R34" s="14" t="s">
        <v>75</v>
      </c>
      <c r="S34" s="14">
        <f>IF(R34="N/A", J34-($B$1-F34), J34-($B$1-R34))</f>
        <v>2</v>
      </c>
      <c r="T34" s="15">
        <v>3</v>
      </c>
      <c r="U34" s="15">
        <v>3</v>
      </c>
      <c r="V34" s="15" t="str">
        <f>IF($S34&lt;3, "N/A", $M34)</f>
        <v>N/A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No</v>
      </c>
      <c r="AA34" s="17" t="str">
        <f>IF(C34="DM", "N/A", IF(Z34="No","N/A",VLOOKUP(B34,'Extension List'!$A$3:$AE$1972,19,FALSE)))</f>
        <v>N/A</v>
      </c>
      <c r="AB34" s="14" t="str">
        <f>IF(C34="DM", "N/A", IF(Z34="No","N/A",VLOOKUP(B34,'Extension List'!$A$3:$AE$1972,21,FALSE)))</f>
        <v>N/A</v>
      </c>
      <c r="AC34" s="14" t="str">
        <f>IF(AA34="N/A", "N/A", 0)</f>
        <v>N/A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10</v>
      </c>
      <c r="AN34" s="15">
        <f>IF(AD34="N/A", IF(U34="N/A", "N/A", L34+U34), AD34+AH34)</f>
        <v>10</v>
      </c>
      <c r="AO34" s="15" t="str">
        <f>IF(AD34="N/A", IF(V34="N/A", "N/A", L34+V34), IF(AI34="N/A", "N/A", AD34+AI34))</f>
        <v>N/A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40</v>
      </c>
      <c r="AS34" s="14" t="s">
        <v>40</v>
      </c>
      <c r="AT34" s="14" t="s">
        <v>40</v>
      </c>
      <c r="AU34" s="14" t="s">
        <v>40</v>
      </c>
      <c r="AV34" s="14" t="s">
        <v>40</v>
      </c>
      <c r="AW34" s="14" t="s">
        <v>40</v>
      </c>
      <c r="AX34" s="14" t="s">
        <v>40</v>
      </c>
      <c r="AY34" s="14" t="s">
        <v>40</v>
      </c>
      <c r="AZ34" s="14" t="s">
        <v>40</v>
      </c>
      <c r="BA34" s="14" t="s">
        <v>40</v>
      </c>
      <c r="BB34" s="14" t="s">
        <v>40</v>
      </c>
      <c r="BC34" s="14" t="s">
        <v>40</v>
      </c>
      <c r="BD34" s="14" t="s">
        <v>40</v>
      </c>
      <c r="BE34" s="14" t="s">
        <v>40</v>
      </c>
      <c r="BF34" s="14" t="s">
        <v>40</v>
      </c>
      <c r="BG34" s="14" t="s">
        <v>40</v>
      </c>
      <c r="BH34" s="14" t="s">
        <v>40</v>
      </c>
      <c r="BI34" s="14"/>
      <c r="BJ34" s="15">
        <f>IF(AR34="R", $CA34, IF(OR(AR34="P", AR34="T", AR34="N"), 0, IF($C34="DM", $T34, IF(OR(AR34="Y", AR34="IR"),$AM34,IF(AR34="C", IF($BI34="Y", IF($AF34="N/A", $Q34, $AF34), IF($AG34="N/A", $T34,$AG34)))))))</f>
        <v>10</v>
      </c>
      <c r="BK34" s="15">
        <f>IF(AS34="R", $CA34, IF(OR(AS34="P", AS34="T", AS34="N"), 0, IF($C34="DM", $T34, IF(OR(AS34="Y", AS34="IR"),$AM34,IF(AS34="C", IF($BI34="Y", IF($AF34="N/A", $Q34, $AF34), IF($AG34="N/A", $T34,$AG34)))))))</f>
        <v>10</v>
      </c>
      <c r="BL34" s="15">
        <f>IF(AT34="R", $CA34, IF(OR(AT34="P", AT34="T", AT34="N"), 0, IF($C34="DM", $T34, IF(OR(AT34="Y", AT34="IR"),$AM34,IF(AT34="C", IF($BI34="Y", IF($AF34="N/A", $Q34, $AF34), IF($AG34="N/A", $T34,$AG34)))))))</f>
        <v>10</v>
      </c>
      <c r="BM34" s="15">
        <f>IF(AU34="R", $CA34, IF(OR(AU34="P", AU34="T", AU34="N"), 0, IF($C34="DM", $T34, IF(OR(AU34="Y", AU34="IR"),$AM34,IF(AU34="C", IF($BI34="Y", IF($AF34="N/A", $Q34, $AF34), IF($AG34="N/A", $T34,$AG34)))))))</f>
        <v>10</v>
      </c>
      <c r="BN34" s="15">
        <f>IF(AV34="R", $CA34, IF(OR(AV34="P", AV34="T", AV34="N"), 0, IF($C34="DM", $T34, IF(OR(AV34="Y", AV34="IR"),$AM34,IF(AV34="C", IF($BI34="Y", IF($AF34="N/A", $Q34, $AF34), IF($AG34="N/A", $T34,$AG34)))))))</f>
        <v>10</v>
      </c>
      <c r="BO34" s="15">
        <f>IF(AW34="R", $CA34, IF(OR(AW34="P", AW34="T", AW34="N"), 0, IF($C34="DM", $T34, IF(OR(AW34="Y", AW34="IR"),$AM34,IF(AW34="C", IF($BI34="Y", IF($AF34="N/A", $Q34, $AF34), IF($AG34="N/A", $T34,$AG34)))))))</f>
        <v>10</v>
      </c>
      <c r="BP34" s="15">
        <f>IF(AX34="R", $CA34, IF(OR(AX34="P", AX34="T", AX34="N"), 0, IF($C34="DM", $T34, IF(OR(AX34="Y", AX34="IR"),$AM34,IF(AX34="C", IF($BI34="Y", IF($AF34="N/A", $Q34, $AF34), IF($AG34="N/A", $T34,$AG34)))))))</f>
        <v>10</v>
      </c>
      <c r="BQ34" s="15">
        <f>IF(AY34="R", $CA34, IF(OR(AY34="P", AY34="T", AY34="N"), 0, IF($C34="DM", $T34, IF(OR(AY34="Y", AY34="IR"),$AM34,IF(AY34="C", IF($BI34="Y", IF($AF34="N/A", $Q34, $AF34), IF($AG34="N/A", $T34,$AG34)))))))</f>
        <v>10</v>
      </c>
      <c r="BR34" s="15">
        <f>IF(AZ34="R", $CA34, IF(OR(AZ34="P", AZ34="T", AZ34="N"), 0, IF($C34="DM", $T34, IF(OR(AZ34="Y", AZ34="IR"),$AM34,IF(AZ34="C", IF($BI34="Y", IF($AF34="N/A", $Q34, $AF34), IF($AG34="N/A", $T34,$AG34)))))))</f>
        <v>10</v>
      </c>
      <c r="BS34" s="15">
        <f>IF(BA34="R", $CA34, IF(OR(BA34="P", BA34="T", BA34="N"), 0, IF($C34="DM", $T34, IF(OR(BA34="Y", BA34="IR"),$AM34,IF(BA34="C", IF($BI34="Y", IF($AF34="N/A", $Q34, $AF34), IF($AG34="N/A", $T34,$AG34)))))))</f>
        <v>10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10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10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10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10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10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10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10</v>
      </c>
      <c r="CA34" s="14" t="s">
        <v>75</v>
      </c>
      <c r="CB34" s="15">
        <f>BZ34</f>
        <v>10</v>
      </c>
      <c r="CC34" s="14">
        <f>IF(OR($BH34="T", $BH34="R"), 0, IF($BH34="C", IF($BI34="Y", IF($BA34="C", 0, IF(AF34="N/A", Q34-T34, AF34-AG34)), IF($AF34="N/A", U34, AH34)), AN34))</f>
        <v>10</v>
      </c>
      <c r="CD34" s="14" t="str">
        <f>IF(OR($BH34="T", $BH34="R"), 0, IF($BH34="C", IF($BI34="Y", 0, IF($AF34="N/A", V34, AI34)), AO34))</f>
        <v>N/A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S:7 G:3 GR:6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5676</v>
      </c>
      <c r="B35" s="14" t="s">
        <v>2977</v>
      </c>
      <c r="C35" s="14" t="s">
        <v>62</v>
      </c>
      <c r="D35" s="14" t="s">
        <v>52</v>
      </c>
      <c r="E35" s="14">
        <f>VLOOKUP(B35, 'Rookie Year'!$A$2:$B$55555,2,FALSE)</f>
        <v>2024</v>
      </c>
      <c r="F35" s="14">
        <v>2024</v>
      </c>
      <c r="G35" s="14" t="s">
        <v>40</v>
      </c>
      <c r="H35" s="14" t="s">
        <v>2221</v>
      </c>
      <c r="I35" s="15">
        <v>1</v>
      </c>
      <c r="J35" s="14">
        <v>3</v>
      </c>
      <c r="K35" s="16">
        <f>IF(AND(G35&lt;&gt;"N",R35="N/A"), IF(I35&lt;4, 0, 0.25),IF(I35=1, IF(J35=1,0.25, 0.25), IF(I35&lt;13, 0.25, IF(I35&lt;26, 0.4, IF(I35&lt;51, 0.6, 0.75)))))</f>
        <v>0</v>
      </c>
      <c r="L35" s="15">
        <f>I35-M35</f>
        <v>1</v>
      </c>
      <c r="M35" s="15">
        <f>ROUNDUP(I35*K35,0)</f>
        <v>0</v>
      </c>
      <c r="N35" s="15">
        <f>M35*J35</f>
        <v>0</v>
      </c>
      <c r="O35" s="15">
        <v>0</v>
      </c>
      <c r="P35" s="15">
        <v>0</v>
      </c>
      <c r="Q35" s="15">
        <f>N35-O35-P35</f>
        <v>0</v>
      </c>
      <c r="R35" s="14" t="s">
        <v>75</v>
      </c>
      <c r="S35" s="14">
        <f>IF(R35="N/A", J35-($B$1-F35), J35-($B$1-R35))</f>
        <v>2</v>
      </c>
      <c r="T35" s="15">
        <v>0</v>
      </c>
      <c r="U35" s="15">
        <v>0</v>
      </c>
      <c r="V35" s="15" t="str">
        <f>IF($S35&lt;3, "N/A", $M35)</f>
        <v>N/A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No</v>
      </c>
      <c r="AA35" s="17" t="str">
        <f>IF(C35="DM", "N/A", IF(Z35="No","N/A",VLOOKUP(B35,'Extension List'!$A$3:$AE$1972,19,FALSE)))</f>
        <v>N/A</v>
      </c>
      <c r="AB35" s="14" t="str">
        <f>IF(C35="DM", "N/A", IF(Z35="No","N/A",VLOOKUP(B35,'Extension List'!$A$3:$AE$1972,21,FALSE)))</f>
        <v>N/A</v>
      </c>
      <c r="AC35" s="14" t="str">
        <f>IF(AA35="N/A", "N/A", 0)</f>
        <v>N/A</v>
      </c>
      <c r="AD35" s="15" t="str">
        <f>IF(AE35="N/A", "N/A", AA35-AE35)</f>
        <v>N/A</v>
      </c>
      <c r="AE35" s="15" t="str">
        <f>IF(AA35="N/A", "N/A", IF(AC35&gt;0, IF(AA35&lt;13, ROUNDUP(0.25*AA35,0), IF(AA35&lt;26, ROUNDUP(0.4*AA35,0), IF(AA35&lt;51, ROUNDUP(0.6*AA35,0), ROUNDUP(0.75*AA35,0)))), "N/A"))</f>
        <v>N/A</v>
      </c>
      <c r="AF35" s="15" t="str">
        <f>IF(AD35="N/A","N/A", (AE35*AC35)+Q35)</f>
        <v>N/A</v>
      </c>
      <c r="AG35" s="15" t="str">
        <f>IF($AF35="N/A", "N/A", "TBC")</f>
        <v>N/A</v>
      </c>
      <c r="AH35" s="15" t="str">
        <f>IF($AF35="N/A", "N/A", "TBC")</f>
        <v>N/A</v>
      </c>
      <c r="AI35" s="15" t="str">
        <f>IF($AF35="N/A","N/A",IF(AC35&gt;1,"TBC","N/A"))</f>
        <v>N/A</v>
      </c>
      <c r="AJ35" s="15" t="str">
        <f>IF($AF35="N/A","N/A",IF(AC35&gt;2,"TBC","N/A"))</f>
        <v>N/A</v>
      </c>
      <c r="AK35" s="15" t="str">
        <f>IF($AF35="N/A","N/A",IF(AC35&gt;3,"TBC","N/A"))</f>
        <v>N/A</v>
      </c>
      <c r="AL35" s="15" t="str">
        <f>IF(AC35="N/A","N/A",IF(AC35&gt;0,IF(SUM(AG35:AK35)&lt;&gt;AF35,"CHECK","OK"),"N/A"))</f>
        <v>N/A</v>
      </c>
      <c r="AM35" s="15">
        <f>IF(AD35="N/A", L35+T35, L35+AG35)</f>
        <v>1</v>
      </c>
      <c r="AN35" s="15">
        <f>IF(AD35="N/A", IF(U35="N/A", "N/A", L35+U35), AD35+AH35)</f>
        <v>1</v>
      </c>
      <c r="AO35" s="15" t="str">
        <f>IF(AD35="N/A", IF(V35="N/A", "N/A", L35+V35), IF(AI35="N/A", "N/A", AD35+AI35))</f>
        <v>N/A</v>
      </c>
      <c r="AP35" s="15" t="str">
        <f>IF(AD35="N/A", IF(W35="N/A", "N/A", L35+W35), IF(AJ35="N/A", "N/A", AD35+AJ35))</f>
        <v>N/A</v>
      </c>
      <c r="AQ35" s="15" t="str">
        <f>IF(AD35="N/A", IF(X35="N/A", "N/A", L35+X35), IF(AK35="N/A", "N/A", AD35+AK35))</f>
        <v>N/A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I35" s="14"/>
      <c r="BJ35" s="15">
        <f>IF(AR35="R", $CA35, IF(OR(AR35="P", AR35="T", AR35="N"), 0, IF($C35="DM", $T35, IF(OR(AR35="Y", AR35="IR"),$AM35,IF(AR35="C", IF($BI35="Y", IF($AF35="N/A", $Q35, $AF35), IF($AG35="N/A", $T35,$AG35)))))))</f>
        <v>1</v>
      </c>
      <c r="BK35" s="15">
        <f>IF(AS35="R", $CA35, IF(OR(AS35="P", AS35="T", AS35="N"), 0, IF($C35="DM", $T35, IF(OR(AS35="Y", AS35="IR"),$AM35,IF(AS35="C", IF($BI35="Y", IF($AF35="N/A", $Q35, $AF35), IF($AG35="N/A", $T35,$AG35)))))))</f>
        <v>1</v>
      </c>
      <c r="BL35" s="15">
        <f>IF(AT35="R", $CA35, IF(OR(AT35="P", AT35="T", AT35="N"), 0, IF($C35="DM", $T35, IF(OR(AT35="Y", AT35="IR"),$AM35,IF(AT35="C", IF($BI35="Y", IF($AF35="N/A", $Q35, $AF35), IF($AG35="N/A", $T35,$AG35)))))))</f>
        <v>1</v>
      </c>
      <c r="BM35" s="15">
        <f>IF(AU35="R", $CA35, IF(OR(AU35="P", AU35="T", AU35="N"), 0, IF($C35="DM", $T35, IF(OR(AU35="Y", AU35="IR"),$AM35,IF(AU35="C", IF($BI35="Y", IF($AF35="N/A", $Q35, $AF35), IF($AG35="N/A", $T35,$AG35)))))))</f>
        <v>1</v>
      </c>
      <c r="BN35" s="15">
        <f>IF(AV35="R", $CA35, IF(OR(AV35="P", AV35="T", AV35="N"), 0, IF($C35="DM", $T35, IF(OR(AV35="Y", AV35="IR"),$AM35,IF(AV35="C", IF($BI35="Y", IF($AF35="N/A", $Q35, $AF35), IF($AG35="N/A", $T35,$AG35)))))))</f>
        <v>1</v>
      </c>
      <c r="BO35" s="15">
        <f>IF(AW35="R", $CA35, IF(OR(AW35="P", AW35="T", AW35="N"), 0, IF($C35="DM", $T35, IF(OR(AW35="Y", AW35="IR"),$AM35,IF(AW35="C", IF($BI35="Y", IF($AF35="N/A", $Q35, $AF35), IF($AG35="N/A", $T35,$AG35)))))))</f>
        <v>1</v>
      </c>
      <c r="BP35" s="15">
        <f>IF(AX35="R", $CA35, IF(OR(AX35="P", AX35="T", AX35="N"), 0, IF($C35="DM", $T35, IF(OR(AX35="Y", AX35="IR"),$AM35,IF(AX35="C", IF($BI35="Y", IF($AF35="N/A", $Q35, $AF35), IF($AG35="N/A", $T35,$AG35)))))))</f>
        <v>1</v>
      </c>
      <c r="BQ35" s="15">
        <f>IF(AY35="R", $CA35, IF(OR(AY35="P", AY35="T", AY35="N"), 0, IF($C35="DM", $T35, IF(OR(AY35="Y", AY35="IR"),$AM35,IF(AY35="C", IF($BI35="Y", IF($AF35="N/A", $Q35, $AF35), IF($AG35="N/A", $T35,$AG35)))))))</f>
        <v>1</v>
      </c>
      <c r="BR35" s="15">
        <f>IF(AZ35="R", $CA35, IF(OR(AZ35="P", AZ35="T", AZ35="N"), 0, IF($C35="DM", $T35, IF(OR(AZ35="Y", AZ35="IR"),$AM35,IF(AZ35="C", IF($BI35="Y", IF($AF35="N/A", $Q35, $AF35), IF($AG35="N/A", $T35,$AG35)))))))</f>
        <v>1</v>
      </c>
      <c r="BS35" s="15">
        <f>IF(BA35="R", $CA35, IF(OR(BA35="P", BA35="T", BA35="N"), 0, IF($C35="DM", $T35, IF(OR(BA35="Y", BA35="IR"),$AM35,IF(BA35="C", IF($BI35="Y", IF($AF35="N/A", $Q35, $AF35), IF($AG35="N/A", $T35,$AG35)))))))</f>
        <v>1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1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1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1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1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1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1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1</v>
      </c>
      <c r="CA35" s="14" t="s">
        <v>75</v>
      </c>
      <c r="CB35" s="15">
        <f>BZ35</f>
        <v>1</v>
      </c>
      <c r="CC35" s="14">
        <f>IF(OR($BH35="T", $BH35="R"), 0, IF($BH35="C", IF($BI35="Y", IF($BA35="C", 0, IF(AF35="N/A", Q35-T35, AF35-AG35)), IF($AF35="N/A", U35, AH35)), AN35))</f>
        <v>1</v>
      </c>
      <c r="CD35" s="14" t="str">
        <f>IF(OR($BH35="T", $BH35="R"), 0, IF($BH35="C", IF($BI35="Y", 0, IF($AF35="N/A", V35, AI35)), AO35))</f>
        <v>N/A</v>
      </c>
      <c r="CE35" s="14" t="str">
        <f>IF(OR($BH35="T", $BH35="R"), 0, IF($BH35="C", IF($BI35="Y", 0, IF($AF35="N/A", W35, AJ35)), AP35))</f>
        <v>N/A</v>
      </c>
      <c r="CF35" s="14" t="str">
        <f>IF(OR($BH35="T", $BH35="R"), 0, IF($BH35="C", IF($BI35="Y", 0, IF($AF35="N/A", X35, AK35)), AQ35))</f>
        <v>N/A</v>
      </c>
      <c r="CG35" t="str">
        <f>IF(AC35="N/A", "S:"&amp;L35&amp;" G:"&amp;M35&amp;" GR:"&amp;Q35, IF(AC35=0, "S:"&amp;L35&amp;" G:"&amp;M35&amp;" GR:"&amp;Q35, "S:"&amp;L35&amp;"/"&amp;AD35&amp;" G:"&amp;AE35&amp;" GR:"&amp;AF35))</f>
        <v>S:1 G:0 GR:0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5591</v>
      </c>
      <c r="B36" s="14" t="s">
        <v>2978</v>
      </c>
      <c r="C36" s="14" t="s">
        <v>63</v>
      </c>
      <c r="D36" s="14" t="s">
        <v>52</v>
      </c>
      <c r="E36" s="14">
        <f>VLOOKUP(B36, 'Rookie Year'!$A$2:$B$55555,2,FALSE)</f>
        <v>2024</v>
      </c>
      <c r="F36" s="14">
        <v>2024</v>
      </c>
      <c r="G36" s="14" t="s">
        <v>40</v>
      </c>
      <c r="H36" s="14" t="s">
        <v>2142</v>
      </c>
      <c r="I36" s="15">
        <v>20</v>
      </c>
      <c r="J36" s="14">
        <v>4</v>
      </c>
      <c r="K36" s="16">
        <f>IF(AND(G36&lt;&gt;"N",R36="N/A"), IF(I36&lt;4, 0, 0.25),IF(I36=1, IF(J36=1,0.25, 0.25), IF(I36&lt;13, 0.25, IF(I36&lt;26, 0.4, IF(I36&lt;51, 0.6, 0.75)))))</f>
        <v>0.25</v>
      </c>
      <c r="L36" s="15">
        <f>I36-M36</f>
        <v>15</v>
      </c>
      <c r="M36" s="15">
        <f>ROUNDUP(I36*K36,0)</f>
        <v>5</v>
      </c>
      <c r="N36" s="15">
        <f>M36*J36</f>
        <v>20</v>
      </c>
      <c r="O36" s="15">
        <v>5</v>
      </c>
      <c r="P36" s="15">
        <v>0</v>
      </c>
      <c r="Q36" s="15">
        <f>N36-O36-P36</f>
        <v>15</v>
      </c>
      <c r="R36" s="14" t="s">
        <v>75</v>
      </c>
      <c r="S36" s="14">
        <f>IF(R36="N/A", J36-($B$1-F36), J36-($B$1-R36))</f>
        <v>3</v>
      </c>
      <c r="T36" s="15">
        <v>5</v>
      </c>
      <c r="U36" s="15">
        <v>5</v>
      </c>
      <c r="V36" s="15">
        <v>5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List'!$A$3:$AE$1972,19,FALSE)))</f>
        <v>N/A</v>
      </c>
      <c r="AB36" s="14" t="str">
        <f>IF(C36="DM", "N/A", IF(Z36="No","N/A",VLOOKUP(B36,'Extension List'!$A$3:$AE$1972,21,FALSE)))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20</v>
      </c>
      <c r="AN36" s="15">
        <f>IF(AD36="N/A", IF(U36="N/A", "N/A", L36+U36), AD36+AH36)</f>
        <v>20</v>
      </c>
      <c r="AO36" s="15">
        <f>IF(AD36="N/A", IF(V36="N/A", "N/A", L36+V36), IF(AI36="N/A", "N/A", AD36+AI36))</f>
        <v>20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40</v>
      </c>
      <c r="AW36" s="14" t="s">
        <v>40</v>
      </c>
      <c r="AX36" s="14" t="s">
        <v>40</v>
      </c>
      <c r="AY36" s="14" t="s">
        <v>40</v>
      </c>
      <c r="AZ36" s="14" t="s">
        <v>40</v>
      </c>
      <c r="BA36" s="14" t="s">
        <v>40</v>
      </c>
      <c r="BB36" s="14" t="s">
        <v>40</v>
      </c>
      <c r="BC36" s="14" t="s">
        <v>40</v>
      </c>
      <c r="BD36" s="14" t="s">
        <v>40</v>
      </c>
      <c r="BE36" s="14" t="s">
        <v>40</v>
      </c>
      <c r="BF36" s="14" t="s">
        <v>40</v>
      </c>
      <c r="BG36" s="14" t="s">
        <v>40</v>
      </c>
      <c r="BH36" s="14" t="s">
        <v>40</v>
      </c>
      <c r="BI36" s="14"/>
      <c r="BJ36" s="15">
        <f>IF(AR36="R", $CA36, IF(OR(AR36="P", AR36="T", AR36="N"), 0, IF($C36="DM", $T36, IF(OR(AR36="Y", AR36="IR"),$AM36,IF(AR36="C", IF($BI36="Y", IF($AF36="N/A", $Q36, $AF36), IF($AG36="N/A", $T36,$AG36)))))))</f>
        <v>20</v>
      </c>
      <c r="BK36" s="15">
        <f>IF(AS36="R", $CA36, IF(OR(AS36="P", AS36="T", AS36="N"), 0, IF($C36="DM", $T36, IF(OR(AS36="Y", AS36="IR"),$AM36,IF(AS36="C", IF($BI36="Y", IF($AF36="N/A", $Q36, $AF36), IF($AG36="N/A", $T36,$AG36)))))))</f>
        <v>20</v>
      </c>
      <c r="BL36" s="15">
        <f>IF(AT36="R", $CA36, IF(OR(AT36="P", AT36="T", AT36="N"), 0, IF($C36="DM", $T36, IF(OR(AT36="Y", AT36="IR"),$AM36,IF(AT36="C", IF($BI36="Y", IF($AF36="N/A", $Q36, $AF36), IF($AG36="N/A", $T36,$AG36)))))))</f>
        <v>20</v>
      </c>
      <c r="BM36" s="15">
        <f>IF(AU36="R", $CA36, IF(OR(AU36="P", AU36="T", AU36="N"), 0, IF($C36="DM", $T36, IF(OR(AU36="Y", AU36="IR"),$AM36,IF(AU36="C", IF($BI36="Y", IF($AF36="N/A", $Q36, $AF36), IF($AG36="N/A", $T36,$AG36)))))))</f>
        <v>20</v>
      </c>
      <c r="BN36" s="15">
        <f>IF(AV36="R", $CA36, IF(OR(AV36="P", AV36="T", AV36="N"), 0, IF($C36="DM", $T36, IF(OR(AV36="Y", AV36="IR"),$AM36,IF(AV36="C", IF($BI36="Y", IF($AF36="N/A", $Q36, $AF36), IF($AG36="N/A", $T36,$AG36)))))))</f>
        <v>20</v>
      </c>
      <c r="BO36" s="15">
        <f>IF(AW36="R", $CA36, IF(OR(AW36="P", AW36="T", AW36="N"), 0, IF($C36="DM", $T36, IF(OR(AW36="Y", AW36="IR"),$AM36,IF(AW36="C", IF($BI36="Y", IF($AF36="N/A", $Q36, $AF36), IF($AG36="N/A", $T36,$AG36)))))))</f>
        <v>20</v>
      </c>
      <c r="BP36" s="15">
        <f>IF(AX36="R", $CA36, IF(OR(AX36="P", AX36="T", AX36="N"), 0, IF($C36="DM", $T36, IF(OR(AX36="Y", AX36="IR"),$AM36,IF(AX36="C", IF($BI36="Y", IF($AF36="N/A", $Q36, $AF36), IF($AG36="N/A", $T36,$AG36)))))))</f>
        <v>20</v>
      </c>
      <c r="BQ36" s="15">
        <f>IF(AY36="R", $CA36, IF(OR(AY36="P", AY36="T", AY36="N"), 0, IF($C36="DM", $T36, IF(OR(AY36="Y", AY36="IR"),$AM36,IF(AY36="C", IF($BI36="Y", IF($AF36="N/A", $Q36, $AF36), IF($AG36="N/A", $T36,$AG36)))))))</f>
        <v>20</v>
      </c>
      <c r="BR36" s="15">
        <f>IF(AZ36="R", $CA36, IF(OR(AZ36="P", AZ36="T", AZ36="N"), 0, IF($C36="DM", $T36, IF(OR(AZ36="Y", AZ36="IR"),$AM36,IF(AZ36="C", IF($BI36="Y", IF($AF36="N/A", $Q36, $AF36), IF($AG36="N/A", $T36,$AG36)))))))</f>
        <v>20</v>
      </c>
      <c r="BS36" s="15">
        <f>IF(BA36="R", $CA36, IF(OR(BA36="P", BA36="T", BA36="N"), 0, IF($C36="DM", $T36, IF(OR(BA36="Y", BA36="IR"),$AM36,IF(BA36="C", IF($BI36="Y", IF($AF36="N/A", $Q36, $AF36), IF($AG36="N/A", $T36,$AG36)))))))</f>
        <v>20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20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20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20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20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20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20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20</v>
      </c>
      <c r="CA36" s="14" t="s">
        <v>75</v>
      </c>
      <c r="CB36" s="15">
        <f>BZ36</f>
        <v>20</v>
      </c>
      <c r="CC36" s="14">
        <f>IF(OR($BH36="T", $BH36="R"), 0, IF($BH36="C", IF($BI36="Y", IF($BA36="C", 0, IF(AF36="N/A", Q36-T36, AF36-AG36)), IF($AF36="N/A", U36, AH36)), AN36))</f>
        <v>20</v>
      </c>
      <c r="CD36" s="14">
        <f>IF(OR($BH36="T", $BH36="R"), 0, IF($BH36="C", IF($BI36="Y", 0, IF($AF36="N/A", V36, AI36)), AO36))</f>
        <v>20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S:15 G:5 GR:15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5410</v>
      </c>
      <c r="B37" s="14" t="s">
        <v>2745</v>
      </c>
      <c r="C37" s="14" t="s">
        <v>63</v>
      </c>
      <c r="D37" s="14" t="s">
        <v>52</v>
      </c>
      <c r="E37" s="14">
        <f>VLOOKUP(B37, 'Rookie Year'!$A$2:$B$55555,2,FALSE)</f>
        <v>2023</v>
      </c>
      <c r="F37" s="14">
        <v>2023</v>
      </c>
      <c r="G37" s="14" t="s">
        <v>40</v>
      </c>
      <c r="H37" s="14" t="s">
        <v>2147</v>
      </c>
      <c r="I37" s="15">
        <v>15</v>
      </c>
      <c r="J37" s="14">
        <v>4</v>
      </c>
      <c r="K37" s="16">
        <f>IF(AND(G37&lt;&gt;"N",R37="N/A"), IF(I37&lt;4, 0, 0.25),IF(I37=1, IF(J37=1,0.25, 0.25), IF(I37&lt;13, 0.25, IF(I37&lt;26, 0.4, IF(I37&lt;51, 0.6, 0.75)))))</f>
        <v>0.25</v>
      </c>
      <c r="L37" s="15">
        <f>I37-M37</f>
        <v>11</v>
      </c>
      <c r="M37" s="15">
        <f>ROUNDUP(I37*K37,0)</f>
        <v>4</v>
      </c>
      <c r="N37" s="15">
        <f>M37*J37</f>
        <v>16</v>
      </c>
      <c r="O37" s="15">
        <v>16</v>
      </c>
      <c r="P37" s="15">
        <v>0</v>
      </c>
      <c r="Q37" s="15">
        <f>N37-O37-P37</f>
        <v>0</v>
      </c>
      <c r="R37" s="14" t="s">
        <v>75</v>
      </c>
      <c r="S37" s="14">
        <f>IF(R37="N/A", J37-($B$1-F37), J37-($B$1-R37))</f>
        <v>2</v>
      </c>
      <c r="T37" s="15">
        <v>0</v>
      </c>
      <c r="U37" s="15">
        <v>0</v>
      </c>
      <c r="V37" s="15" t="str">
        <f>IF($S37&lt;3, "N/A", $M37)</f>
        <v>N/A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No</v>
      </c>
      <c r="AA37" s="17" t="str">
        <f>IF(C37="DM", "N/A", IF(Z37="No","N/A",VLOOKUP(B37,'Extension List'!$A$3:$AE$1972,19,FALSE)))</f>
        <v>N/A</v>
      </c>
      <c r="AB37" s="14" t="str">
        <f>IF(C37="DM", "N/A", IF(Z37="No","N/A",VLOOKUP(B37,'Extension List'!$A$3:$AE$1972,21,FALSE)))</f>
        <v>N/A</v>
      </c>
      <c r="AC37" s="14" t="str">
        <f>IF(AA37="N/A", "N/A", 0)</f>
        <v>N/A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11</v>
      </c>
      <c r="AN37" s="15">
        <f>IF(AD37="N/A", IF(U37="N/A", "N/A", L37+U37), AD37+AH37)</f>
        <v>11</v>
      </c>
      <c r="AO37" s="15" t="str">
        <f>IF(AD37="N/A", IF(V37="N/A", "N/A", L37+V37), IF(AI37="N/A", "N/A", AD37+AI37))</f>
        <v>N/A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40</v>
      </c>
      <c r="AS37" s="14" t="s">
        <v>40</v>
      </c>
      <c r="AT37" s="14" t="s">
        <v>40</v>
      </c>
      <c r="AU37" s="14" t="s">
        <v>40</v>
      </c>
      <c r="AV37" s="14" t="s">
        <v>40</v>
      </c>
      <c r="AW37" s="14" t="s">
        <v>40</v>
      </c>
      <c r="AX37" s="14" t="s">
        <v>40</v>
      </c>
      <c r="AY37" s="14" t="s">
        <v>40</v>
      </c>
      <c r="AZ37" s="14" t="s">
        <v>40</v>
      </c>
      <c r="BA37" s="14" t="s">
        <v>40</v>
      </c>
      <c r="BB37" s="14" t="s">
        <v>40</v>
      </c>
      <c r="BC37" s="14" t="s">
        <v>40</v>
      </c>
      <c r="BD37" s="14" t="s">
        <v>40</v>
      </c>
      <c r="BE37" s="14" t="s">
        <v>40</v>
      </c>
      <c r="BF37" s="14" t="s">
        <v>40</v>
      </c>
      <c r="BG37" s="14" t="s">
        <v>40</v>
      </c>
      <c r="BH37" s="14" t="s">
        <v>40</v>
      </c>
      <c r="BI37" s="14"/>
      <c r="BJ37" s="15">
        <f>IF(AR37="R", $CA37, IF(OR(AR37="P", AR37="T", AR37="N"), 0, IF($C37="DM", $T37, IF(OR(AR37="Y", AR37="IR"),$AM37,IF(AR37="C", IF($BI37="Y", IF($AF37="N/A", $Q37, $AF37), IF($AG37="N/A", $T37,$AG37)))))))</f>
        <v>11</v>
      </c>
      <c r="BK37" s="15">
        <f>IF(AS37="R", $CA37, IF(OR(AS37="P", AS37="T", AS37="N"), 0, IF($C37="DM", $T37, IF(OR(AS37="Y", AS37="IR"),$AM37,IF(AS37="C", IF($BI37="Y", IF($AF37="N/A", $Q37, $AF37), IF($AG37="N/A", $T37,$AG37)))))))</f>
        <v>11</v>
      </c>
      <c r="BL37" s="15">
        <f>IF(AT37="R", $CA37, IF(OR(AT37="P", AT37="T", AT37="N"), 0, IF($C37="DM", $T37, IF(OR(AT37="Y", AT37="IR"),$AM37,IF(AT37="C", IF($BI37="Y", IF($AF37="N/A", $Q37, $AF37), IF($AG37="N/A", $T37,$AG37)))))))</f>
        <v>11</v>
      </c>
      <c r="BM37" s="15">
        <f>IF(AU37="R", $CA37, IF(OR(AU37="P", AU37="T", AU37="N"), 0, IF($C37="DM", $T37, IF(OR(AU37="Y", AU37="IR"),$AM37,IF(AU37="C", IF($BI37="Y", IF($AF37="N/A", $Q37, $AF37), IF($AG37="N/A", $T37,$AG37)))))))</f>
        <v>11</v>
      </c>
      <c r="BN37" s="15">
        <f>IF(AV37="R", $CA37, IF(OR(AV37="P", AV37="T", AV37="N"), 0, IF($C37="DM", $T37, IF(OR(AV37="Y", AV37="IR"),$AM37,IF(AV37="C", IF($BI37="Y", IF($AF37="N/A", $Q37, $AF37), IF($AG37="N/A", $T37,$AG37)))))))</f>
        <v>11</v>
      </c>
      <c r="BO37" s="15">
        <f>IF(AW37="R", $CA37, IF(OR(AW37="P", AW37="T", AW37="N"), 0, IF($C37="DM", $T37, IF(OR(AW37="Y", AW37="IR"),$AM37,IF(AW37="C", IF($BI37="Y", IF($AF37="N/A", $Q37, $AF37), IF($AG37="N/A", $T37,$AG37)))))))</f>
        <v>11</v>
      </c>
      <c r="BP37" s="15">
        <f>IF(AX37="R", $CA37, IF(OR(AX37="P", AX37="T", AX37="N"), 0, IF($C37="DM", $T37, IF(OR(AX37="Y", AX37="IR"),$AM37,IF(AX37="C", IF($BI37="Y", IF($AF37="N/A", $Q37, $AF37), IF($AG37="N/A", $T37,$AG37)))))))</f>
        <v>11</v>
      </c>
      <c r="BQ37" s="15">
        <f>IF(AY37="R", $CA37, IF(OR(AY37="P", AY37="T", AY37="N"), 0, IF($C37="DM", $T37, IF(OR(AY37="Y", AY37="IR"),$AM37,IF(AY37="C", IF($BI37="Y", IF($AF37="N/A", $Q37, $AF37), IF($AG37="N/A", $T37,$AG37)))))))</f>
        <v>11</v>
      </c>
      <c r="BR37" s="15">
        <f>IF(AZ37="R", $CA37, IF(OR(AZ37="P", AZ37="T", AZ37="N"), 0, IF($C37="DM", $T37, IF(OR(AZ37="Y", AZ37="IR"),$AM37,IF(AZ37="C", IF($BI37="Y", IF($AF37="N/A", $Q37, $AF37), IF($AG37="N/A", $T37,$AG37)))))))</f>
        <v>11</v>
      </c>
      <c r="BS37" s="15">
        <f>IF(BA37="R", $CA37, IF(OR(BA37="P", BA37="T", BA37="N"), 0, IF($C37="DM", $T37, IF(OR(BA37="Y", BA37="IR"),$AM37,IF(BA37="C", IF($BI37="Y", IF($AF37="N/A", $Q37, $AF37), IF($AG37="N/A", $T37,$AG37)))))))</f>
        <v>11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11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11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11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11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11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11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11</v>
      </c>
      <c r="CA37" s="14" t="s">
        <v>75</v>
      </c>
      <c r="CB37" s="15">
        <f>BZ37</f>
        <v>11</v>
      </c>
      <c r="CC37" s="14">
        <f>IF(OR($BH37="T", $BH37="R"), 0, IF($BH37="C", IF($BI37="Y", IF($BA37="C", 0, IF(AF37="N/A", Q37-T37, AF37-AG37)), IF($AF37="N/A", U37, AH37)), AN37))</f>
        <v>11</v>
      </c>
      <c r="CD37" s="14" t="str">
        <f>IF(OR($BH37="T", $BH37="R"), 0, IF($BH37="C", IF($BI37="Y", 0, IF($AF37="N/A", V37, AI37)), AO37))</f>
        <v>N/A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S:11 G:4 GR:0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5169</v>
      </c>
      <c r="B38" s="14" t="s">
        <v>2761</v>
      </c>
      <c r="C38" s="14" t="s">
        <v>63</v>
      </c>
      <c r="D38" s="14" t="s">
        <v>52</v>
      </c>
      <c r="E38" s="14">
        <f>VLOOKUP(B38, 'Rookie Year'!$A$2:$B$55555,2,FALSE)</f>
        <v>2023</v>
      </c>
      <c r="F38" s="14">
        <v>2023</v>
      </c>
      <c r="G38" s="14" t="s">
        <v>40</v>
      </c>
      <c r="H38" s="14" t="s">
        <v>2163</v>
      </c>
      <c r="I38" s="15">
        <v>6</v>
      </c>
      <c r="J38" s="14">
        <v>4</v>
      </c>
      <c r="K38" s="16">
        <f>IF(AND(G38&lt;&gt;"N",R38="N/A"), IF(I38&lt;4, 0, 0.25),IF(I38=1, IF(J38=1,0.25, 0.25), IF(I38&lt;13, 0.25, IF(I38&lt;26, 0.4, IF(I38&lt;51, 0.6, 0.75)))))</f>
        <v>0.25</v>
      </c>
      <c r="L38" s="15">
        <f>I38-M38</f>
        <v>4</v>
      </c>
      <c r="M38" s="15">
        <f>ROUNDUP(I38*K38,0)</f>
        <v>2</v>
      </c>
      <c r="N38" s="15">
        <f>M38*J38</f>
        <v>8</v>
      </c>
      <c r="O38" s="15">
        <v>4</v>
      </c>
      <c r="P38" s="15">
        <v>0</v>
      </c>
      <c r="Q38" s="15">
        <f>N38-O38-P38</f>
        <v>4</v>
      </c>
      <c r="R38" s="14" t="s">
        <v>75</v>
      </c>
      <c r="S38" s="14">
        <f>IF(R38="N/A", J38-($B$1-F38), J38-($B$1-R38))</f>
        <v>2</v>
      </c>
      <c r="T38" s="15">
        <v>2</v>
      </c>
      <c r="U38" s="15">
        <v>2</v>
      </c>
      <c r="V38" s="15" t="str">
        <f>IF($S38&lt;3, "N/A", $M38)</f>
        <v>N/A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List'!$A$3:$AE$1972,19,FALSE)))</f>
        <v>N/A</v>
      </c>
      <c r="AB38" s="14" t="str">
        <f>IF(C38="DM", "N/A", IF(Z38="No","N/A",VLOOKUP(B38,'Extension List'!$A$3:$AE$1972,21,FALSE)))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6</v>
      </c>
      <c r="AN38" s="15">
        <f>IF(AD38="N/A", IF(U38="N/A", "N/A", L38+U38), AD38+AH38)</f>
        <v>6</v>
      </c>
      <c r="AO38" s="15" t="str">
        <f>IF(AD38="N/A", IF(V38="N/A", "N/A", L38+V38), IF(AI38="N/A", "N/A", AD38+AI38))</f>
        <v>N/A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40</v>
      </c>
      <c r="AZ38" s="14" t="s">
        <v>40</v>
      </c>
      <c r="BA38" s="14" t="s">
        <v>40</v>
      </c>
      <c r="BB38" s="14" t="s">
        <v>40</v>
      </c>
      <c r="BC38" s="14" t="s">
        <v>40</v>
      </c>
      <c r="BD38" s="14" t="s">
        <v>40</v>
      </c>
      <c r="BE38" s="14" t="s">
        <v>40</v>
      </c>
      <c r="BF38" s="14" t="s">
        <v>40</v>
      </c>
      <c r="BG38" s="14" t="s">
        <v>40</v>
      </c>
      <c r="BH38" s="14" t="s">
        <v>40</v>
      </c>
      <c r="BI38" s="14"/>
      <c r="BJ38" s="15">
        <f>IF(AR38="R", $CA38, IF(OR(AR38="P", AR38="T", AR38="N"), 0, IF($C38="DM", $T38, IF(OR(AR38="Y", AR38="IR"),$AM38,IF(AR38="C", IF($BI38="Y", IF($AF38="N/A", $Q38, $AF38), IF($AG38="N/A", $T38,$AG38)))))))</f>
        <v>6</v>
      </c>
      <c r="BK38" s="15">
        <f>IF(AS38="R", $CA38, IF(OR(AS38="P", AS38="T", AS38="N"), 0, IF($C38="DM", $T38, IF(OR(AS38="Y", AS38="IR"),$AM38,IF(AS38="C", IF($BI38="Y", IF($AF38="N/A", $Q38, $AF38), IF($AG38="N/A", $T38,$AG38)))))))</f>
        <v>6</v>
      </c>
      <c r="BL38" s="15">
        <f>IF(AT38="R", $CA38, IF(OR(AT38="P", AT38="T", AT38="N"), 0, IF($C38="DM", $T38, IF(OR(AT38="Y", AT38="IR"),$AM38,IF(AT38="C", IF($BI38="Y", IF($AF38="N/A", $Q38, $AF38), IF($AG38="N/A", $T38,$AG38)))))))</f>
        <v>6</v>
      </c>
      <c r="BM38" s="15">
        <f>IF(AU38="R", $CA38, IF(OR(AU38="P", AU38="T", AU38="N"), 0, IF($C38="DM", $T38, IF(OR(AU38="Y", AU38="IR"),$AM38,IF(AU38="C", IF($BI38="Y", IF($AF38="N/A", $Q38, $AF38), IF($AG38="N/A", $T38,$AG38)))))))</f>
        <v>6</v>
      </c>
      <c r="BN38" s="15">
        <f>IF(AV38="R", $CA38, IF(OR(AV38="P", AV38="T", AV38="N"), 0, IF($C38="DM", $T38, IF(OR(AV38="Y", AV38="IR"),$AM38,IF(AV38="C", IF($BI38="Y", IF($AF38="N/A", $Q38, $AF38), IF($AG38="N/A", $T38,$AG38)))))))</f>
        <v>6</v>
      </c>
      <c r="BO38" s="15">
        <f>IF(AW38="R", $CA38, IF(OR(AW38="P", AW38="T", AW38="N"), 0, IF($C38="DM", $T38, IF(OR(AW38="Y", AW38="IR"),$AM38,IF(AW38="C", IF($BI38="Y", IF($AF38="N/A", $Q38, $AF38), IF($AG38="N/A", $T38,$AG38)))))))</f>
        <v>6</v>
      </c>
      <c r="BP38" s="15">
        <f>IF(AX38="R", $CA38, IF(OR(AX38="P", AX38="T", AX38="N"), 0, IF($C38="DM", $T38, IF(OR(AX38="Y", AX38="IR"),$AM38,IF(AX38="C", IF($BI38="Y", IF($AF38="N/A", $Q38, $AF38), IF($AG38="N/A", $T38,$AG38)))))))</f>
        <v>6</v>
      </c>
      <c r="BQ38" s="15">
        <f>IF(AY38="R", $CA38, IF(OR(AY38="P", AY38="T", AY38="N"), 0, IF($C38="DM", $T38, IF(OR(AY38="Y", AY38="IR"),$AM38,IF(AY38="C", IF($BI38="Y", IF($AF38="N/A", $Q38, $AF38), IF($AG38="N/A", $T38,$AG38)))))))</f>
        <v>6</v>
      </c>
      <c r="BR38" s="15">
        <f>IF(AZ38="R", $CA38, IF(OR(AZ38="P", AZ38="T", AZ38="N"), 0, IF($C38="DM", $T38, IF(OR(AZ38="Y", AZ38="IR"),$AM38,IF(AZ38="C", IF($BI38="Y", IF($AF38="N/A", $Q38, $AF38), IF($AG38="N/A", $T38,$AG38)))))))</f>
        <v>6</v>
      </c>
      <c r="BS38" s="15">
        <f>IF(BA38="R", $CA38, IF(OR(BA38="P", BA38="T", BA38="N"), 0, IF($C38="DM", $T38, IF(OR(BA38="Y", BA38="IR"),$AM38,IF(BA38="C", IF($BI38="Y", IF($AF38="N/A", $Q38, $AF38), IF($AG38="N/A", $T38,$AG38)))))))</f>
        <v>6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6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6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6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6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6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6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6</v>
      </c>
      <c r="CA38" s="14" t="s">
        <v>75</v>
      </c>
      <c r="CB38" s="15">
        <f>BZ38</f>
        <v>6</v>
      </c>
      <c r="CC38" s="14">
        <f>IF(OR($BH38="T", $BH38="R"), 0, IF($BH38="C", IF($BI38="Y", IF($BA38="C", 0, IF(AF38="N/A", Q38-T38, AF38-AG38)), IF($AF38="N/A", U38, AH38)), AN38))</f>
        <v>6</v>
      </c>
      <c r="CD38" s="14" t="str">
        <f>IF(OR($BH38="T", $BH38="R"), 0, IF($BH38="C", IF($BI38="Y", 0, IF($AF38="N/A", V38, AI38)), AO38))</f>
        <v>N/A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S:4 G:2 GR:4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6111</v>
      </c>
      <c r="B39" s="14" t="s">
        <v>3227</v>
      </c>
      <c r="C39" s="14" t="s">
        <v>63</v>
      </c>
      <c r="D39" s="14" t="s">
        <v>52</v>
      </c>
      <c r="E39" s="14">
        <v>2025</v>
      </c>
      <c r="F39" s="14">
        <v>2025</v>
      </c>
      <c r="G39" s="14" t="s">
        <v>40</v>
      </c>
      <c r="H39" s="14" t="s">
        <v>2243</v>
      </c>
      <c r="I39" s="15">
        <v>1</v>
      </c>
      <c r="J39" s="14">
        <v>3</v>
      </c>
      <c r="K39" s="16">
        <f>IF(AND(G39&lt;&gt;"N",R39="N/A"), IF(I39&lt;4, 0, 0.25),IF(I39=1, IF(J39=1,0.25, 0.25), IF(I39&lt;13, 0.25, IF(I39&lt;26, 0.4, IF(I39&lt;51, 0.6, 0.75)))))</f>
        <v>0</v>
      </c>
      <c r="L39" s="15">
        <f>I39-M39</f>
        <v>1</v>
      </c>
      <c r="M39" s="15">
        <f>ROUNDUP(I39*K39,0)</f>
        <v>0</v>
      </c>
      <c r="N39" s="15">
        <f>M39*J39</f>
        <v>0</v>
      </c>
      <c r="O39" s="15">
        <v>0</v>
      </c>
      <c r="P39" s="15">
        <v>0</v>
      </c>
      <c r="Q39" s="15">
        <f>N39-O39-P39</f>
        <v>0</v>
      </c>
      <c r="R39" s="14" t="s">
        <v>75</v>
      </c>
      <c r="S39" s="14">
        <f>IF(R39="N/A", J39-($B$1-F39), J39-($B$1-R39))</f>
        <v>3</v>
      </c>
      <c r="T39" s="15">
        <f>IF($S39&lt;1, "N/A", $M39)</f>
        <v>0</v>
      </c>
      <c r="U39" s="15">
        <f>IF($S39&lt;2, "N/A", $M39)</f>
        <v>0</v>
      </c>
      <c r="V39" s="15">
        <f>IF($S39&lt;3, "N/A", $M39)</f>
        <v>0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List'!$A$3:$AE$1972,19,FALSE)))</f>
        <v>N/A</v>
      </c>
      <c r="AB39" s="14" t="str">
        <f>IF(C39="DM", "N/A", IF(Z39="No","N/A",VLOOKUP(B39,'Extension List'!$A$3:$AE$1972,21,FALSE)))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</v>
      </c>
      <c r="AN39" s="15">
        <f>IF(AD39="N/A", IF(U39="N/A", "N/A", L39+U39), AD39+AH39)</f>
        <v>1</v>
      </c>
      <c r="AO39" s="15">
        <f>IF(AD39="N/A", IF(V39="N/A", "N/A", L39+V39), IF(AI39="N/A", "N/A", AD39+AI39))</f>
        <v>1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J39" s="15">
        <f>IF(AR39="R", $CA39, IF(OR(AR39="P", AR39="T", AR39="N"), 0, IF($C39="DM", $T39, IF(OR(AR39="Y", AR39="IR"),$AM39,IF(AR39="C", IF($BI39="Y", IF($AF39="N/A", $Q39, $AF39), IF($AG39="N/A", $T39,$AG39)))))))</f>
        <v>1</v>
      </c>
      <c r="BK39" s="15">
        <f>IF(AS39="R", $CA39, IF(OR(AS39="P", AS39="T", AS39="N"), 0, IF($C39="DM", $T39, IF(OR(AS39="Y", AS39="IR"),$AM39,IF(AS39="C", IF($BI39="Y", IF($AF39="N/A", $Q39, $AF39), IF($AG39="N/A", $T39,$AG39)))))))</f>
        <v>1</v>
      </c>
      <c r="BL39" s="15">
        <f>IF(AT39="R", $CA39, IF(OR(AT39="P", AT39="T", AT39="N"), 0, IF($C39="DM", $T39, IF(OR(AT39="Y", AT39="IR"),$AM39,IF(AT39="C", IF($BI39="Y", IF($AF39="N/A", $Q39, $AF39), IF($AG39="N/A", $T39,$AG39)))))))</f>
        <v>1</v>
      </c>
      <c r="BM39" s="15">
        <f>IF(AU39="R", $CA39, IF(OR(AU39="P", AU39="T", AU39="N"), 0, IF($C39="DM", $T39, IF(OR(AU39="Y", AU39="IR"),$AM39,IF(AU39="C", IF($BI39="Y", IF($AF39="N/A", $Q39, $AF39), IF($AG39="N/A", $T39,$AG39)))))))</f>
        <v>1</v>
      </c>
      <c r="BN39" s="15">
        <f>IF(AV39="R", $CA39, IF(OR(AV39="P", AV39="T", AV39="N"), 0, IF($C39="DM", $T39, IF(OR(AV39="Y", AV39="IR"),$AM39,IF(AV39="C", IF($BI39="Y", IF($AF39="N/A", $Q39, $AF39), IF($AG39="N/A", $T39,$AG39)))))))</f>
        <v>1</v>
      </c>
      <c r="BO39" s="15">
        <f>IF(AW39="R", $CA39, IF(OR(AW39="P", AW39="T", AW39="N"), 0, IF($C39="DM", $T39, IF(OR(AW39="Y", AW39="IR"),$AM39,IF(AW39="C", IF($BI39="Y", IF($AF39="N/A", $Q39, $AF39), IF($AG39="N/A", $T39,$AG39)))))))</f>
        <v>1</v>
      </c>
      <c r="BP39" s="15">
        <f>IF(AX39="R", $CA39, IF(OR(AX39="P", AX39="T", AX39="N"), 0, IF($C39="DM", $T39, IF(OR(AX39="Y", AX39="IR"),$AM39,IF(AX39="C", IF($BI39="Y", IF($AF39="N/A", $Q39, $AF39), IF($AG39="N/A", $T39,$AG39)))))))</f>
        <v>1</v>
      </c>
      <c r="BQ39" s="15">
        <f>IF(AY39="R", $CA39, IF(OR(AY39="P", AY39="T", AY39="N"), 0, IF($C39="DM", $T39, IF(OR(AY39="Y", AY39="IR"),$AM39,IF(AY39="C", IF($BI39="Y", IF($AF39="N/A", $Q39, $AF39), IF($AG39="N/A", $T39,$AG39)))))))</f>
        <v>1</v>
      </c>
      <c r="BR39" s="15">
        <f>IF(AZ39="R", $CA39, IF(OR(AZ39="P", AZ39="T", AZ39="N"), 0, IF($C39="DM", $T39, IF(OR(AZ39="Y", AZ39="IR"),$AM39,IF(AZ39="C", IF($BI39="Y", IF($AF39="N/A", $Q39, $AF39), IF($AG39="N/A", $T39,$AG39)))))))</f>
        <v>1</v>
      </c>
      <c r="BS39" s="15">
        <f>IF(BA39="R", $CA39, IF(OR(BA39="P", BA39="T", BA39="N"), 0, IF($C39="DM", $T39, IF(OR(BA39="Y", BA39="IR"),$AM39,IF(BA39="C", IF($BI39="Y", IF($AF39="N/A", $Q39, $AF39), IF($AG39="N/A", $T39,$AG39)))))))</f>
        <v>1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</v>
      </c>
      <c r="CA39" s="14" t="s">
        <v>75</v>
      </c>
      <c r="CB39" s="15">
        <f>BZ39</f>
        <v>1</v>
      </c>
      <c r="CC39" s="14">
        <f>IF(OR($BH39="T", $BH39="R"), 0, IF($BH39="C", IF($BI39="Y", IF($BA39="C", 0, IF(AF39="N/A", Q39-T39, AF39-AG39)), IF($AF39="N/A", U39, AH39)), AN39))</f>
        <v>1</v>
      </c>
      <c r="CD39" s="14">
        <f>IF(OR($BH39="T", $BH39="R"), 0, IF($BH39="C", IF($BI39="Y", 0, IF($AF39="N/A", V39, AI39)), AO39))</f>
        <v>1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 G:0 GR:0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6124</v>
      </c>
      <c r="B40" s="14" t="s">
        <v>1421</v>
      </c>
      <c r="C40" s="14" t="s">
        <v>63</v>
      </c>
      <c r="D40" s="14" t="s">
        <v>52</v>
      </c>
      <c r="E40" s="14">
        <f>VLOOKUP(B40, 'Rookie Year'!$A$2:$B$55555,2,FALSE)</f>
        <v>2017</v>
      </c>
      <c r="F40" s="14">
        <v>2025</v>
      </c>
      <c r="G40" s="14" t="s">
        <v>42</v>
      </c>
      <c r="H40" s="14" t="s">
        <v>1927</v>
      </c>
      <c r="I40" s="15">
        <v>1</v>
      </c>
      <c r="J40" s="14">
        <v>1</v>
      </c>
      <c r="K40" s="16">
        <f>IF(AND(G40&lt;&gt;"N",R40="N/A"), IF(I40&lt;4, 0, 0.25),IF(I40=1, IF(J40=1,0.25, 0.25), IF(I40&lt;13, 0.25, IF(I40&lt;26, 0.4, IF(I40&lt;51, 0.6, 0.75)))))</f>
        <v>0.25</v>
      </c>
      <c r="L40" s="15">
        <f>I40-M40</f>
        <v>0</v>
      </c>
      <c r="M40" s="15">
        <f>ROUNDUP(I40*K40,0)</f>
        <v>1</v>
      </c>
      <c r="N40" s="15">
        <f>M40*J40</f>
        <v>1</v>
      </c>
      <c r="O40" s="15">
        <v>0</v>
      </c>
      <c r="P40" s="15">
        <v>0</v>
      </c>
      <c r="Q40" s="15">
        <f>N40-O40-P40</f>
        <v>1</v>
      </c>
      <c r="R40" s="14" t="s">
        <v>75</v>
      </c>
      <c r="S40" s="14">
        <f>IF(R40="N/A", J40-($B$1-F40), J40-($B$1-R40))</f>
        <v>1</v>
      </c>
      <c r="T40" s="15">
        <f>IF($S40&lt;1, "N/A", $M40)</f>
        <v>1</v>
      </c>
      <c r="U40" s="15" t="str">
        <f>IF($S40&lt;2, "N/A", $M40)</f>
        <v>N/A</v>
      </c>
      <c r="V40" s="15" t="str">
        <f>IF($S40&lt;3, "N/A", $M40)</f>
        <v>N/A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List'!$A$3:$AE$1972,19,FALSE)))</f>
        <v>N/A</v>
      </c>
      <c r="AB40" s="14" t="str">
        <f>IF(C40="DM", "N/A", IF(Z40="No","N/A",VLOOKUP(B40,'Extension List'!$A$3:$AE$1972,21,FALSE)))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</v>
      </c>
      <c r="AN40" s="15" t="str">
        <f>IF(AD40="N/A", IF(U40="N/A", "N/A", L40+U40), AD40+AH40)</f>
        <v>N/A</v>
      </c>
      <c r="AO40" s="15" t="str">
        <f>IF(AD40="N/A", IF(V40="N/A", "N/A", L40+V40), IF(AI40="N/A", "N/A", AD40+AI40))</f>
        <v>N/A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40</v>
      </c>
      <c r="AS40" s="14" t="s">
        <v>40</v>
      </c>
      <c r="AT40" s="14" t="s">
        <v>40</v>
      </c>
      <c r="AU40" s="14" t="s">
        <v>40</v>
      </c>
      <c r="AV40" s="14" t="s">
        <v>40</v>
      </c>
      <c r="AW40" s="14" t="s">
        <v>40</v>
      </c>
      <c r="AX40" s="14" t="s">
        <v>40</v>
      </c>
      <c r="AY40" s="14" t="s">
        <v>40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J40" s="15">
        <f>IF(AR40="R", $CA40, IF(OR(AR40="P", AR40="T", AR40="N"), 0, IF($C40="DM", $T40, IF(OR(AR40="Y", AR40="IR"),$AM40,IF(AR40="C", IF($BI40="Y", IF($AF40="N/A", $Q40, $AF40), IF($AG40="N/A", $T40,$AG40)))))))</f>
        <v>1</v>
      </c>
      <c r="BK40" s="15">
        <f>IF(AS40="R", $CA40, IF(OR(AS40="P", AS40="T", AS40="N"), 0, IF($C40="DM", $T40, IF(OR(AS40="Y", AS40="IR"),$AM40,IF(AS40="C", IF($BI40="Y", IF($AF40="N/A", $Q40, $AF40), IF($AG40="N/A", $T40,$AG40)))))))</f>
        <v>1</v>
      </c>
      <c r="BL40" s="15">
        <f>IF(AT40="R", $CA40, IF(OR(AT40="P", AT40="T", AT40="N"), 0, IF($C40="DM", $T40, IF(OR(AT40="Y", AT40="IR"),$AM40,IF(AT40="C", IF($BI40="Y", IF($AF40="N/A", $Q40, $AF40), IF($AG40="N/A", $T40,$AG40)))))))</f>
        <v>1</v>
      </c>
      <c r="BM40" s="15">
        <f>IF(AU40="R", $CA40, IF(OR(AU40="P", AU40="T", AU40="N"), 0, IF($C40="DM", $T40, IF(OR(AU40="Y", AU40="IR"),$AM40,IF(AU40="C", IF($BI40="Y", IF($AF40="N/A", $Q40, $AF40), IF($AG40="N/A", $T40,$AG40)))))))</f>
        <v>1</v>
      </c>
      <c r="BN40" s="15">
        <f>IF(AV40="R", $CA40, IF(OR(AV40="P", AV40="T", AV40="N"), 0, IF($C40="DM", $T40, IF(OR(AV40="Y", AV40="IR"),$AM40,IF(AV40="C", IF($BI40="Y", IF($AF40="N/A", $Q40, $AF40), IF($AG40="N/A", $T40,$AG40)))))))</f>
        <v>1</v>
      </c>
      <c r="BO40" s="15">
        <f>IF(AW40="R", $CA40, IF(OR(AW40="P", AW40="T", AW40="N"), 0, IF($C40="DM", $T40, IF(OR(AW40="Y", AW40="IR"),$AM40,IF(AW40="C", IF($BI40="Y", IF($AF40="N/A", $Q40, $AF40), IF($AG40="N/A", $T40,$AG40)))))))</f>
        <v>1</v>
      </c>
      <c r="BP40" s="15">
        <f>IF(AX40="R", $CA40, IF(OR(AX40="P", AX40="T", AX40="N"), 0, IF($C40="DM", $T40, IF(OR(AX40="Y", AX40="IR"),$AM40,IF(AX40="C", IF($BI40="Y", IF($AF40="N/A", $Q40, $AF40), IF($AG40="N/A", $T40,$AG40)))))))</f>
        <v>1</v>
      </c>
      <c r="BQ40" s="15">
        <f>IF(AY40="R", $CA40, IF(OR(AY40="P", AY40="T", AY40="N"), 0, IF($C40="DM", $T40, IF(OR(AY40="Y", AY40="IR"),$AM40,IF(AY40="C", IF($BI40="Y", IF($AF40="N/A", $Q40, $AF40), IF($AG40="N/A", $T40,$AG40)))))))</f>
        <v>1</v>
      </c>
      <c r="BR40" s="15">
        <f>IF(AZ40="R", $CA40, IF(OR(AZ40="P", AZ40="T", AZ40="N"), 0, IF($C40="DM", $T40, IF(OR(AZ40="Y", AZ40="IR"),$AM40,IF(AZ40="C", IF($BI40="Y", IF($AF40="N/A", $Q40, $AF40), IF($AG40="N/A", $T40,$AG40)))))))</f>
        <v>1</v>
      </c>
      <c r="BS40" s="15">
        <f>IF(BA40="R", $CA40, IF(OR(BA40="P", BA40="T", BA40="N"), 0, IF($C40="DM", $T40, IF(OR(BA40="Y", BA40="IR"),$AM40,IF(BA40="C", IF($BI40="Y", IF($AF40="N/A", $Q40, $AF40), IF($AG40="N/A", $T40,$AG40)))))))</f>
        <v>1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</v>
      </c>
      <c r="CA40" s="14" t="s">
        <v>75</v>
      </c>
      <c r="CB40" s="15">
        <f>BZ40</f>
        <v>1</v>
      </c>
      <c r="CC40" s="14" t="str">
        <f>IF(OR($BH40="T", $BH40="R"), 0, IF($BH40="C", IF($BI40="Y", IF($BA40="C", 0, IF(AF40="N/A", Q40-T40, AF40-AG40)), IF($AF40="N/A", U40, AH40)), AN40))</f>
        <v>N/A</v>
      </c>
      <c r="CD40" s="14" t="str">
        <f>IF(OR($BH40="T", $BH40="R"), 0, IF($BH40="C", IF($BI40="Y", 0, IF($AF40="N/A", V40, AI40)), AO40))</f>
        <v>N/A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S:0 G:1 GR:1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5149</v>
      </c>
      <c r="B41" s="14" t="s">
        <v>2741</v>
      </c>
      <c r="C41" s="14" t="s">
        <v>63</v>
      </c>
      <c r="D41" s="14" t="s">
        <v>52</v>
      </c>
      <c r="E41" s="14">
        <f>VLOOKUP(B41, 'Rookie Year'!$A$2:$B$55555,2,FALSE)</f>
        <v>2023</v>
      </c>
      <c r="F41" s="14">
        <v>2023</v>
      </c>
      <c r="G41" s="14" t="s">
        <v>40</v>
      </c>
      <c r="H41" s="14" t="s">
        <v>2143</v>
      </c>
      <c r="I41" s="15">
        <v>19</v>
      </c>
      <c r="J41" s="14">
        <v>4</v>
      </c>
      <c r="K41" s="16">
        <f>IF(AND(G41&lt;&gt;"N",R41="N/A"), IF(I41&lt;4, 0, 0.25),IF(I41=1, IF(J41=1,0.25, 0.25), IF(I41&lt;13, 0.25, IF(I41&lt;26, 0.4, IF(I41&lt;51, 0.6, 0.75)))))</f>
        <v>0.25</v>
      </c>
      <c r="L41" s="15">
        <f>I41-M41</f>
        <v>14</v>
      </c>
      <c r="M41" s="15">
        <f>ROUNDUP(I41*K41,0)</f>
        <v>5</v>
      </c>
      <c r="N41" s="15">
        <f>M41*J41</f>
        <v>20</v>
      </c>
      <c r="O41" s="15">
        <v>10</v>
      </c>
      <c r="P41" s="15">
        <v>0</v>
      </c>
      <c r="Q41" s="15">
        <f>N41-O41-P41</f>
        <v>10</v>
      </c>
      <c r="R41" s="14" t="s">
        <v>75</v>
      </c>
      <c r="S41" s="14">
        <f>IF(R41="N/A", J41-($B$1-F41), J41-($B$1-R41))</f>
        <v>2</v>
      </c>
      <c r="T41" s="15">
        <v>5</v>
      </c>
      <c r="U41" s="15">
        <v>5</v>
      </c>
      <c r="V41" s="15" t="str">
        <f>IF($S41&lt;3, "N/A", $M41)</f>
        <v>N/A</v>
      </c>
      <c r="W41" s="15" t="str">
        <f>IF($S41&lt;4, "N/A", $M41)</f>
        <v>N/A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No</v>
      </c>
      <c r="AA41" s="17" t="str">
        <f>IF(C41="DM", "N/A", IF(Z41="No","N/A",VLOOKUP(B41,'Extension List'!$A$3:$AE$1972,19,FALSE)))</f>
        <v>N/A</v>
      </c>
      <c r="AB41" s="14" t="str">
        <f>IF(C41="DM", "N/A", IF(Z41="No","N/A",VLOOKUP(B41,'Extension List'!$A$3:$AE$1972,21,FALSE)))</f>
        <v>N/A</v>
      </c>
      <c r="AC41" s="14" t="str">
        <f>IF(AA41="N/A", "N/A", 0)</f>
        <v>N/A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19</v>
      </c>
      <c r="AN41" s="15">
        <f>IF(AD41="N/A", IF(U41="N/A", "N/A", L41+U41), AD41+AH41)</f>
        <v>19</v>
      </c>
      <c r="AO41" s="15" t="str">
        <f>IF(AD41="N/A", IF(V41="N/A", "N/A", L41+V41), IF(AI41="N/A", "N/A", AD41+AI41))</f>
        <v>N/A</v>
      </c>
      <c r="AP41" s="15" t="str">
        <f>IF(AD41="N/A", IF(W41="N/A", "N/A", L41+W41), IF(AJ41="N/A", "N/A", AD41+AJ41))</f>
        <v>N/A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I41" s="14"/>
      <c r="BJ41" s="15">
        <f>IF(AR41="R", $CA41, IF(OR(AR41="P", AR41="T", AR41="N"), 0, IF($C41="DM", $T41, IF(OR(AR41="Y", AR41="IR"),$AM41,IF(AR41="C", IF($BI41="Y", IF($AF41="N/A", $Q41, $AF41), IF($AG41="N/A", $T41,$AG41)))))))</f>
        <v>19</v>
      </c>
      <c r="BK41" s="15">
        <f>IF(AS41="R", $CA41, IF(OR(AS41="P", AS41="T", AS41="N"), 0, IF($C41="DM", $T41, IF(OR(AS41="Y", AS41="IR"),$AM41,IF(AS41="C", IF($BI41="Y", IF($AF41="N/A", $Q41, $AF41), IF($AG41="N/A", $T41,$AG41)))))))</f>
        <v>19</v>
      </c>
      <c r="BL41" s="15">
        <f>IF(AT41="R", $CA41, IF(OR(AT41="P", AT41="T", AT41="N"), 0, IF($C41="DM", $T41, IF(OR(AT41="Y", AT41="IR"),$AM41,IF(AT41="C", IF($BI41="Y", IF($AF41="N/A", $Q41, $AF41), IF($AG41="N/A", $T41,$AG41)))))))</f>
        <v>19</v>
      </c>
      <c r="BM41" s="15">
        <f>IF(AU41="R", $CA41, IF(OR(AU41="P", AU41="T", AU41="N"), 0, IF($C41="DM", $T41, IF(OR(AU41="Y", AU41="IR"),$AM41,IF(AU41="C", IF($BI41="Y", IF($AF41="N/A", $Q41, $AF41), IF($AG41="N/A", $T41,$AG41)))))))</f>
        <v>19</v>
      </c>
      <c r="BN41" s="15">
        <f>IF(AV41="R", $CA41, IF(OR(AV41="P", AV41="T", AV41="N"), 0, IF($C41="DM", $T41, IF(OR(AV41="Y", AV41="IR"),$AM41,IF(AV41="C", IF($BI41="Y", IF($AF41="N/A", $Q41, $AF41), IF($AG41="N/A", $T41,$AG41)))))))</f>
        <v>19</v>
      </c>
      <c r="BO41" s="15">
        <f>IF(AW41="R", $CA41, IF(OR(AW41="P", AW41="T", AW41="N"), 0, IF($C41="DM", $T41, IF(OR(AW41="Y", AW41="IR"),$AM41,IF(AW41="C", IF($BI41="Y", IF($AF41="N/A", $Q41, $AF41), IF($AG41="N/A", $T41,$AG41)))))))</f>
        <v>19</v>
      </c>
      <c r="BP41" s="15">
        <f>IF(AX41="R", $CA41, IF(OR(AX41="P", AX41="T", AX41="N"), 0, IF($C41="DM", $T41, IF(OR(AX41="Y", AX41="IR"),$AM41,IF(AX41="C", IF($BI41="Y", IF($AF41="N/A", $Q41, $AF41), IF($AG41="N/A", $T41,$AG41)))))))</f>
        <v>19</v>
      </c>
      <c r="BQ41" s="15">
        <f>IF(AY41="R", $CA41, IF(OR(AY41="P", AY41="T", AY41="N"), 0, IF($C41="DM", $T41, IF(OR(AY41="Y", AY41="IR"),$AM41,IF(AY41="C", IF($BI41="Y", IF($AF41="N/A", $Q41, $AF41), IF($AG41="N/A", $T41,$AG41)))))))</f>
        <v>19</v>
      </c>
      <c r="BR41" s="15">
        <f>IF(AZ41="R", $CA41, IF(OR(AZ41="P", AZ41="T", AZ41="N"), 0, IF($C41="DM", $T41, IF(OR(AZ41="Y", AZ41="IR"),$AM41,IF(AZ41="C", IF($BI41="Y", IF($AF41="N/A", $Q41, $AF41), IF($AG41="N/A", $T41,$AG41)))))))</f>
        <v>19</v>
      </c>
      <c r="BS41" s="15">
        <f>IF(BA41="R", $CA41, IF(OR(BA41="P", BA41="T", BA41="N"), 0, IF($C41="DM", $T41, IF(OR(BA41="Y", BA41="IR"),$AM41,IF(BA41="C", IF($BI41="Y", IF($AF41="N/A", $Q41, $AF41), IF($AG41="N/A", $T41,$AG41)))))))</f>
        <v>19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19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19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19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19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19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19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19</v>
      </c>
      <c r="CA41" s="14" t="s">
        <v>75</v>
      </c>
      <c r="CB41" s="15">
        <f>BZ41</f>
        <v>19</v>
      </c>
      <c r="CC41" s="14">
        <f>IF(OR($BH41="T", $BH41="R"), 0, IF($BH41="C", IF($BI41="Y", IF($BA41="C", 0, IF(AF41="N/A", Q41-T41, AF41-AG41)), IF($AF41="N/A", U41, AH41)), AN41))</f>
        <v>19</v>
      </c>
      <c r="CD41" s="14" t="str">
        <f>IF(OR($BH41="T", $BH41="R"), 0, IF($BH41="C", IF($BI41="Y", 0, IF($AF41="N/A", V41, AI41)), AO41))</f>
        <v>N/A</v>
      </c>
      <c r="CE41" s="14" t="str">
        <f>IF(OR($BH41="T", $BH41="R"), 0, IF($BH41="C", IF($BI41="Y", 0, IF($AF41="N/A", W41, AJ41)), AP41))</f>
        <v>N/A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S:14 G:5 GR:10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5648</v>
      </c>
      <c r="B42" s="14" t="s">
        <v>3056</v>
      </c>
      <c r="C42" s="14" t="s">
        <v>63</v>
      </c>
      <c r="D42" s="14" t="s">
        <v>52</v>
      </c>
      <c r="E42" s="14">
        <f>VLOOKUP(B42, 'Rookie Year'!$A$2:$B$55555,2,FALSE)</f>
        <v>2024</v>
      </c>
      <c r="F42" s="14">
        <v>2024</v>
      </c>
      <c r="G42" s="14" t="s">
        <v>40</v>
      </c>
      <c r="H42" s="14" t="s">
        <v>2199</v>
      </c>
      <c r="I42" s="15">
        <v>1</v>
      </c>
      <c r="J42" s="14">
        <v>3</v>
      </c>
      <c r="K42" s="16">
        <f>IF(AND(G42&lt;&gt;"N",R42="N/A"), IF(I42&lt;4, 0, 0.25),IF(I42=1, IF(J42=1,0.25, 0.25), IF(I42&lt;13, 0.25, IF(I42&lt;26, 0.4, IF(I42&lt;51, 0.6, 0.75)))))</f>
        <v>0</v>
      </c>
      <c r="L42" s="15">
        <f>I42-M42</f>
        <v>1</v>
      </c>
      <c r="M42" s="15">
        <f>ROUNDUP(I42*K42,0)</f>
        <v>0</v>
      </c>
      <c r="N42" s="15">
        <f>M42*J42</f>
        <v>0</v>
      </c>
      <c r="O42" s="15">
        <v>0</v>
      </c>
      <c r="P42" s="15">
        <v>0</v>
      </c>
      <c r="Q42" s="15">
        <f>N42-O42-P42</f>
        <v>0</v>
      </c>
      <c r="R42" s="14" t="s">
        <v>75</v>
      </c>
      <c r="S42" s="14">
        <f>IF(R42="N/A", J42-($B$1-F42), J42-($B$1-R42))</f>
        <v>2</v>
      </c>
      <c r="T42" s="15">
        <v>0</v>
      </c>
      <c r="U42" s="15">
        <v>0</v>
      </c>
      <c r="V42" s="15" t="str">
        <f>IF($S42&lt;3, "N/A", $M42)</f>
        <v>N/A</v>
      </c>
      <c r="W42" s="15" t="str">
        <f>IF($S42&lt;4, "N/A", $M42)</f>
        <v>N/A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No</v>
      </c>
      <c r="AA42" s="17" t="str">
        <f>IF(C42="DM", "N/A", IF(Z42="No","N/A",VLOOKUP(B42,'Extension List'!$A$3:$AE$1972,19,FALSE)))</f>
        <v>N/A</v>
      </c>
      <c r="AB42" s="14" t="str">
        <f>IF(C42="DM", "N/A", IF(Z42="No","N/A",VLOOKUP(B42,'Extension List'!$A$3:$AE$1972,21,FALSE)))</f>
        <v>N/A</v>
      </c>
      <c r="AC42" s="14" t="str">
        <f>IF(AA42="N/A", "N/A", 0)</f>
        <v>N/A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1</v>
      </c>
      <c r="AN42" s="15">
        <f>IF(AD42="N/A", IF(U42="N/A", "N/A", L42+U42), AD42+AH42)</f>
        <v>1</v>
      </c>
      <c r="AO42" s="15" t="str">
        <f>IF(AD42="N/A", IF(V42="N/A", "N/A", L42+V42), IF(AI42="N/A", "N/A", AD42+AI42))</f>
        <v>N/A</v>
      </c>
      <c r="AP42" s="15" t="str">
        <f>IF(AD42="N/A", IF(W42="N/A", "N/A", L42+W42), IF(AJ42="N/A", "N/A", AD42+AJ42))</f>
        <v>N/A</v>
      </c>
      <c r="AQ42" s="15" t="str">
        <f>IF(AD42="N/A", IF(X42="N/A", "N/A", L42+X42), IF(AK42="N/A", "N/A", AD42+AK42))</f>
        <v>N/A</v>
      </c>
      <c r="AR42" s="14" t="s">
        <v>40</v>
      </c>
      <c r="AS42" s="14" t="s">
        <v>40</v>
      </c>
      <c r="AT42" s="14" t="s">
        <v>40</v>
      </c>
      <c r="AU42" s="14" t="s">
        <v>40</v>
      </c>
      <c r="AV42" s="14" t="s">
        <v>40</v>
      </c>
      <c r="AW42" s="14" t="s">
        <v>40</v>
      </c>
      <c r="AX42" s="14" t="s">
        <v>40</v>
      </c>
      <c r="AY42" s="14" t="s">
        <v>40</v>
      </c>
      <c r="AZ42" s="14" t="s">
        <v>40</v>
      </c>
      <c r="BA42" s="14" t="s">
        <v>40</v>
      </c>
      <c r="BB42" s="14" t="s">
        <v>40</v>
      </c>
      <c r="BC42" s="14" t="s">
        <v>40</v>
      </c>
      <c r="BD42" s="14" t="s">
        <v>40</v>
      </c>
      <c r="BE42" s="14" t="s">
        <v>40</v>
      </c>
      <c r="BF42" s="14" t="s">
        <v>40</v>
      </c>
      <c r="BG42" s="14" t="s">
        <v>40</v>
      </c>
      <c r="BH42" s="14" t="s">
        <v>40</v>
      </c>
      <c r="BI42" s="14"/>
      <c r="BJ42" s="15">
        <f>IF(AR42="R", $CA42, IF(OR(AR42="P", AR42="T", AR42="N"), 0, IF($C42="DM", $T42, IF(OR(AR42="Y", AR42="IR"),$AM42,IF(AR42="C", IF($BI42="Y", IF($AF42="N/A", $Q42, $AF42), IF($AG42="N/A", $T42,$AG42)))))))</f>
        <v>1</v>
      </c>
      <c r="BK42" s="15">
        <f>IF(AS42="R", $CA42, IF(OR(AS42="P", AS42="T", AS42="N"), 0, IF($C42="DM", $T42, IF(OR(AS42="Y", AS42="IR"),$AM42,IF(AS42="C", IF($BI42="Y", IF($AF42="N/A", $Q42, $AF42), IF($AG42="N/A", $T42,$AG42)))))))</f>
        <v>1</v>
      </c>
      <c r="BL42" s="15">
        <f>IF(AT42="R", $CA42, IF(OR(AT42="P", AT42="T", AT42="N"), 0, IF($C42="DM", $T42, IF(OR(AT42="Y", AT42="IR"),$AM42,IF(AT42="C", IF($BI42="Y", IF($AF42="N/A", $Q42, $AF42), IF($AG42="N/A", $T42,$AG42)))))))</f>
        <v>1</v>
      </c>
      <c r="BM42" s="15">
        <f>IF(AU42="R", $CA42, IF(OR(AU42="P", AU42="T", AU42="N"), 0, IF($C42="DM", $T42, IF(OR(AU42="Y", AU42="IR"),$AM42,IF(AU42="C", IF($BI42="Y", IF($AF42="N/A", $Q42, $AF42), IF($AG42="N/A", $T42,$AG42)))))))</f>
        <v>1</v>
      </c>
      <c r="BN42" s="15">
        <f>IF(AV42="R", $CA42, IF(OR(AV42="P", AV42="T", AV42="N"), 0, IF($C42="DM", $T42, IF(OR(AV42="Y", AV42="IR"),$AM42,IF(AV42="C", IF($BI42="Y", IF($AF42="N/A", $Q42, $AF42), IF($AG42="N/A", $T42,$AG42)))))))</f>
        <v>1</v>
      </c>
      <c r="BO42" s="15">
        <f>IF(AW42="R", $CA42, IF(OR(AW42="P", AW42="T", AW42="N"), 0, IF($C42="DM", $T42, IF(OR(AW42="Y", AW42="IR"),$AM42,IF(AW42="C", IF($BI42="Y", IF($AF42="N/A", $Q42, $AF42), IF($AG42="N/A", $T42,$AG42)))))))</f>
        <v>1</v>
      </c>
      <c r="BP42" s="15">
        <f>IF(AX42="R", $CA42, IF(OR(AX42="P", AX42="T", AX42="N"), 0, IF($C42="DM", $T42, IF(OR(AX42="Y", AX42="IR"),$AM42,IF(AX42="C", IF($BI42="Y", IF($AF42="N/A", $Q42, $AF42), IF($AG42="N/A", $T42,$AG42)))))))</f>
        <v>1</v>
      </c>
      <c r="BQ42" s="15">
        <f>IF(AY42="R", $CA42, IF(OR(AY42="P", AY42="T", AY42="N"), 0, IF($C42="DM", $T42, IF(OR(AY42="Y", AY42="IR"),$AM42,IF(AY42="C", IF($BI42="Y", IF($AF42="N/A", $Q42, $AF42), IF($AG42="N/A", $T42,$AG42)))))))</f>
        <v>1</v>
      </c>
      <c r="BR42" s="15">
        <f>IF(AZ42="R", $CA42, IF(OR(AZ42="P", AZ42="T", AZ42="N"), 0, IF($C42="DM", $T42, IF(OR(AZ42="Y", AZ42="IR"),$AM42,IF(AZ42="C", IF($BI42="Y", IF($AF42="N/A", $Q42, $AF42), IF($AG42="N/A", $T42,$AG42)))))))</f>
        <v>1</v>
      </c>
      <c r="BS42" s="15">
        <f>IF(BA42="R", $CA42, IF(OR(BA42="P", BA42="T", BA42="N"), 0, IF($C42="DM", $T42, IF(OR(BA42="Y", BA42="IR"),$AM42,IF(BA42="C", IF($BI42="Y", IF($AF42="N/A", $Q42, $AF42), IF($AG42="N/A", $T42,$AG42)))))))</f>
        <v>1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1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1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1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1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1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1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1</v>
      </c>
      <c r="CA42" s="14" t="s">
        <v>75</v>
      </c>
      <c r="CB42" s="15">
        <f>BZ42</f>
        <v>1</v>
      </c>
      <c r="CC42" s="14">
        <f>IF(OR($BH42="T", $BH42="R"), 0, IF($BH42="C", IF($BI42="Y", IF($BA42="C", 0, IF(AF42="N/A", Q42-T42, AF42-AG42)), IF($AF42="N/A", U42, AH42)), AN42))</f>
        <v>1</v>
      </c>
      <c r="CD42" s="14" t="str">
        <f>IF(OR($BH42="T", $BH42="R"), 0, IF($BH42="C", IF($BI42="Y", 0, IF($AF42="N/A", V42, AI42)), AO42))</f>
        <v>N/A</v>
      </c>
      <c r="CE42" s="14" t="str">
        <f>IF(OR($BH42="T", $BH42="R"), 0, IF($BH42="C", IF($BI42="Y", 0, IF($AF42="N/A", W42, AJ42)), AP42))</f>
        <v>N/A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S:1 G:0 GR:0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4723</v>
      </c>
      <c r="B43" s="14" t="s">
        <v>2553</v>
      </c>
      <c r="C43" s="14" t="s">
        <v>63</v>
      </c>
      <c r="D43" s="14" t="s">
        <v>52</v>
      </c>
      <c r="E43" s="14">
        <f>VLOOKUP(B43, 'Rookie Year'!$A$2:$B$55555,2,FALSE)</f>
        <v>2022</v>
      </c>
      <c r="F43" s="14">
        <v>2022</v>
      </c>
      <c r="G43" s="14" t="s">
        <v>40</v>
      </c>
      <c r="H43" s="14" t="s">
        <v>2152</v>
      </c>
      <c r="I43" s="15">
        <v>10</v>
      </c>
      <c r="J43" s="14">
        <v>4</v>
      </c>
      <c r="K43" s="16">
        <f>IF(AND(G43&lt;&gt;"N",R43="N/A"), IF(I43&lt;4, 0, 0.25),IF(I43=1, IF(J43=1,0.25, 0.25), IF(I43&lt;13, 0.25, IF(I43&lt;26, 0.4, IF(I43&lt;51, 0.6, 0.75)))))</f>
        <v>0.25</v>
      </c>
      <c r="L43" s="15">
        <f>I43-M43</f>
        <v>7</v>
      </c>
      <c r="M43" s="15">
        <f>ROUNDUP(I43*K43,0)</f>
        <v>3</v>
      </c>
      <c r="N43" s="15">
        <f>M43*J43</f>
        <v>12</v>
      </c>
      <c r="O43" s="15">
        <v>9</v>
      </c>
      <c r="P43" s="15">
        <v>0</v>
      </c>
      <c r="Q43" s="15">
        <f>N43-O43-P43</f>
        <v>3</v>
      </c>
      <c r="R43" s="14" t="s">
        <v>75</v>
      </c>
      <c r="S43" s="14">
        <f>IF(R43="N/A", J43-($B$1-F43), J43-($B$1-R43))</f>
        <v>1</v>
      </c>
      <c r="T43" s="15">
        <v>3</v>
      </c>
      <c r="U43" s="15" t="str">
        <f>IF($S43&lt;2, "N/A", $M43)</f>
        <v>N/A</v>
      </c>
      <c r="V43" s="15" t="str">
        <f>IF($S43&lt;3, "N/A", $M43)</f>
        <v>N/A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Yes</v>
      </c>
      <c r="AA43" s="17">
        <f>IF(C43="DM", "N/A", IF(Z43="No","N/A",VLOOKUP(B43,'Extension List'!$A$3:$AE$1972,19,FALSE)))</f>
        <v>19</v>
      </c>
      <c r="AB43" s="14">
        <f>IF(C43="DM", "N/A", IF(Z43="No","N/A",VLOOKUP(B43,'Extension List'!$A$3:$AE$1972,21,FALSE)))</f>
        <v>4</v>
      </c>
      <c r="AC43" s="14">
        <f>IF(AA43="N/A", "N/A", 0)</f>
        <v>0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10</v>
      </c>
      <c r="AN43" s="15" t="str">
        <f>IF(AD43="N/A", IF(U43="N/A", "N/A", L43+U43), AD43+AH43)</f>
        <v>N/A</v>
      </c>
      <c r="AO43" s="15" t="str">
        <f>IF(AD43="N/A", IF(V43="N/A", "N/A", L43+V43), IF(AI43="N/A", "N/A", AD43+AI43))</f>
        <v>N/A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48</v>
      </c>
      <c r="AS43" s="14" t="s">
        <v>48</v>
      </c>
      <c r="AT43" s="14" t="s">
        <v>48</v>
      </c>
      <c r="AU43" s="14" t="s">
        <v>48</v>
      </c>
      <c r="AV43" s="14" t="s">
        <v>48</v>
      </c>
      <c r="AW43" s="14" t="s">
        <v>48</v>
      </c>
      <c r="AX43" s="14" t="s">
        <v>48</v>
      </c>
      <c r="AY43" s="14" t="s">
        <v>48</v>
      </c>
      <c r="AZ43" s="14" t="s">
        <v>48</v>
      </c>
      <c r="BA43" s="14" t="s">
        <v>48</v>
      </c>
      <c r="BB43" s="14" t="s">
        <v>48</v>
      </c>
      <c r="BC43" s="14" t="s">
        <v>48</v>
      </c>
      <c r="BD43" s="14" t="s">
        <v>48</v>
      </c>
      <c r="BE43" s="14" t="s">
        <v>48</v>
      </c>
      <c r="BF43" s="14" t="s">
        <v>48</v>
      </c>
      <c r="BG43" s="14" t="s">
        <v>48</v>
      </c>
      <c r="BH43" s="14" t="s">
        <v>48</v>
      </c>
      <c r="BI43" s="14"/>
      <c r="BJ43" s="15">
        <f>IF(AR43="R", $CA43, IF(OR(AR43="P", AR43="T", AR43="N"), 0, IF($C43="DM", $T43, IF(OR(AR43="Y", AR43="IR"),$AM43,IF(AR43="C", IF($BI43="Y", IF($AF43="N/A", $Q43, $AF43), IF($AG43="N/A", $T43,$AG43)))))))</f>
        <v>10</v>
      </c>
      <c r="BK43" s="15">
        <f>IF(AS43="R", $CA43, IF(OR(AS43="P", AS43="T", AS43="N"), 0, IF($C43="DM", $T43, IF(OR(AS43="Y", AS43="IR"),$AM43,IF(AS43="C", IF($BI43="Y", IF($AF43="N/A", $Q43, $AF43), IF($AG43="N/A", $T43,$AG43)))))))</f>
        <v>10</v>
      </c>
      <c r="BL43" s="15">
        <f>IF(AT43="R", $CA43, IF(OR(AT43="P", AT43="T", AT43="N"), 0, IF($C43="DM", $T43, IF(OR(AT43="Y", AT43="IR"),$AM43,IF(AT43="C", IF($BI43="Y", IF($AF43="N/A", $Q43, $AF43), IF($AG43="N/A", $T43,$AG43)))))))</f>
        <v>10</v>
      </c>
      <c r="BM43" s="15">
        <f>IF(AU43="R", $CA43, IF(OR(AU43="P", AU43="T", AU43="N"), 0, IF($C43="DM", $T43, IF(OR(AU43="Y", AU43="IR"),$AM43,IF(AU43="C", IF($BI43="Y", IF($AF43="N/A", $Q43, $AF43), IF($AG43="N/A", $T43,$AG43)))))))</f>
        <v>10</v>
      </c>
      <c r="BN43" s="15">
        <f>IF(AV43="R", $CA43, IF(OR(AV43="P", AV43="T", AV43="N"), 0, IF($C43="DM", $T43, IF(OR(AV43="Y", AV43="IR"),$AM43,IF(AV43="C", IF($BI43="Y", IF($AF43="N/A", $Q43, $AF43), IF($AG43="N/A", $T43,$AG43)))))))</f>
        <v>10</v>
      </c>
      <c r="BO43" s="15">
        <f>IF(AW43="R", $CA43, IF(OR(AW43="P", AW43="T", AW43="N"), 0, IF($C43="DM", $T43, IF(OR(AW43="Y", AW43="IR"),$AM43,IF(AW43="C", IF($BI43="Y", IF($AF43="N/A", $Q43, $AF43), IF($AG43="N/A", $T43,$AG43)))))))</f>
        <v>10</v>
      </c>
      <c r="BP43" s="15">
        <f>IF(AX43="R", $CA43, IF(OR(AX43="P", AX43="T", AX43="N"), 0, IF($C43="DM", $T43, IF(OR(AX43="Y", AX43="IR"),$AM43,IF(AX43="C", IF($BI43="Y", IF($AF43="N/A", $Q43, $AF43), IF($AG43="N/A", $T43,$AG43)))))))</f>
        <v>10</v>
      </c>
      <c r="BQ43" s="15">
        <f>IF(AY43="R", $CA43, IF(OR(AY43="P", AY43="T", AY43="N"), 0, IF($C43="DM", $T43, IF(OR(AY43="Y", AY43="IR"),$AM43,IF(AY43="C", IF($BI43="Y", IF($AF43="N/A", $Q43, $AF43), IF($AG43="N/A", $T43,$AG43)))))))</f>
        <v>10</v>
      </c>
      <c r="BR43" s="15">
        <f>IF(AZ43="R", $CA43, IF(OR(AZ43="P", AZ43="T", AZ43="N"), 0, IF($C43="DM", $T43, IF(OR(AZ43="Y", AZ43="IR"),$AM43,IF(AZ43="C", IF($BI43="Y", IF($AF43="N/A", $Q43, $AF43), IF($AG43="N/A", $T43,$AG43)))))))</f>
        <v>10</v>
      </c>
      <c r="BS43" s="15">
        <f>IF(BA43="R", $CA43, IF(OR(BA43="P", BA43="T", BA43="N"), 0, IF($C43="DM", $T43, IF(OR(BA43="Y", BA43="IR"),$AM43,IF(BA43="C", IF($BI43="Y", IF($AF43="N/A", $Q43, $AF43), IF($AG43="N/A", $T43,$AG43)))))))</f>
        <v>10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10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10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10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10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10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10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10</v>
      </c>
      <c r="CA43" s="14" t="s">
        <v>75</v>
      </c>
      <c r="CB43" s="15">
        <f>BZ43</f>
        <v>10</v>
      </c>
      <c r="CC43" s="14" t="str">
        <f>IF(OR($BH43="T", $BH43="R"), 0, IF($BH43="C", IF($BI43="Y", IF($BA43="C", 0, IF(AF43="N/A", Q43-T43, AF43-AG43)), IF($AF43="N/A", U43, AH43)), AN43))</f>
        <v>N/A</v>
      </c>
      <c r="CD43" s="14" t="str">
        <f>IF(OR($BH43="T", $BH43="R"), 0, IF($BH43="C", IF($BI43="Y", 0, IF($AF43="N/A", V43, AI43)), AO43))</f>
        <v>N/A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S:7 G:3 GR:3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5516</v>
      </c>
      <c r="B44" s="14" t="s">
        <v>1816</v>
      </c>
      <c r="C44" s="14" t="s">
        <v>63</v>
      </c>
      <c r="D44" s="14" t="s">
        <v>52</v>
      </c>
      <c r="E44" s="14">
        <f>VLOOKUP(B44, 'Rookie Year'!$A$2:$B$55555,2,FALSE)</f>
        <v>2017</v>
      </c>
      <c r="F44" s="14">
        <v>2024</v>
      </c>
      <c r="G44" s="14" t="s">
        <v>42</v>
      </c>
      <c r="H44" s="14" t="s">
        <v>1927</v>
      </c>
      <c r="I44" s="15">
        <v>12</v>
      </c>
      <c r="J44" s="14">
        <v>2</v>
      </c>
      <c r="K44" s="16">
        <f>IF(AND(G44&lt;&gt;"N",R44="N/A"), IF(I44&lt;4, 0, 0.25),IF(I44=1, IF(J44=1,0.25, 0.25), IF(I44&lt;13, 0.25, IF(I44&lt;26, 0.4, IF(I44&lt;51, 0.6, 0.75)))))</f>
        <v>0.25</v>
      </c>
      <c r="L44" s="15">
        <f>I44-M44</f>
        <v>9</v>
      </c>
      <c r="M44" s="15">
        <f>ROUNDUP(I44*K44,0)</f>
        <v>3</v>
      </c>
      <c r="N44" s="15">
        <f>M44*J44</f>
        <v>6</v>
      </c>
      <c r="O44" s="15">
        <v>6</v>
      </c>
      <c r="P44" s="15">
        <v>0</v>
      </c>
      <c r="Q44" s="15">
        <f>N44-O44-P44</f>
        <v>0</v>
      </c>
      <c r="R44" s="14" t="s">
        <v>75</v>
      </c>
      <c r="S44" s="14">
        <f>IF(R44="N/A", J44-($B$1-F44), J44-($B$1-R44))</f>
        <v>1</v>
      </c>
      <c r="T44" s="15">
        <v>0</v>
      </c>
      <c r="U44" s="15" t="str">
        <f>IF($S44&lt;2, "N/A", $M44)</f>
        <v>N/A</v>
      </c>
      <c r="V44" s="15" t="str">
        <f>IF($S44&lt;3, "N/A", $M44)</f>
        <v>N/A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Yes</v>
      </c>
      <c r="AA44" s="17">
        <f>IF(C44="DM", "N/A", IF(Z44="No","N/A",VLOOKUP(B44,'Extension List'!$A$3:$AE$1972,19,FALSE)))</f>
        <v>19</v>
      </c>
      <c r="AB44" s="14">
        <f>IF(C44="DM", "N/A", IF(Z44="No","N/A",VLOOKUP(B44,'Extension List'!$A$3:$AE$1972,21,FALSE)))</f>
        <v>4</v>
      </c>
      <c r="AC44" s="14">
        <f>IF(AA44="N/A", "N/A", 0)</f>
        <v>0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9</v>
      </c>
      <c r="AN44" s="15" t="str">
        <f>IF(AD44="N/A", IF(U44="N/A", "N/A", L44+U44), AD44+AH44)</f>
        <v>N/A</v>
      </c>
      <c r="AO44" s="15" t="str">
        <f>IF(AD44="N/A", IF(V44="N/A", "N/A", L44+V44), IF(AI44="N/A", "N/A", AD44+AI44))</f>
        <v>N/A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44</v>
      </c>
      <c r="AS44" s="14" t="s">
        <v>44</v>
      </c>
      <c r="AT44" s="14" t="s">
        <v>44</v>
      </c>
      <c r="AU44" s="14" t="s">
        <v>44</v>
      </c>
      <c r="AV44" s="14" t="s">
        <v>44</v>
      </c>
      <c r="AW44" s="14" t="s">
        <v>44</v>
      </c>
      <c r="AX44" s="14" t="s">
        <v>44</v>
      </c>
      <c r="AY44" s="14" t="s">
        <v>44</v>
      </c>
      <c r="AZ44" s="14" t="s">
        <v>44</v>
      </c>
      <c r="BA44" s="14" t="s">
        <v>44</v>
      </c>
      <c r="BB44" s="14" t="s">
        <v>44</v>
      </c>
      <c r="BC44" s="14" t="s">
        <v>44</v>
      </c>
      <c r="BD44" s="14" t="s">
        <v>44</v>
      </c>
      <c r="BE44" s="14" t="s">
        <v>44</v>
      </c>
      <c r="BF44" s="14" t="s">
        <v>44</v>
      </c>
      <c r="BG44" s="14" t="s">
        <v>44</v>
      </c>
      <c r="BH44" s="14" t="s">
        <v>44</v>
      </c>
      <c r="BI44" s="14"/>
      <c r="BJ44" s="15">
        <f>IF(AR44="R", $CA44, IF(OR(AR44="P", AR44="T", AR44="N"), 0, IF($C44="DM", $T44, IF(OR(AR44="Y", AR44="IR"),$AM44,IF(AR44="C", IF($BI44="Y", IF($AF44="N/A", $Q44, $AF44), IF($AG44="N/A", $T44,$AG44)))))))</f>
        <v>0</v>
      </c>
      <c r="BK44" s="15">
        <f>IF(AS44="R", $CA44, IF(OR(AS44="P", AS44="T", AS44="N"), 0, IF($C44="DM", $T44, IF(OR(AS44="Y", AS44="IR"),$AM44,IF(AS44="C", IF($BI44="Y", IF($AF44="N/A", $Q44, $AF44), IF($AG44="N/A", $T44,$AG44)))))))</f>
        <v>0</v>
      </c>
      <c r="BL44" s="15">
        <f>IF(AT44="R", $CA44, IF(OR(AT44="P", AT44="T", AT44="N"), 0, IF($C44="DM", $T44, IF(OR(AT44="Y", AT44="IR"),$AM44,IF(AT44="C", IF($BI44="Y", IF($AF44="N/A", $Q44, $AF44), IF($AG44="N/A", $T44,$AG44)))))))</f>
        <v>0</v>
      </c>
      <c r="BM44" s="15">
        <f>IF(AU44="R", $CA44, IF(OR(AU44="P", AU44="T", AU44="N"), 0, IF($C44="DM", $T44, IF(OR(AU44="Y", AU44="IR"),$AM44,IF(AU44="C", IF($BI44="Y", IF($AF44="N/A", $Q44, $AF44), IF($AG44="N/A", $T44,$AG44)))))))</f>
        <v>0</v>
      </c>
      <c r="BN44" s="15">
        <f>IF(AV44="R", $CA44, IF(OR(AV44="P", AV44="T", AV44="N"), 0, IF($C44="DM", $T44, IF(OR(AV44="Y", AV44="IR"),$AM44,IF(AV44="C", IF($BI44="Y", IF($AF44="N/A", $Q44, $AF44), IF($AG44="N/A", $T44,$AG44)))))))</f>
        <v>0</v>
      </c>
      <c r="BO44" s="15">
        <f>IF(AW44="R", $CA44, IF(OR(AW44="P", AW44="T", AW44="N"), 0, IF($C44="DM", $T44, IF(OR(AW44="Y", AW44="IR"),$AM44,IF(AW44="C", IF($BI44="Y", IF($AF44="N/A", $Q44, $AF44), IF($AG44="N/A", $T44,$AG44)))))))</f>
        <v>0</v>
      </c>
      <c r="BP44" s="15">
        <f>IF(AX44="R", $CA44, IF(OR(AX44="P", AX44="T", AX44="N"), 0, IF($C44="DM", $T44, IF(OR(AX44="Y", AX44="IR"),$AM44,IF(AX44="C", IF($BI44="Y", IF($AF44="N/A", $Q44, $AF44), IF($AG44="N/A", $T44,$AG44)))))))</f>
        <v>0</v>
      </c>
      <c r="BQ44" s="15">
        <f>IF(AY44="R", $CA44, IF(OR(AY44="P", AY44="T", AY44="N"), 0, IF($C44="DM", $T44, IF(OR(AY44="Y", AY44="IR"),$AM44,IF(AY44="C", IF($BI44="Y", IF($AF44="N/A", $Q44, $AF44), IF($AG44="N/A", $T44,$AG44)))))))</f>
        <v>0</v>
      </c>
      <c r="BR44" s="15">
        <f>IF(AZ44="R", $CA44, IF(OR(AZ44="P", AZ44="T", AZ44="N"), 0, IF($C44="DM", $T44, IF(OR(AZ44="Y", AZ44="IR"),$AM44,IF(AZ44="C", IF($BI44="Y", IF($AF44="N/A", $Q44, $AF44), IF($AG44="N/A", $T44,$AG44)))))))</f>
        <v>0</v>
      </c>
      <c r="BS44" s="15">
        <f>IF(BA44="R", $CA44, IF(OR(BA44="P", BA44="T", BA44="N"), 0, IF($C44="DM", $T44, IF(OR(BA44="Y", BA44="IR"),$AM44,IF(BA44="C", IF($BI44="Y", IF($AF44="N/A", $Q44, $AF44), IF($AG44="N/A", $T44,$AG44)))))))</f>
        <v>0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0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0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0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0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0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0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0</v>
      </c>
      <c r="CA44" s="14" t="s">
        <v>75</v>
      </c>
      <c r="CB44" s="15">
        <f>BZ44</f>
        <v>0</v>
      </c>
      <c r="CC44" s="14" t="str">
        <f>IF(OR($BH44="T", $BH44="R"), 0, IF($BH44="C", IF($BI44="Y", IF($BA44="C", 0, IF(AF44="N/A", Q44-T44, AF44-AG44)), IF($AF44="N/A", U44, AH44)), AN44))</f>
        <v>N/A</v>
      </c>
      <c r="CD44" s="14" t="str">
        <f>IF(OR($BH44="T", $BH44="R"), 0, IF($BH44="C", IF($BI44="Y", 0, IF($AF44="N/A", V44, AI44)), AO44))</f>
        <v>N/A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S:9 G:3 GR:0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6080</v>
      </c>
      <c r="B45" s="14" t="s">
        <v>3196</v>
      </c>
      <c r="C45" s="14" t="s">
        <v>64</v>
      </c>
      <c r="D45" s="14" t="s">
        <v>52</v>
      </c>
      <c r="E45" s="14">
        <v>2025</v>
      </c>
      <c r="F45" s="14">
        <v>2025</v>
      </c>
      <c r="G45" s="14" t="s">
        <v>40</v>
      </c>
      <c r="H45" s="14" t="s">
        <v>2220</v>
      </c>
      <c r="I45" s="15">
        <v>1</v>
      </c>
      <c r="J45" s="14">
        <v>3</v>
      </c>
      <c r="K45" s="16">
        <f>IF(AND(G45&lt;&gt;"N",R45="N/A"), IF(I45&lt;4, 0, 0.25),IF(I45=1, IF(J45=1,0.25, 0.25), IF(I45&lt;13, 0.25, IF(I45&lt;26, 0.4, IF(I45&lt;51, 0.6, 0.75)))))</f>
        <v>0</v>
      </c>
      <c r="L45" s="15">
        <f>I45-M45</f>
        <v>1</v>
      </c>
      <c r="M45" s="15">
        <f>ROUNDUP(I45*K45,0)</f>
        <v>0</v>
      </c>
      <c r="N45" s="15">
        <f>M45*J45</f>
        <v>0</v>
      </c>
      <c r="O45" s="15">
        <v>0</v>
      </c>
      <c r="P45" s="15">
        <v>0</v>
      </c>
      <c r="Q45" s="15">
        <f>N45-O45-P45</f>
        <v>0</v>
      </c>
      <c r="R45" s="14" t="s">
        <v>75</v>
      </c>
      <c r="S45" s="14">
        <f>IF(R45="N/A", J45-($B$1-F45), J45-($B$1-R45))</f>
        <v>3</v>
      </c>
      <c r="T45" s="15">
        <f>IF($S45&lt;1, "N/A", $M45)</f>
        <v>0</v>
      </c>
      <c r="U45" s="15">
        <f>IF($S45&lt;2, "N/A", $M45)</f>
        <v>0</v>
      </c>
      <c r="V45" s="15">
        <f>IF($S45&lt;3, "N/A", $M45)</f>
        <v>0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No</v>
      </c>
      <c r="AA45" s="17" t="str">
        <f>IF(C45="DM", "N/A", IF(Z45="No","N/A",VLOOKUP(B45,'Extension List'!$A$3:$AE$1972,19,FALSE)))</f>
        <v>N/A</v>
      </c>
      <c r="AB45" s="14" t="str">
        <f>IF(C45="DM", "N/A", IF(Z45="No","N/A",VLOOKUP(B45,'Extension List'!$A$3:$AE$1972,21,FALSE)))</f>
        <v>N/A</v>
      </c>
      <c r="AC45" s="14" t="str">
        <f>IF(AA45="N/A", "N/A", 0)</f>
        <v>N/A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1</v>
      </c>
      <c r="AN45" s="15">
        <f>IF(AD45="N/A", IF(U45="N/A", "N/A", L45+U45), AD45+AH45)</f>
        <v>1</v>
      </c>
      <c r="AO45" s="15">
        <f>IF(AD45="N/A", IF(V45="N/A", "N/A", L45+V45), IF(AI45="N/A", "N/A", AD45+AI45))</f>
        <v>1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40</v>
      </c>
      <c r="AZ45" s="14" t="s">
        <v>40</v>
      </c>
      <c r="BA45" s="14" t="s">
        <v>40</v>
      </c>
      <c r="BB45" s="14" t="s">
        <v>40</v>
      </c>
      <c r="BC45" s="14" t="s">
        <v>40</v>
      </c>
      <c r="BD45" s="14" t="s">
        <v>40</v>
      </c>
      <c r="BE45" s="14" t="s">
        <v>40</v>
      </c>
      <c r="BF45" s="14" t="s">
        <v>40</v>
      </c>
      <c r="BG45" s="14" t="s">
        <v>40</v>
      </c>
      <c r="BH45" s="14" t="s">
        <v>40</v>
      </c>
      <c r="BJ45" s="15">
        <f>IF(AR45="R", $CA45, IF(OR(AR45="P", AR45="T", AR45="N"), 0, IF($C45="DM", $T45, IF(OR(AR45="Y", AR45="IR"),$AM45,IF(AR45="C", IF($BI45="Y", IF($AF45="N/A", $Q45, $AF45), IF($AG45="N/A", $T45,$AG45)))))))</f>
        <v>1</v>
      </c>
      <c r="BK45" s="15">
        <f>IF(AS45="R", $CA45, IF(OR(AS45="P", AS45="T", AS45="N"), 0, IF($C45="DM", $T45, IF(OR(AS45="Y", AS45="IR"),$AM45,IF(AS45="C", IF($BI45="Y", IF($AF45="N/A", $Q45, $AF45), IF($AG45="N/A", $T45,$AG45)))))))</f>
        <v>1</v>
      </c>
      <c r="BL45" s="15">
        <f>IF(AT45="R", $CA45, IF(OR(AT45="P", AT45="T", AT45="N"), 0, IF($C45="DM", $T45, IF(OR(AT45="Y", AT45="IR"),$AM45,IF(AT45="C", IF($BI45="Y", IF($AF45="N/A", $Q45, $AF45), IF($AG45="N/A", $T45,$AG45)))))))</f>
        <v>1</v>
      </c>
      <c r="BM45" s="15">
        <f>IF(AU45="R", $CA45, IF(OR(AU45="P", AU45="T", AU45="N"), 0, IF($C45="DM", $T45, IF(OR(AU45="Y", AU45="IR"),$AM45,IF(AU45="C", IF($BI45="Y", IF($AF45="N/A", $Q45, $AF45), IF($AG45="N/A", $T45,$AG45)))))))</f>
        <v>1</v>
      </c>
      <c r="BN45" s="15">
        <f>IF(AV45="R", $CA45, IF(OR(AV45="P", AV45="T", AV45="N"), 0, IF($C45="DM", $T45, IF(OR(AV45="Y", AV45="IR"),$AM45,IF(AV45="C", IF($BI45="Y", IF($AF45="N/A", $Q45, $AF45), IF($AG45="N/A", $T45,$AG45)))))))</f>
        <v>1</v>
      </c>
      <c r="BO45" s="15">
        <f>IF(AW45="R", $CA45, IF(OR(AW45="P", AW45="T", AW45="N"), 0, IF($C45="DM", $T45, IF(OR(AW45="Y", AW45="IR"),$AM45,IF(AW45="C", IF($BI45="Y", IF($AF45="N/A", $Q45, $AF45), IF($AG45="N/A", $T45,$AG45)))))))</f>
        <v>1</v>
      </c>
      <c r="BP45" s="15">
        <f>IF(AX45="R", $CA45, IF(OR(AX45="P", AX45="T", AX45="N"), 0, IF($C45="DM", $T45, IF(OR(AX45="Y", AX45="IR"),$AM45,IF(AX45="C", IF($BI45="Y", IF($AF45="N/A", $Q45, $AF45), IF($AG45="N/A", $T45,$AG45)))))))</f>
        <v>1</v>
      </c>
      <c r="BQ45" s="15">
        <f>IF(AY45="R", $CA45, IF(OR(AY45="P", AY45="T", AY45="N"), 0, IF($C45="DM", $T45, IF(OR(AY45="Y", AY45="IR"),$AM45,IF(AY45="C", IF($BI45="Y", IF($AF45="N/A", $Q45, $AF45), IF($AG45="N/A", $T45,$AG45)))))))</f>
        <v>1</v>
      </c>
      <c r="BR45" s="15">
        <f>IF(AZ45="R", $CA45, IF(OR(AZ45="P", AZ45="T", AZ45="N"), 0, IF($C45="DM", $T45, IF(OR(AZ45="Y", AZ45="IR"),$AM45,IF(AZ45="C", IF($BI45="Y", IF($AF45="N/A", $Q45, $AF45), IF($AG45="N/A", $T45,$AG45)))))))</f>
        <v>1</v>
      </c>
      <c r="BS45" s="15">
        <f>IF(BA45="R", $CA45, IF(OR(BA45="P", BA45="T", BA45="N"), 0, IF($C45="DM", $T45, IF(OR(BA45="Y", BA45="IR"),$AM45,IF(BA45="C", IF($BI45="Y", IF($AF45="N/A", $Q45, $AF45), IF($AG45="N/A", $T45,$AG45)))))))</f>
        <v>1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4" t="s">
        <v>75</v>
      </c>
      <c r="CB45" s="15">
        <f>BZ45</f>
        <v>1</v>
      </c>
      <c r="CC45" s="14">
        <f>IF(OR($BH45="T", $BH45="R"), 0, IF($BH45="C", IF($BI45="Y", IF($BA45="C", 0, IF(AF45="N/A", Q45-T45, AF45-AG45)), IF($AF45="N/A", U45, AH45)), AN45))</f>
        <v>1</v>
      </c>
      <c r="CD45" s="14">
        <f>IF(OR($BH45="T", $BH45="R"), 0, IF($BH45="C", IF($BI45="Y", 0, IF($AF45="N/A", V45, AI45)), AO45))</f>
        <v>1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S:1 G:0 GR:0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6125</v>
      </c>
      <c r="B46" s="14" t="s">
        <v>788</v>
      </c>
      <c r="C46" s="14" t="s">
        <v>64</v>
      </c>
      <c r="D46" s="14" t="s">
        <v>52</v>
      </c>
      <c r="E46" s="14">
        <f>VLOOKUP(B46, 'Rookie Year'!$A$2:$B$55555,2,FALSE)</f>
        <v>2016</v>
      </c>
      <c r="F46" s="14">
        <v>2025</v>
      </c>
      <c r="G46" s="14" t="s">
        <v>42</v>
      </c>
      <c r="H46" s="14" t="s">
        <v>1927</v>
      </c>
      <c r="I46" s="15">
        <v>1</v>
      </c>
      <c r="J46" s="14">
        <v>1</v>
      </c>
      <c r="K46" s="16">
        <f>IF(AND(G46&lt;&gt;"N",R46="N/A"), IF(I46&lt;4, 0, 0.25),IF(I46=1, IF(J46=1,0.25, 0.25), IF(I46&lt;13, 0.25, IF(I46&lt;26, 0.4, IF(I46&lt;51, 0.6, 0.75)))))</f>
        <v>0.25</v>
      </c>
      <c r="L46" s="15">
        <f>I46-M46</f>
        <v>0</v>
      </c>
      <c r="M46" s="15">
        <f>ROUNDUP(I46*K46,0)</f>
        <v>1</v>
      </c>
      <c r="N46" s="15">
        <f>M46*J46</f>
        <v>1</v>
      </c>
      <c r="O46" s="15">
        <v>0</v>
      </c>
      <c r="P46" s="15">
        <v>0</v>
      </c>
      <c r="Q46" s="15">
        <f>N46-O46-P46</f>
        <v>1</v>
      </c>
      <c r="R46" s="14" t="s">
        <v>75</v>
      </c>
      <c r="S46" s="14">
        <f>IF(R46="N/A", J46-($B$1-F46), J46-($B$1-R46))</f>
        <v>1</v>
      </c>
      <c r="T46" s="15">
        <f>IF($S46&lt;1, "N/A", $M46)</f>
        <v>1</v>
      </c>
      <c r="U46" s="15" t="str">
        <f>IF($S46&lt;2, "N/A", $M46)</f>
        <v>N/A</v>
      </c>
      <c r="V46" s="15" t="str">
        <f>IF($S46&lt;3, "N/A", $M46)</f>
        <v>N/A</v>
      </c>
      <c r="W46" s="15" t="str">
        <f>IF($S46&lt;4, "N/A", $M46)</f>
        <v>N/A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List'!$A$3:$AE$1972,19,FALSE)))</f>
        <v>N/A</v>
      </c>
      <c r="AB46" s="14" t="str">
        <f>IF(C46="DM", "N/A", IF(Z46="No","N/A",VLOOKUP(B46,'Extension List'!$A$3:$AE$1972,21,FALSE)))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1</v>
      </c>
      <c r="AN46" s="15" t="str">
        <f>IF(AD46="N/A", IF(U46="N/A", "N/A", L46+U46), AD46+AH46)</f>
        <v>N/A</v>
      </c>
      <c r="AO46" s="15" t="str">
        <f>IF(AD46="N/A", IF(V46="N/A", "N/A", L46+V46), IF(AI46="N/A", "N/A", AD46+AI46))</f>
        <v>N/A</v>
      </c>
      <c r="AP46" s="15" t="str">
        <f>IF(AD46="N/A", IF(W46="N/A", "N/A", L46+W46), IF(AJ46="N/A", "N/A", AD46+AJ46))</f>
        <v>N/A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40</v>
      </c>
      <c r="AT46" s="14" t="s">
        <v>40</v>
      </c>
      <c r="AU46" s="14" t="s">
        <v>40</v>
      </c>
      <c r="AV46" s="14" t="s">
        <v>40</v>
      </c>
      <c r="AW46" s="14" t="s">
        <v>40</v>
      </c>
      <c r="AX46" s="14" t="s">
        <v>40</v>
      </c>
      <c r="AY46" s="14" t="s">
        <v>40</v>
      </c>
      <c r="AZ46" s="14" t="s">
        <v>40</v>
      </c>
      <c r="BA46" s="14" t="s">
        <v>40</v>
      </c>
      <c r="BB46" s="14" t="s">
        <v>40</v>
      </c>
      <c r="BC46" s="14" t="s">
        <v>40</v>
      </c>
      <c r="BD46" s="14" t="s">
        <v>40</v>
      </c>
      <c r="BE46" s="14" t="s">
        <v>40</v>
      </c>
      <c r="BF46" s="14" t="s">
        <v>40</v>
      </c>
      <c r="BG46" s="14" t="s">
        <v>40</v>
      </c>
      <c r="BH46" s="14" t="s">
        <v>40</v>
      </c>
      <c r="BJ46" s="15">
        <f>IF(AR46="R", $CA46, IF(OR(AR46="P", AR46="T", AR46="N"), 0, IF($C46="DM", $T46, IF(OR(AR46="Y", AR46="IR"),$AM46,IF(AR46="C", IF($BI46="Y", IF($AF46="N/A", $Q46, $AF46), IF($AG46="N/A", $T46,$AG46)))))))</f>
        <v>1</v>
      </c>
      <c r="BK46" s="15">
        <f>IF(AS46="R", $CA46, IF(OR(AS46="P", AS46="T", AS46="N"), 0, IF($C46="DM", $T46, IF(OR(AS46="Y", AS46="IR"),$AM46,IF(AS46="C", IF($BI46="Y", IF($AF46="N/A", $Q46, $AF46), IF($AG46="N/A", $T46,$AG46)))))))</f>
        <v>1</v>
      </c>
      <c r="BL46" s="15">
        <f>IF(AT46="R", $CA46, IF(OR(AT46="P", AT46="T", AT46="N"), 0, IF($C46="DM", $T46, IF(OR(AT46="Y", AT46="IR"),$AM46,IF(AT46="C", IF($BI46="Y", IF($AF46="N/A", $Q46, $AF46), IF($AG46="N/A", $T46,$AG46)))))))</f>
        <v>1</v>
      </c>
      <c r="BM46" s="15">
        <f>IF(AU46="R", $CA46, IF(OR(AU46="P", AU46="T", AU46="N"), 0, IF($C46="DM", $T46, IF(OR(AU46="Y", AU46="IR"),$AM46,IF(AU46="C", IF($BI46="Y", IF($AF46="N/A", $Q46, $AF46), IF($AG46="N/A", $T46,$AG46)))))))</f>
        <v>1</v>
      </c>
      <c r="BN46" s="15">
        <f>IF(AV46="R", $CA46, IF(OR(AV46="P", AV46="T", AV46="N"), 0, IF($C46="DM", $T46, IF(OR(AV46="Y", AV46="IR"),$AM46,IF(AV46="C", IF($BI46="Y", IF($AF46="N/A", $Q46, $AF46), IF($AG46="N/A", $T46,$AG46)))))))</f>
        <v>1</v>
      </c>
      <c r="BO46" s="15">
        <f>IF(AW46="R", $CA46, IF(OR(AW46="P", AW46="T", AW46="N"), 0, IF($C46="DM", $T46, IF(OR(AW46="Y", AW46="IR"),$AM46,IF(AW46="C", IF($BI46="Y", IF($AF46="N/A", $Q46, $AF46), IF($AG46="N/A", $T46,$AG46)))))))</f>
        <v>1</v>
      </c>
      <c r="BP46" s="15">
        <f>IF(AX46="R", $CA46, IF(OR(AX46="P", AX46="T", AX46="N"), 0, IF($C46="DM", $T46, IF(OR(AX46="Y", AX46="IR"),$AM46,IF(AX46="C", IF($BI46="Y", IF($AF46="N/A", $Q46, $AF46), IF($AG46="N/A", $T46,$AG46)))))))</f>
        <v>1</v>
      </c>
      <c r="BQ46" s="15">
        <f>IF(AY46="R", $CA46, IF(OR(AY46="P", AY46="T", AY46="N"), 0, IF($C46="DM", $T46, IF(OR(AY46="Y", AY46="IR"),$AM46,IF(AY46="C", IF($BI46="Y", IF($AF46="N/A", $Q46, $AF46), IF($AG46="N/A", $T46,$AG46)))))))</f>
        <v>1</v>
      </c>
      <c r="BR46" s="15">
        <f>IF(AZ46="R", $CA46, IF(OR(AZ46="P", AZ46="T", AZ46="N"), 0, IF($C46="DM", $T46, IF(OR(AZ46="Y", AZ46="IR"),$AM46,IF(AZ46="C", IF($BI46="Y", IF($AF46="N/A", $Q46, $AF46), IF($AG46="N/A", $T46,$AG46)))))))</f>
        <v>1</v>
      </c>
      <c r="BS46" s="15">
        <f>IF(BA46="R", $CA46, IF(OR(BA46="P", BA46="T", BA46="N"), 0, IF($C46="DM", $T46, IF(OR(BA46="Y", BA46="IR"),$AM46,IF(BA46="C", IF($BI46="Y", IF($AF46="N/A", $Q46, $AF46), IF($AG46="N/A", $T46,$AG46)))))))</f>
        <v>1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1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1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1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1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1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1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1</v>
      </c>
      <c r="CA46" s="14" t="s">
        <v>75</v>
      </c>
      <c r="CB46" s="15">
        <f>BZ46</f>
        <v>1</v>
      </c>
      <c r="CC46" s="14" t="str">
        <f>IF(OR($BH46="T", $BH46="R"), 0, IF($BH46="C", IF($BI46="Y", IF($BA46="C", 0, IF(AF46="N/A", Q46-T46, AF46-AG46)), IF($AF46="N/A", U46, AH46)), AN46))</f>
        <v>N/A</v>
      </c>
      <c r="CD46" s="14" t="str">
        <f>IF(OR($BH46="T", $BH46="R"), 0, IF($BH46="C", IF($BI46="Y", 0, IF($AF46="N/A", V46, AI46)), AO46))</f>
        <v>N/A</v>
      </c>
      <c r="CE46" s="14" t="str">
        <f>IF(OR($BH46="T", $BH46="R"), 0, IF($BH46="C", IF($BI46="Y", 0, IF($AF46="N/A", W46, AJ46)), AP46))</f>
        <v>N/A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S:0 G:1 GR:1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5686</v>
      </c>
      <c r="B47" s="14" t="s">
        <v>2979</v>
      </c>
      <c r="C47" s="14" t="s">
        <v>64</v>
      </c>
      <c r="D47" s="14" t="s">
        <v>52</v>
      </c>
      <c r="E47" s="14">
        <f>VLOOKUP(B47, 'Rookie Year'!$A$2:$B$55555,2,FALSE)</f>
        <v>2024</v>
      </c>
      <c r="F47" s="14">
        <v>2024</v>
      </c>
      <c r="G47" s="14" t="s">
        <v>40</v>
      </c>
      <c r="H47" s="14" t="s">
        <v>2229</v>
      </c>
      <c r="I47" s="15">
        <v>1</v>
      </c>
      <c r="J47" s="14">
        <v>3</v>
      </c>
      <c r="K47" s="16">
        <f>IF(AND(G47&lt;&gt;"N",R47="N/A"), IF(I47&lt;4, 0, 0.25),IF(I47=1, IF(J47=1,0.25, 0.25), IF(I47&lt;13, 0.25, IF(I47&lt;26, 0.4, IF(I47&lt;51, 0.6, 0.75)))))</f>
        <v>0</v>
      </c>
      <c r="L47" s="15">
        <f>I47-M47</f>
        <v>1</v>
      </c>
      <c r="M47" s="15">
        <f>ROUNDUP(I47*K47,0)</f>
        <v>0</v>
      </c>
      <c r="N47" s="15">
        <f>M47*J47</f>
        <v>0</v>
      </c>
      <c r="O47" s="15">
        <v>0</v>
      </c>
      <c r="P47" s="15">
        <v>0</v>
      </c>
      <c r="Q47" s="15">
        <f>N47-O47-P47</f>
        <v>0</v>
      </c>
      <c r="R47" s="14" t="s">
        <v>75</v>
      </c>
      <c r="S47" s="14">
        <f>IF(R47="N/A", J47-($B$1-F47), J47-($B$1-R47))</f>
        <v>2</v>
      </c>
      <c r="T47" s="15">
        <v>0</v>
      </c>
      <c r="U47" s="15">
        <v>0</v>
      </c>
      <c r="V47" s="15" t="str">
        <f>IF($S47&lt;3, "N/A", $M47)</f>
        <v>N/A</v>
      </c>
      <c r="W47" s="15" t="str">
        <f>IF($S47&lt;4, "N/A", $M47)</f>
        <v>N/A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List'!$A$3:$AE$1972,19,FALSE)))</f>
        <v>N/A</v>
      </c>
      <c r="AB47" s="14" t="str">
        <f>IF(C47="DM", "N/A", IF(Z47="No","N/A",VLOOKUP(B47,'Extension List'!$A$3:$AE$1972,21,FALSE)))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1</v>
      </c>
      <c r="AN47" s="15">
        <f>IF(AD47="N/A", IF(U47="N/A", "N/A", L47+U47), AD47+AH47)</f>
        <v>1</v>
      </c>
      <c r="AO47" s="15" t="str">
        <f>IF(AD47="N/A", IF(V47="N/A", "N/A", L47+V47), IF(AI47="N/A", "N/A", AD47+AI47))</f>
        <v>N/A</v>
      </c>
      <c r="AP47" s="15" t="str">
        <f>IF(AD47="N/A", IF(W47="N/A", "N/A", L47+W47), IF(AJ47="N/A", "N/A", AD47+AJ47))</f>
        <v>N/A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44</v>
      </c>
      <c r="AT47" s="14" t="s">
        <v>44</v>
      </c>
      <c r="AU47" s="14" t="s">
        <v>44</v>
      </c>
      <c r="AV47" s="14" t="s">
        <v>44</v>
      </c>
      <c r="AW47" s="14" t="s">
        <v>44</v>
      </c>
      <c r="AX47" s="14" t="s">
        <v>44</v>
      </c>
      <c r="AY47" s="14" t="s">
        <v>44</v>
      </c>
      <c r="AZ47" s="14" t="s">
        <v>44</v>
      </c>
      <c r="BA47" s="14" t="s">
        <v>44</v>
      </c>
      <c r="BB47" s="14" t="s">
        <v>44</v>
      </c>
      <c r="BC47" s="14" t="s">
        <v>44</v>
      </c>
      <c r="BD47" s="14" t="s">
        <v>44</v>
      </c>
      <c r="BE47" s="14" t="s">
        <v>44</v>
      </c>
      <c r="BF47" s="14" t="s">
        <v>44</v>
      </c>
      <c r="BG47" s="14" t="s">
        <v>44</v>
      </c>
      <c r="BH47" s="14" t="s">
        <v>44</v>
      </c>
      <c r="BI47" s="14"/>
      <c r="BJ47" s="15">
        <f>IF(AR47="R", $CA47, IF(OR(AR47="P", AR47="T", AR47="N"), 0, IF($C47="DM", $T47, IF(OR(AR47="Y", AR47="IR"),$AM47,IF(AR47="C", IF($BI47="Y", IF($AF47="N/A", $Q47, $AF47), IF($AG47="N/A", $T47,$AG47)))))))</f>
        <v>1</v>
      </c>
      <c r="BK47" s="15">
        <f>IF(AS47="R", $CA47, IF(OR(AS47="P", AS47="T", AS47="N"), 0, IF($C47="DM", $T47, IF(OR(AS47="Y", AS47="IR"),$AM47,IF(AS47="C", IF($BI47="Y", IF($AF47="N/A", $Q47, $AF47), IF($AG47="N/A", $T47,$AG47)))))))</f>
        <v>0</v>
      </c>
      <c r="BL47" s="15">
        <f>IF(AT47="R", $CA47, IF(OR(AT47="P", AT47="T", AT47="N"), 0, IF($C47="DM", $T47, IF(OR(AT47="Y", AT47="IR"),$AM47,IF(AT47="C", IF($BI47="Y", IF($AF47="N/A", $Q47, $AF47), IF($AG47="N/A", $T47,$AG47)))))))</f>
        <v>0</v>
      </c>
      <c r="BM47" s="15">
        <f>IF(AU47="R", $CA47, IF(OR(AU47="P", AU47="T", AU47="N"), 0, IF($C47="DM", $T47, IF(OR(AU47="Y", AU47="IR"),$AM47,IF(AU47="C", IF($BI47="Y", IF($AF47="N/A", $Q47, $AF47), IF($AG47="N/A", $T47,$AG47)))))))</f>
        <v>0</v>
      </c>
      <c r="BN47" s="15">
        <f>IF(AV47="R", $CA47, IF(OR(AV47="P", AV47="T", AV47="N"), 0, IF($C47="DM", $T47, IF(OR(AV47="Y", AV47="IR"),$AM47,IF(AV47="C", IF($BI47="Y", IF($AF47="N/A", $Q47, $AF47), IF($AG47="N/A", $T47,$AG47)))))))</f>
        <v>0</v>
      </c>
      <c r="BO47" s="15">
        <f>IF(AW47="R", $CA47, IF(OR(AW47="P", AW47="T", AW47="N"), 0, IF($C47="DM", $T47, IF(OR(AW47="Y", AW47="IR"),$AM47,IF(AW47="C", IF($BI47="Y", IF($AF47="N/A", $Q47, $AF47), IF($AG47="N/A", $T47,$AG47)))))))</f>
        <v>0</v>
      </c>
      <c r="BP47" s="15">
        <f>IF(AX47="R", $CA47, IF(OR(AX47="P", AX47="T", AX47="N"), 0, IF($C47="DM", $T47, IF(OR(AX47="Y", AX47="IR"),$AM47,IF(AX47="C", IF($BI47="Y", IF($AF47="N/A", $Q47, $AF47), IF($AG47="N/A", $T47,$AG47)))))))</f>
        <v>0</v>
      </c>
      <c r="BQ47" s="15">
        <f>IF(AY47="R", $CA47, IF(OR(AY47="P", AY47="T", AY47="N"), 0, IF($C47="DM", $T47, IF(OR(AY47="Y", AY47="IR"),$AM47,IF(AY47="C", IF($BI47="Y", IF($AF47="N/A", $Q47, $AF47), IF($AG47="N/A", $T47,$AG47)))))))</f>
        <v>0</v>
      </c>
      <c r="BR47" s="15">
        <f>IF(AZ47="R", $CA47, IF(OR(AZ47="P", AZ47="T", AZ47="N"), 0, IF($C47="DM", $T47, IF(OR(AZ47="Y", AZ47="IR"),$AM47,IF(AZ47="C", IF($BI47="Y", IF($AF47="N/A", $Q47, $AF47), IF($AG47="N/A", $T47,$AG47)))))))</f>
        <v>0</v>
      </c>
      <c r="BS47" s="15">
        <f>IF(BA47="R", $CA47, IF(OR(BA47="P", BA47="T", BA47="N"), 0, IF($C47="DM", $T47, IF(OR(BA47="Y", BA47="IR"),$AM47,IF(BA47="C", IF($BI47="Y", IF($AF47="N/A", $Q47, $AF47), IF($AG47="N/A", $T47,$AG47)))))))</f>
        <v>0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0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0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0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0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0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0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0</v>
      </c>
      <c r="CA47" s="14" t="s">
        <v>75</v>
      </c>
      <c r="CB47" s="15">
        <f>BZ47</f>
        <v>0</v>
      </c>
      <c r="CC47" s="14">
        <f>IF(OR($BH47="T", $BH47="R"), 0, IF($BH47="C", IF($BI47="Y", IF($BA47="C", 0, IF(AF47="N/A", Q47-T47, AF47-AG47)), IF($AF47="N/A", U47, AH47)), AN47))</f>
        <v>0</v>
      </c>
      <c r="CD47" s="14" t="str">
        <f>IF(OR($BH47="T", $BH47="R"), 0, IF($BH47="C", IF($BI47="Y", 0, IF($AF47="N/A", V47, AI47)), AO47))</f>
        <v>N/A</v>
      </c>
      <c r="CE47" s="14" t="str">
        <f>IF(OR($BH47="T", $BH47="R"), 0, IF($BH47="C", IF($BI47="Y", 0, IF($AF47="N/A", W47, AJ47)), AP47))</f>
        <v>N/A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S:1 G:0 GR:0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6007</v>
      </c>
      <c r="B48" s="14" t="s">
        <v>3123</v>
      </c>
      <c r="C48" s="14" t="s">
        <v>64</v>
      </c>
      <c r="D48" s="14" t="s">
        <v>52</v>
      </c>
      <c r="E48" s="14">
        <v>2025</v>
      </c>
      <c r="F48" s="14">
        <v>2025</v>
      </c>
      <c r="G48" s="14" t="s">
        <v>40</v>
      </c>
      <c r="H48" s="14" t="s">
        <v>2151</v>
      </c>
      <c r="I48" s="15">
        <v>11</v>
      </c>
      <c r="J48" s="14">
        <v>4</v>
      </c>
      <c r="K48" s="16">
        <f>IF(AND(G48&lt;&gt;"N",R48="N/A"), IF(I48&lt;4, 0, 0.25),IF(I48=1, IF(J48=1,0.25, 0.25), IF(I48&lt;13, 0.25, IF(I48&lt;26, 0.4, IF(I48&lt;51, 0.6, 0.75)))))</f>
        <v>0.25</v>
      </c>
      <c r="L48" s="15">
        <f>I48-M48</f>
        <v>8</v>
      </c>
      <c r="M48" s="15">
        <f>ROUNDUP(I48*K48,0)</f>
        <v>3</v>
      </c>
      <c r="N48" s="15">
        <f>M48*J48</f>
        <v>12</v>
      </c>
      <c r="O48" s="15">
        <v>0</v>
      </c>
      <c r="P48" s="15">
        <v>0</v>
      </c>
      <c r="Q48" s="15">
        <f>N48-O48-P48</f>
        <v>12</v>
      </c>
      <c r="R48" s="14" t="s">
        <v>75</v>
      </c>
      <c r="S48" s="14">
        <f>IF(R48="N/A", J48-($B$1-F48), J48-($B$1-R48))</f>
        <v>4</v>
      </c>
      <c r="T48" s="15">
        <v>12</v>
      </c>
      <c r="U48" s="15">
        <v>0</v>
      </c>
      <c r="V48" s="15">
        <v>0</v>
      </c>
      <c r="W48" s="15">
        <v>0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No</v>
      </c>
      <c r="AA48" s="17" t="str">
        <f>IF(C48="DM", "N/A", IF(Z48="No","N/A",VLOOKUP(B48,'Extension List'!$A$3:$AE$1972,19,FALSE)))</f>
        <v>N/A</v>
      </c>
      <c r="AB48" s="14" t="str">
        <f>IF(C48="DM", "N/A", IF(Z48="No","N/A",VLOOKUP(B48,'Extension List'!$A$3:$AE$1972,21,FALSE)))</f>
        <v>N/A</v>
      </c>
      <c r="AC48" s="14" t="str">
        <f>IF(AA48="N/A", "N/A", 0)</f>
        <v>N/A</v>
      </c>
      <c r="AD48" s="15" t="str">
        <f>IF(AE48="N/A", "N/A", AA48-AE48)</f>
        <v>N/A</v>
      </c>
      <c r="AE48" s="15" t="str">
        <f>IF(AA48="N/A", "N/A", IF(AC48&gt;0, IF(AA48&lt;13, ROUNDUP(0.25*AA48,0), IF(AA48&lt;26, ROUNDUP(0.4*AA48,0), IF(AA48&lt;51, ROUNDUP(0.6*AA48,0), ROUNDUP(0.75*AA48,0)))), "N/A"))</f>
        <v>N/A</v>
      </c>
      <c r="AF48" s="15" t="str">
        <f>IF(AD48="N/A","N/A", (AE48*AC48)+Q48)</f>
        <v>N/A</v>
      </c>
      <c r="AG48" s="15" t="str">
        <f>IF($AF48="N/A", "N/A", "TBC")</f>
        <v>N/A</v>
      </c>
      <c r="AH48" s="15" t="str">
        <f>IF($AF48="N/A", "N/A", "TBC")</f>
        <v>N/A</v>
      </c>
      <c r="AI48" s="15" t="str">
        <f>IF($AF48="N/A","N/A",IF(AC48&gt;1,"TBC","N/A"))</f>
        <v>N/A</v>
      </c>
      <c r="AJ48" s="15" t="str">
        <f>IF($AF48="N/A","N/A",IF(AC48&gt;2,"TBC","N/A"))</f>
        <v>N/A</v>
      </c>
      <c r="AK48" s="15" t="str">
        <f>IF($AF48="N/A","N/A",IF(AC48&gt;3,"TBC","N/A"))</f>
        <v>N/A</v>
      </c>
      <c r="AL48" s="15" t="str">
        <f>IF(AC48="N/A","N/A",IF(AC48&gt;0,IF(SUM(AG48:AK48)&lt;&gt;AF48,"CHECK","OK"),"N/A"))</f>
        <v>N/A</v>
      </c>
      <c r="AM48" s="15">
        <f>IF(AD48="N/A", L48+T48, L48+AG48)</f>
        <v>20</v>
      </c>
      <c r="AN48" s="15">
        <f>IF(AD48="N/A", IF(U48="N/A", "N/A", L48+U48), AD48+AH48)</f>
        <v>8</v>
      </c>
      <c r="AO48" s="15">
        <f>IF(AD48="N/A", IF(V48="N/A", "N/A", L48+V48), IF(AI48="N/A", "N/A", AD48+AI48))</f>
        <v>8</v>
      </c>
      <c r="AP48" s="15">
        <f>IF(AD48="N/A", IF(W48="N/A", "N/A", L48+W48), IF(AJ48="N/A", "N/A", AD48+AJ48))</f>
        <v>8</v>
      </c>
      <c r="AQ48" s="15" t="str">
        <f>IF(AD48="N/A", IF(X48="N/A", "N/A", L48+X48), IF(AK48="N/A", "N/A", AD48+AK48))</f>
        <v>N/A</v>
      </c>
      <c r="AR48" s="14" t="s">
        <v>40</v>
      </c>
      <c r="AS48" s="14" t="s">
        <v>40</v>
      </c>
      <c r="AT48" s="14" t="s">
        <v>40</v>
      </c>
      <c r="AU48" s="14" t="s">
        <v>40</v>
      </c>
      <c r="AV48" s="14" t="s">
        <v>40</v>
      </c>
      <c r="AW48" s="14" t="s">
        <v>40</v>
      </c>
      <c r="AX48" s="14" t="s">
        <v>40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J48" s="15">
        <f>IF(AR48="R", $CA48, IF(OR(AR48="P", AR48="T", AR48="N"), 0, IF($C48="DM", $T48, IF(OR(AR48="Y", AR48="IR"),$AM48,IF(AR48="C", IF($BI48="Y", IF($AF48="N/A", $Q48, $AF48), IF($AG48="N/A", $T48,$AG48)))))))</f>
        <v>20</v>
      </c>
      <c r="BK48" s="15">
        <f>IF(AS48="R", $CA48, IF(OR(AS48="P", AS48="T", AS48="N"), 0, IF($C48="DM", $T48, IF(OR(AS48="Y", AS48="IR"),$AM48,IF(AS48="C", IF($BI48="Y", IF($AF48="N/A", $Q48, $AF48), IF($AG48="N/A", $T48,$AG48)))))))</f>
        <v>20</v>
      </c>
      <c r="BL48" s="15">
        <f>IF(AT48="R", $CA48, IF(OR(AT48="P", AT48="T", AT48="N"), 0, IF($C48="DM", $T48, IF(OR(AT48="Y", AT48="IR"),$AM48,IF(AT48="C", IF($BI48="Y", IF($AF48="N/A", $Q48, $AF48), IF($AG48="N/A", $T48,$AG48)))))))</f>
        <v>20</v>
      </c>
      <c r="BM48" s="15">
        <f>IF(AU48="R", $CA48, IF(OR(AU48="P", AU48="T", AU48="N"), 0, IF($C48="DM", $T48, IF(OR(AU48="Y", AU48="IR"),$AM48,IF(AU48="C", IF($BI48="Y", IF($AF48="N/A", $Q48, $AF48), IF($AG48="N/A", $T48,$AG48)))))))</f>
        <v>20</v>
      </c>
      <c r="BN48" s="15">
        <f>IF(AV48="R", $CA48, IF(OR(AV48="P", AV48="T", AV48="N"), 0, IF($C48="DM", $T48, IF(OR(AV48="Y", AV48="IR"),$AM48,IF(AV48="C", IF($BI48="Y", IF($AF48="N/A", $Q48, $AF48), IF($AG48="N/A", $T48,$AG48)))))))</f>
        <v>20</v>
      </c>
      <c r="BO48" s="15">
        <f>IF(AW48="R", $CA48, IF(OR(AW48="P", AW48="T", AW48="N"), 0, IF($C48="DM", $T48, IF(OR(AW48="Y", AW48="IR"),$AM48,IF(AW48="C", IF($BI48="Y", IF($AF48="N/A", $Q48, $AF48), IF($AG48="N/A", $T48,$AG48)))))))</f>
        <v>20</v>
      </c>
      <c r="BP48" s="15">
        <f>IF(AX48="R", $CA48, IF(OR(AX48="P", AX48="T", AX48="N"), 0, IF($C48="DM", $T48, IF(OR(AX48="Y", AX48="IR"),$AM48,IF(AX48="C", IF($BI48="Y", IF($AF48="N/A", $Q48, $AF48), IF($AG48="N/A", $T48,$AG48)))))))</f>
        <v>20</v>
      </c>
      <c r="BQ48" s="15">
        <f>IF(AY48="R", $CA48, IF(OR(AY48="P", AY48="T", AY48="N"), 0, IF($C48="DM", $T48, IF(OR(AY48="Y", AY48="IR"),$AM48,IF(AY48="C", IF($BI48="Y", IF($AF48="N/A", $Q48, $AF48), IF($AG48="N/A", $T48,$AG48)))))))</f>
        <v>20</v>
      </c>
      <c r="BR48" s="15">
        <f>IF(AZ48="R", $CA48, IF(OR(AZ48="P", AZ48="T", AZ48="N"), 0, IF($C48="DM", $T48, IF(OR(AZ48="Y", AZ48="IR"),$AM48,IF(AZ48="C", IF($BI48="Y", IF($AF48="N/A", $Q48, $AF48), IF($AG48="N/A", $T48,$AG48)))))))</f>
        <v>20</v>
      </c>
      <c r="BS48" s="15">
        <f>IF(BA48="R", $CA48, IF(OR(BA48="P", BA48="T", BA48="N"), 0, IF($C48="DM", $T48, IF(OR(BA48="Y", BA48="IR"),$AM48,IF(BA48="C", IF($BI48="Y", IF($AF48="N/A", $Q48, $AF48), IF($AG48="N/A", $T48,$AG48)))))))</f>
        <v>20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20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20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20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20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20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20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20</v>
      </c>
      <c r="CA48" s="14" t="s">
        <v>75</v>
      </c>
      <c r="CB48" s="15">
        <f>BZ48</f>
        <v>20</v>
      </c>
      <c r="CC48" s="14">
        <f>IF(OR($BH48="T", $BH48="R"), 0, IF($BH48="C", IF($BI48="Y", IF($BA48="C", 0, IF(AF48="N/A", Q48-T48, AF48-AG48)), IF($AF48="N/A", U48, AH48)), AN48))</f>
        <v>8</v>
      </c>
      <c r="CD48" s="14">
        <f>IF(OR($BH48="T", $BH48="R"), 0, IF($BH48="C", IF($BI48="Y", 0, IF($AF48="N/A", V48, AI48)), AO48))</f>
        <v>8</v>
      </c>
      <c r="CE48" s="14">
        <f>IF(OR($BH48="T", $BH48="R"), 0, IF($BH48="C", IF($BI48="Y", 0, IF($AF48="N/A", W48, AJ48)), AP48))</f>
        <v>8</v>
      </c>
      <c r="CF48" s="14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S:8 G:3 GR:12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5641</v>
      </c>
      <c r="B49" s="14" t="s">
        <v>2980</v>
      </c>
      <c r="C49" s="14" t="s">
        <v>64</v>
      </c>
      <c r="D49" s="14" t="s">
        <v>52</v>
      </c>
      <c r="E49" s="14">
        <f>VLOOKUP(B49, 'Rookie Year'!$A$2:$B$55555,2,FALSE)</f>
        <v>2024</v>
      </c>
      <c r="F49" s="14">
        <v>2024</v>
      </c>
      <c r="G49" s="14" t="s">
        <v>40</v>
      </c>
      <c r="H49" s="14" t="s">
        <v>2192</v>
      </c>
      <c r="I49" s="15">
        <v>2</v>
      </c>
      <c r="J49" s="14">
        <v>3</v>
      </c>
      <c r="K49" s="16">
        <f>IF(AND(G49&lt;&gt;"N",R49="N/A"), IF(I49&lt;4, 0, 0.25),IF(I49=1, IF(J49=1,0.25, 0.25), IF(I49&lt;13, 0.25, IF(I49&lt;26, 0.4, IF(I49&lt;51, 0.6, 0.75)))))</f>
        <v>0</v>
      </c>
      <c r="L49" s="15">
        <f>I49-M49</f>
        <v>2</v>
      </c>
      <c r="M49" s="15">
        <f>ROUNDUP(I49*K49,0)</f>
        <v>0</v>
      </c>
      <c r="N49" s="15">
        <f>M49*J49</f>
        <v>0</v>
      </c>
      <c r="O49" s="15">
        <v>0</v>
      </c>
      <c r="P49" s="15">
        <v>0</v>
      </c>
      <c r="Q49" s="15">
        <f>N49-O49-P49</f>
        <v>0</v>
      </c>
      <c r="R49" s="14" t="s">
        <v>75</v>
      </c>
      <c r="S49" s="14">
        <f>IF(R49="N/A", J49-($B$1-F49), J49-($B$1-R49))</f>
        <v>2</v>
      </c>
      <c r="T49" s="15">
        <v>0</v>
      </c>
      <c r="U49" s="15">
        <v>0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No</v>
      </c>
      <c r="AA49" s="17" t="str">
        <f>IF(C49="DM", "N/A", IF(Z49="No","N/A",VLOOKUP(B49,'Extension List'!$A$3:$AE$1972,19,FALSE)))</f>
        <v>N/A</v>
      </c>
      <c r="AB49" s="14" t="str">
        <f>IF(C49="DM", "N/A", IF(Z49="No","N/A",VLOOKUP(B49,'Extension List'!$A$3:$AE$1972,21,FALSE)))</f>
        <v>N/A</v>
      </c>
      <c r="AC49" s="14" t="str">
        <f>IF(AA49="N/A", "N/A", 0)</f>
        <v>N/A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2</v>
      </c>
      <c r="AN49" s="15">
        <f>IF(AD49="N/A", IF(U49="N/A", "N/A", L49+U49), AD49+AH49)</f>
        <v>2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40</v>
      </c>
      <c r="AS49" s="14" t="s">
        <v>40</v>
      </c>
      <c r="AT49" s="14" t="s">
        <v>40</v>
      </c>
      <c r="AU49" s="14" t="s">
        <v>40</v>
      </c>
      <c r="AV49" s="14" t="s">
        <v>40</v>
      </c>
      <c r="AW49" s="14" t="s">
        <v>40</v>
      </c>
      <c r="AX49" s="14" t="s">
        <v>48</v>
      </c>
      <c r="AY49" s="14" t="s">
        <v>48</v>
      </c>
      <c r="AZ49" s="14" t="s">
        <v>48</v>
      </c>
      <c r="BA49" s="14" t="s">
        <v>48</v>
      </c>
      <c r="BB49" s="14" t="s">
        <v>48</v>
      </c>
      <c r="BC49" s="14" t="s">
        <v>48</v>
      </c>
      <c r="BD49" s="14" t="s">
        <v>48</v>
      </c>
      <c r="BE49" s="14" t="s">
        <v>48</v>
      </c>
      <c r="BF49" s="14" t="s">
        <v>48</v>
      </c>
      <c r="BG49" s="14" t="s">
        <v>48</v>
      </c>
      <c r="BH49" s="14" t="s">
        <v>48</v>
      </c>
      <c r="BI49" s="14"/>
      <c r="BJ49" s="15">
        <f>IF(AR49="R", $CA49, IF(OR(AR49="P", AR49="T", AR49="N"), 0, IF($C49="DM", $T49, IF(OR(AR49="Y", AR49="IR"),$AM49,IF(AR49="C", IF($BI49="Y", IF($AF49="N/A", $Q49, $AF49), IF($AG49="N/A", $T49,$AG49)))))))</f>
        <v>2</v>
      </c>
      <c r="BK49" s="15">
        <f>IF(AS49="R", $CA49, IF(OR(AS49="P", AS49="T", AS49="N"), 0, IF($C49="DM", $T49, IF(OR(AS49="Y", AS49="IR"),$AM49,IF(AS49="C", IF($BI49="Y", IF($AF49="N/A", $Q49, $AF49), IF($AG49="N/A", $T49,$AG49)))))))</f>
        <v>2</v>
      </c>
      <c r="BL49" s="15">
        <f>IF(AT49="R", $CA49, IF(OR(AT49="P", AT49="T", AT49="N"), 0, IF($C49="DM", $T49, IF(OR(AT49="Y", AT49="IR"),$AM49,IF(AT49="C", IF($BI49="Y", IF($AF49="N/A", $Q49, $AF49), IF($AG49="N/A", $T49,$AG49)))))))</f>
        <v>2</v>
      </c>
      <c r="BM49" s="15">
        <f>IF(AU49="R", $CA49, IF(OR(AU49="P", AU49="T", AU49="N"), 0, IF($C49="DM", $T49, IF(OR(AU49="Y", AU49="IR"),$AM49,IF(AU49="C", IF($BI49="Y", IF($AF49="N/A", $Q49, $AF49), IF($AG49="N/A", $T49,$AG49)))))))</f>
        <v>2</v>
      </c>
      <c r="BN49" s="15">
        <f>IF(AV49="R", $CA49, IF(OR(AV49="P", AV49="T", AV49="N"), 0, IF($C49="DM", $T49, IF(OR(AV49="Y", AV49="IR"),$AM49,IF(AV49="C", IF($BI49="Y", IF($AF49="N/A", $Q49, $AF49), IF($AG49="N/A", $T49,$AG49)))))))</f>
        <v>2</v>
      </c>
      <c r="BO49" s="15">
        <f>IF(AW49="R", $CA49, IF(OR(AW49="P", AW49="T", AW49="N"), 0, IF($C49="DM", $T49, IF(OR(AW49="Y", AW49="IR"),$AM49,IF(AW49="C", IF($BI49="Y", IF($AF49="N/A", $Q49, $AF49), IF($AG49="N/A", $T49,$AG49)))))))</f>
        <v>2</v>
      </c>
      <c r="BP49" s="15">
        <f>IF(AX49="R", $CA49, IF(OR(AX49="P", AX49="T", AX49="N"), 0, IF($C49="DM", $T49, IF(OR(AX49="Y", AX49="IR"),$AM49,IF(AX49="C", IF($BI49="Y", IF($AF49="N/A", $Q49, $AF49), IF($AG49="N/A", $T49,$AG49)))))))</f>
        <v>2</v>
      </c>
      <c r="BQ49" s="15">
        <f>IF(AY49="R", $CA49, IF(OR(AY49="P", AY49="T", AY49="N"), 0, IF($C49="DM", $T49, IF(OR(AY49="Y", AY49="IR"),$AM49,IF(AY49="C", IF($BI49="Y", IF($AF49="N/A", $Q49, $AF49), IF($AG49="N/A", $T49,$AG49)))))))</f>
        <v>2</v>
      </c>
      <c r="BR49" s="15">
        <f>IF(AZ49="R", $CA49, IF(OR(AZ49="P", AZ49="T", AZ49="N"), 0, IF($C49="DM", $T49, IF(OR(AZ49="Y", AZ49="IR"),$AM49,IF(AZ49="C", IF($BI49="Y", IF($AF49="N/A", $Q49, $AF49), IF($AG49="N/A", $T49,$AG49)))))))</f>
        <v>2</v>
      </c>
      <c r="BS49" s="15">
        <f>IF(BA49="R", $CA49, IF(OR(BA49="P", BA49="T", BA49="N"), 0, IF($C49="DM", $T49, IF(OR(BA49="Y", BA49="IR"),$AM49,IF(BA49="C", IF($BI49="Y", IF($AF49="N/A", $Q49, $AF49), IF($AG49="N/A", $T49,$AG49)))))))</f>
        <v>2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2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2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2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2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2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2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2</v>
      </c>
      <c r="CA49" s="14" t="s">
        <v>75</v>
      </c>
      <c r="CB49" s="15">
        <f>BZ49</f>
        <v>2</v>
      </c>
      <c r="CC49" s="14">
        <f>IF(OR($BH49="T", $BH49="R"), 0, IF($BH49="C", IF($BI49="Y", IF($BA49="C", 0, IF(AF49="N/A", Q49-T49, AF49-AG49)), IF($AF49="N/A", U49, AH49)), AN49))</f>
        <v>2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S:2 G:0 GR:0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6161</v>
      </c>
      <c r="B50" s="14" t="s">
        <v>3248</v>
      </c>
      <c r="C50" s="14" t="s">
        <v>64</v>
      </c>
      <c r="D50" s="14" t="s">
        <v>52</v>
      </c>
      <c r="E50" s="14">
        <f>VLOOKUP(B50, 'Rookie Year'!$A$2:$B$55555,2,FALSE)</f>
        <v>2022</v>
      </c>
      <c r="F50" s="14">
        <v>2025</v>
      </c>
      <c r="G50" s="14" t="s">
        <v>42</v>
      </c>
      <c r="H50" s="14">
        <v>1</v>
      </c>
      <c r="I50" s="15">
        <v>1</v>
      </c>
      <c r="J50" s="14">
        <v>1</v>
      </c>
      <c r="K50" s="16">
        <f>IF(AND(G50&lt;&gt;"N",R50="N/A"), IF(I50&lt;4, 0, 0.25),IF(I50=1, IF(J50=1,0.25, 0.25), IF(I50&lt;13, 0.25, IF(I50&lt;26, 0.4, IF(I50&lt;51, 0.6, 0.75)))))</f>
        <v>0.25</v>
      </c>
      <c r="L50" s="15">
        <f>I50-M50</f>
        <v>0</v>
      </c>
      <c r="M50" s="15">
        <f>ROUNDUP(I50*K50,0)</f>
        <v>1</v>
      </c>
      <c r="N50" s="15">
        <f>M50*J50</f>
        <v>1</v>
      </c>
      <c r="O50" s="15">
        <v>0</v>
      </c>
      <c r="P50" s="15">
        <v>0</v>
      </c>
      <c r="Q50" s="15">
        <f>N50-O50-P50</f>
        <v>1</v>
      </c>
      <c r="R50" s="14" t="s">
        <v>75</v>
      </c>
      <c r="S50" s="14">
        <f>IF(R50="N/A", J50-($B$1-F50), J50-($B$1-R50))</f>
        <v>1</v>
      </c>
      <c r="T50" s="15">
        <f>IF($S50&lt;1, "N/A", $M50)</f>
        <v>1</v>
      </c>
      <c r="U50" s="15" t="str">
        <f>IF($S50&lt;2, "N/A", $M50)</f>
        <v>N/A</v>
      </c>
      <c r="V50" s="15" t="str">
        <f>IF($S50&lt;3, "N/A", $M50)</f>
        <v>N/A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No</v>
      </c>
      <c r="AA50" s="17" t="str">
        <f>IF(C50="DM", "N/A", IF(Z50="No","N/A",VLOOKUP(B50,'Extension List'!$A$3:$AE$1972,19,FALSE)))</f>
        <v>N/A</v>
      </c>
      <c r="AB50" s="14" t="str">
        <f>IF(C50="DM", "N/A", IF(Z50="No","N/A",VLOOKUP(B50,'Extension List'!$A$3:$AE$1972,21,FALSE)))</f>
        <v>N/A</v>
      </c>
      <c r="AC50" s="14" t="str">
        <f>IF(AA50="N/A", "N/A", 0)</f>
        <v>N/A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1</v>
      </c>
      <c r="AN50" s="15" t="str">
        <f>IF(AD50="N/A", IF(U50="N/A", "N/A", L50+U50), AD50+AH50)</f>
        <v>N/A</v>
      </c>
      <c r="AO50" s="15" t="str">
        <f>IF(AD50="N/A", IF(V50="N/A", "N/A", L50+V50), IF(AI50="N/A", "N/A", AD50+AI50))</f>
        <v>N/A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42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J50" s="15">
        <f>IF(AR50="R", $CA50, IF(OR(AR50="P", AR50="T", AR50="N"), 0, IF($C50="DM", $T50, IF(OR(AR50="Y", AR50="IR"),$AM50,IF(AR50="C", IF($BI50="Y", IF($AF50="N/A", $Q50, $AF50), IF($AG50="N/A", $T50,$AG50)))))))</f>
        <v>0</v>
      </c>
      <c r="BK50" s="15">
        <f>IF(AS50="R", $CA50, IF(OR(AS50="P", AS50="T", AS50="N"), 0, IF($C50="DM", $T50, IF(OR(AS50="Y", AS50="IR"),$AM50,IF(AS50="C", IF($BI50="Y", IF($AF50="N/A", $Q50, $AF50), IF($AG50="N/A", $T50,$AG50)))))))</f>
        <v>1</v>
      </c>
      <c r="BL50" s="15">
        <f>IF(AT50="R", $CA50, IF(OR(AT50="P", AT50="T", AT50="N"), 0, IF($C50="DM", $T50, IF(OR(AT50="Y", AT50="IR"),$AM50,IF(AT50="C", IF($BI50="Y", IF($AF50="N/A", $Q50, $AF50), IF($AG50="N/A", $T50,$AG50)))))))</f>
        <v>1</v>
      </c>
      <c r="BM50" s="15">
        <f>IF(AU50="R", $CA50, IF(OR(AU50="P", AU50="T", AU50="N"), 0, IF($C50="DM", $T50, IF(OR(AU50="Y", AU50="IR"),$AM50,IF(AU50="C", IF($BI50="Y", IF($AF50="N/A", $Q50, $AF50), IF($AG50="N/A", $T50,$AG50)))))))</f>
        <v>1</v>
      </c>
      <c r="BN50" s="15">
        <f>IF(AV50="R", $CA50, IF(OR(AV50="P", AV50="T", AV50="N"), 0, IF($C50="DM", $T50, IF(OR(AV50="Y", AV50="IR"),$AM50,IF(AV50="C", IF($BI50="Y", IF($AF50="N/A", $Q50, $AF50), IF($AG50="N/A", $T50,$AG50)))))))</f>
        <v>1</v>
      </c>
      <c r="BO50" s="15">
        <f>IF(AW50="R", $CA50, IF(OR(AW50="P", AW50="T", AW50="N"), 0, IF($C50="DM", $T50, IF(OR(AW50="Y", AW50="IR"),$AM50,IF(AW50="C", IF($BI50="Y", IF($AF50="N/A", $Q50, $AF50), IF($AG50="N/A", $T50,$AG50)))))))</f>
        <v>1</v>
      </c>
      <c r="BP50" s="15">
        <f>IF(AX50="R", $CA50, IF(OR(AX50="P", AX50="T", AX50="N"), 0, IF($C50="DM", $T50, IF(OR(AX50="Y", AX50="IR"),$AM50,IF(AX50="C", IF($BI50="Y", IF($AF50="N/A", $Q50, $AF50), IF($AG50="N/A", $T50,$AG50)))))))</f>
        <v>1</v>
      </c>
      <c r="BQ50" s="15">
        <f>IF(AY50="R", $CA50, IF(OR(AY50="P", AY50="T", AY50="N"), 0, IF($C50="DM", $T50, IF(OR(AY50="Y", AY50="IR"),$AM50,IF(AY50="C", IF($BI50="Y", IF($AF50="N/A", $Q50, $AF50), IF($AG50="N/A", $T50,$AG50)))))))</f>
        <v>1</v>
      </c>
      <c r="BR50" s="15">
        <f>IF(AZ50="R", $CA50, IF(OR(AZ50="P", AZ50="T", AZ50="N"), 0, IF($C50="DM", $T50, IF(OR(AZ50="Y", AZ50="IR"),$AM50,IF(AZ50="C", IF($BI50="Y", IF($AF50="N/A", $Q50, $AF50), IF($AG50="N/A", $T50,$AG50)))))))</f>
        <v>1</v>
      </c>
      <c r="BS50" s="15">
        <f>IF(BA50="R", $CA50, IF(OR(BA50="P", BA50="T", BA50="N"), 0, IF($C50="DM", $T50, IF(OR(BA50="Y", BA50="IR"),$AM50,IF(BA50="C", IF($BI50="Y", IF($AF50="N/A", $Q50, $AF50), IF($AG50="N/A", $T50,$AG50)))))))</f>
        <v>1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1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1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1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1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1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1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1</v>
      </c>
      <c r="CA50" s="14" t="s">
        <v>75</v>
      </c>
      <c r="CB50" s="15">
        <f>BZ50</f>
        <v>1</v>
      </c>
      <c r="CC50" s="14" t="str">
        <f>IF(OR($BH50="T", $BH50="R"), 0, IF($BH50="C", IF($BI50="Y", IF($BA50="C", 0, IF(AF50="N/A", Q50-T50, AF50-AG50)), IF($AF50="N/A", U50, AH50)), AN50))</f>
        <v>N/A</v>
      </c>
      <c r="CD50" s="14" t="str">
        <f>IF(OR($BH50="T", $BH50="R"), 0, IF($BH50="C", IF($BI50="Y", 0, IF($AF50="N/A", V50, AI50)), AO50))</f>
        <v>N/A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S:0 G:1 GR:1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6162</v>
      </c>
      <c r="B51" s="14" t="s">
        <v>1728</v>
      </c>
      <c r="C51" s="14" t="s">
        <v>64</v>
      </c>
      <c r="D51" s="14" t="s">
        <v>52</v>
      </c>
      <c r="E51" s="14">
        <f>VLOOKUP(B51, 'Rookie Year'!$A$2:$B$55555,2,FALSE)</f>
        <v>2015</v>
      </c>
      <c r="F51" s="14">
        <v>2025</v>
      </c>
      <c r="G51" s="14" t="s">
        <v>42</v>
      </c>
      <c r="H51" s="14">
        <v>1</v>
      </c>
      <c r="I51" s="15">
        <v>1</v>
      </c>
      <c r="J51" s="14">
        <v>1</v>
      </c>
      <c r="K51" s="16">
        <f>IF(AND(G51&lt;&gt;"N",R51="N/A"), IF(I51&lt;4, 0, 0.25),IF(I51=1, IF(J51=1,0.25, 0.25), IF(I51&lt;13, 0.25, IF(I51&lt;26, 0.4, IF(I51&lt;51, 0.6, 0.75)))))</f>
        <v>0.25</v>
      </c>
      <c r="L51" s="15">
        <f>I51-M51</f>
        <v>0</v>
      </c>
      <c r="M51" s="15">
        <f>ROUNDUP(I51*K51,0)</f>
        <v>1</v>
      </c>
      <c r="N51" s="15">
        <f>M51*J51</f>
        <v>1</v>
      </c>
      <c r="O51" s="15">
        <v>0</v>
      </c>
      <c r="P51" s="15">
        <v>0</v>
      </c>
      <c r="Q51" s="15">
        <f>N51-O51-P51</f>
        <v>1</v>
      </c>
      <c r="R51" s="14" t="s">
        <v>75</v>
      </c>
      <c r="S51" s="14">
        <f>IF(R51="N/A", J51-($B$1-F51), J51-($B$1-R51))</f>
        <v>1</v>
      </c>
      <c r="T51" s="15">
        <f>IF($S51&lt;1, "N/A", $M51)</f>
        <v>1</v>
      </c>
      <c r="U51" s="15" t="str">
        <f>IF($S51&lt;2, "N/A", $M51)</f>
        <v>N/A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No</v>
      </c>
      <c r="AA51" s="17" t="str">
        <f>IF(C51="DM", "N/A", IF(Z51="No","N/A",VLOOKUP(B51,'Extension List'!$A$3:$AE$1972,19,FALSE)))</f>
        <v>N/A</v>
      </c>
      <c r="AB51" s="14" t="str">
        <f>IF(C51="DM", "N/A", IF(Z51="No","N/A",VLOOKUP(B51,'Extension List'!$A$3:$AE$1972,21,FALSE)))</f>
        <v>N/A</v>
      </c>
      <c r="AC51" s="14" t="str">
        <f>IF(AA51="N/A", "N/A", 0)</f>
        <v>N/A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1</v>
      </c>
      <c r="AN51" s="15" t="str">
        <f>IF(AD51="N/A", IF(U51="N/A", "N/A", L51+U51), AD51+AH51)</f>
        <v>N/A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42</v>
      </c>
      <c r="AS51" s="14" t="s">
        <v>40</v>
      </c>
      <c r="AT51" s="14" t="s">
        <v>40</v>
      </c>
      <c r="AU51" s="14" t="s">
        <v>40</v>
      </c>
      <c r="AV51" s="14" t="s">
        <v>40</v>
      </c>
      <c r="AW51" s="14" t="s">
        <v>40</v>
      </c>
      <c r="AX51" s="14" t="s">
        <v>40</v>
      </c>
      <c r="AY51" s="14" t="s">
        <v>40</v>
      </c>
      <c r="AZ51" s="14" t="s">
        <v>40</v>
      </c>
      <c r="BA51" s="14" t="s">
        <v>40</v>
      </c>
      <c r="BB51" s="14" t="s">
        <v>40</v>
      </c>
      <c r="BC51" s="14" t="s">
        <v>40</v>
      </c>
      <c r="BD51" s="14" t="s">
        <v>40</v>
      </c>
      <c r="BE51" s="14" t="s">
        <v>40</v>
      </c>
      <c r="BF51" s="14" t="s">
        <v>40</v>
      </c>
      <c r="BG51" s="14" t="s">
        <v>40</v>
      </c>
      <c r="BH51" s="14" t="s">
        <v>40</v>
      </c>
      <c r="BJ51" s="15">
        <f>IF(AR51="R", $CA51, IF(OR(AR51="P", AR51="T", AR51="N"), 0, IF($C51="DM", $T51, IF(OR(AR51="Y", AR51="IR"),$AM51,IF(AR51="C", IF($BI51="Y", IF($AF51="N/A", $Q51, $AF51), IF($AG51="N/A", $T51,$AG51)))))))</f>
        <v>0</v>
      </c>
      <c r="BK51" s="15">
        <f>IF(AS51="R", $CA51, IF(OR(AS51="P", AS51="T", AS51="N"), 0, IF($C51="DM", $T51, IF(OR(AS51="Y", AS51="IR"),$AM51,IF(AS51="C", IF($BI51="Y", IF($AF51="N/A", $Q51, $AF51), IF($AG51="N/A", $T51,$AG51)))))))</f>
        <v>1</v>
      </c>
      <c r="BL51" s="15">
        <f>IF(AT51="R", $CA51, IF(OR(AT51="P", AT51="T", AT51="N"), 0, IF($C51="DM", $T51, IF(OR(AT51="Y", AT51="IR"),$AM51,IF(AT51="C", IF($BI51="Y", IF($AF51="N/A", $Q51, $AF51), IF($AG51="N/A", $T51,$AG51)))))))</f>
        <v>1</v>
      </c>
      <c r="BM51" s="15">
        <f>IF(AU51="R", $CA51, IF(OR(AU51="P", AU51="T", AU51="N"), 0, IF($C51="DM", $T51, IF(OR(AU51="Y", AU51="IR"),$AM51,IF(AU51="C", IF($BI51="Y", IF($AF51="N/A", $Q51, $AF51), IF($AG51="N/A", $T51,$AG51)))))))</f>
        <v>1</v>
      </c>
      <c r="BN51" s="15">
        <f>IF(AV51="R", $CA51, IF(OR(AV51="P", AV51="T", AV51="N"), 0, IF($C51="DM", $T51, IF(OR(AV51="Y", AV51="IR"),$AM51,IF(AV51="C", IF($BI51="Y", IF($AF51="N/A", $Q51, $AF51), IF($AG51="N/A", $T51,$AG51)))))))</f>
        <v>1</v>
      </c>
      <c r="BO51" s="15">
        <f>IF(AW51="R", $CA51, IF(OR(AW51="P", AW51="T", AW51="N"), 0, IF($C51="DM", $T51, IF(OR(AW51="Y", AW51="IR"),$AM51,IF(AW51="C", IF($BI51="Y", IF($AF51="N/A", $Q51, $AF51), IF($AG51="N/A", $T51,$AG51)))))))</f>
        <v>1</v>
      </c>
      <c r="BP51" s="15">
        <f>IF(AX51="R", $CA51, IF(OR(AX51="P", AX51="T", AX51="N"), 0, IF($C51="DM", $T51, IF(OR(AX51="Y", AX51="IR"),$AM51,IF(AX51="C", IF($BI51="Y", IF($AF51="N/A", $Q51, $AF51), IF($AG51="N/A", $T51,$AG51)))))))</f>
        <v>1</v>
      </c>
      <c r="BQ51" s="15">
        <f>IF(AY51="R", $CA51, IF(OR(AY51="P", AY51="T", AY51="N"), 0, IF($C51="DM", $T51, IF(OR(AY51="Y", AY51="IR"),$AM51,IF(AY51="C", IF($BI51="Y", IF($AF51="N/A", $Q51, $AF51), IF($AG51="N/A", $T51,$AG51)))))))</f>
        <v>1</v>
      </c>
      <c r="BR51" s="15">
        <f>IF(AZ51="R", $CA51, IF(OR(AZ51="P", AZ51="T", AZ51="N"), 0, IF($C51="DM", $T51, IF(OR(AZ51="Y", AZ51="IR"),$AM51,IF(AZ51="C", IF($BI51="Y", IF($AF51="N/A", $Q51, $AF51), IF($AG51="N/A", $T51,$AG51)))))))</f>
        <v>1</v>
      </c>
      <c r="BS51" s="15">
        <f>IF(BA51="R", $CA51, IF(OR(BA51="P", BA51="T", BA51="N"), 0, IF($C51="DM", $T51, IF(OR(BA51="Y", BA51="IR"),$AM51,IF(BA51="C", IF($BI51="Y", IF($AF51="N/A", $Q51, $AF51), IF($AG51="N/A", $T51,$AG51)))))))</f>
        <v>1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1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1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1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1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1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1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1</v>
      </c>
      <c r="CA51" s="14" t="s">
        <v>75</v>
      </c>
      <c r="CB51" s="15">
        <f>BZ51</f>
        <v>1</v>
      </c>
      <c r="CC51" s="14" t="str">
        <f>IF(OR($BH51="T", $BH51="R"), 0, IF($BH51="C", IF($BI51="Y", IF($BA51="C", 0, IF(AF51="N/A", Q51-T51, AF51-AG51)), IF($AF51="N/A", U51, AH51)), AN51))</f>
        <v>N/A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S:0 G:1 GR:1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5209</v>
      </c>
      <c r="B52" s="14" t="s">
        <v>2800</v>
      </c>
      <c r="C52" s="14" t="s">
        <v>64</v>
      </c>
      <c r="D52" s="14" t="s">
        <v>52</v>
      </c>
      <c r="E52" s="14">
        <f>VLOOKUP(B52, 'Rookie Year'!$A$2:$B$55555,2,FALSE)</f>
        <v>2023</v>
      </c>
      <c r="F52" s="14">
        <v>2023</v>
      </c>
      <c r="G52" s="14" t="s">
        <v>40</v>
      </c>
      <c r="H52" s="14" t="s">
        <v>2202</v>
      </c>
      <c r="I52" s="15">
        <v>1</v>
      </c>
      <c r="J52" s="14">
        <v>3</v>
      </c>
      <c r="K52" s="16">
        <f>IF(AND(G52&lt;&gt;"N",R52="N/A"), IF(I52&lt;4, 0, 0.25),IF(I52=1, IF(J52=1,0.25, 0.25), IF(I52&lt;13, 0.25, IF(I52&lt;26, 0.4, IF(I52&lt;51, 0.6, 0.75)))))</f>
        <v>0</v>
      </c>
      <c r="L52" s="15">
        <f>I52-M52</f>
        <v>1</v>
      </c>
      <c r="M52" s="15">
        <f>ROUNDUP(I52*K52,0)</f>
        <v>0</v>
      </c>
      <c r="N52" s="15">
        <f>M52*J52</f>
        <v>0</v>
      </c>
      <c r="O52" s="15">
        <v>0</v>
      </c>
      <c r="P52" s="15">
        <v>0</v>
      </c>
      <c r="Q52" s="15">
        <f>N52-O52-P52</f>
        <v>0</v>
      </c>
      <c r="R52" s="14" t="s">
        <v>75</v>
      </c>
      <c r="S52" s="14">
        <f>IF(R52="N/A", J52-($B$1-F52), J52-($B$1-R52))</f>
        <v>1</v>
      </c>
      <c r="T52" s="15">
        <v>0</v>
      </c>
      <c r="U52" s="15" t="str">
        <f>IF($S52&lt;2, "N/A", $M52)</f>
        <v>N/A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Yes</v>
      </c>
      <c r="AA52" s="17">
        <f>IF(C52="DM", "N/A", IF(Z52="No","N/A",VLOOKUP(B52,'Extension List'!$A$3:$AE$1972,19,FALSE)))</f>
        <v>1</v>
      </c>
      <c r="AB52" s="14">
        <f>IF(C52="DM", "N/A", IF(Z52="No","N/A",VLOOKUP(B52,'Extension List'!$A$3:$AE$1972,21,FALSE)))</f>
        <v>1</v>
      </c>
      <c r="AC52" s="14">
        <f>IF(AA52="N/A", "N/A", 0)</f>
        <v>0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 t="str">
        <f>IF(AD52="N/A", IF(U52="N/A", "N/A", L52+U52), AD52+AH52)</f>
        <v>N/A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44</v>
      </c>
      <c r="AT52" s="14" t="s">
        <v>44</v>
      </c>
      <c r="AU52" s="14" t="s">
        <v>44</v>
      </c>
      <c r="AV52" s="14" t="s">
        <v>44</v>
      </c>
      <c r="AW52" s="14" t="s">
        <v>44</v>
      </c>
      <c r="AX52" s="14" t="s">
        <v>44</v>
      </c>
      <c r="AY52" s="14" t="s">
        <v>44</v>
      </c>
      <c r="AZ52" s="14" t="s">
        <v>44</v>
      </c>
      <c r="BA52" s="14" t="s">
        <v>44</v>
      </c>
      <c r="BB52" s="14" t="s">
        <v>44</v>
      </c>
      <c r="BC52" s="14" t="s">
        <v>44</v>
      </c>
      <c r="BD52" s="14" t="s">
        <v>44</v>
      </c>
      <c r="BE52" s="14" t="s">
        <v>44</v>
      </c>
      <c r="BF52" s="14" t="s">
        <v>44</v>
      </c>
      <c r="BG52" s="14" t="s">
        <v>44</v>
      </c>
      <c r="BH52" s="14" t="s">
        <v>44</v>
      </c>
      <c r="BI52" s="14"/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0</v>
      </c>
      <c r="BL52" s="15">
        <f>IF(AT52="R", $CA52, IF(OR(AT52="P", AT52="T", AT52="N"), 0, IF($C52="DM", $T52, IF(OR(AT52="Y", AT52="IR"),$AM52,IF(AT52="C", IF($BI52="Y", IF($AF52="N/A", $Q52, $AF52), IF($AG52="N/A", $T52,$AG52)))))))</f>
        <v>0</v>
      </c>
      <c r="BM52" s="15">
        <f>IF(AU52="R", $CA52, IF(OR(AU52="P", AU52="T", AU52="N"), 0, IF($C52="DM", $T52, IF(OR(AU52="Y", AU52="IR"),$AM52,IF(AU52="C", IF($BI52="Y", IF($AF52="N/A", $Q52, $AF52), IF($AG52="N/A", $T52,$AG52)))))))</f>
        <v>0</v>
      </c>
      <c r="BN52" s="15">
        <f>IF(AV52="R", $CA52, IF(OR(AV52="P", AV52="T", AV52="N"), 0, IF($C52="DM", $T52, IF(OR(AV52="Y", AV52="IR"),$AM52,IF(AV52="C", IF($BI52="Y", IF($AF52="N/A", $Q52, $AF52), IF($AG52="N/A", $T52,$AG52)))))))</f>
        <v>0</v>
      </c>
      <c r="BO52" s="15">
        <f>IF(AW52="R", $CA52, IF(OR(AW52="P", AW52="T", AW52="N"), 0, IF($C52="DM", $T52, IF(OR(AW52="Y", AW52="IR"),$AM52,IF(AW52="C", IF($BI52="Y", IF($AF52="N/A", $Q52, $AF52), IF($AG52="N/A", $T52,$AG52)))))))</f>
        <v>0</v>
      </c>
      <c r="BP52" s="15">
        <f>IF(AX52="R", $CA52, IF(OR(AX52="P", AX52="T", AX52="N"), 0, IF($C52="DM", $T52, IF(OR(AX52="Y", AX52="IR"),$AM52,IF(AX52="C", IF($BI52="Y", IF($AF52="N/A", $Q52, $AF52), IF($AG52="N/A", $T52,$AG52)))))))</f>
        <v>0</v>
      </c>
      <c r="BQ52" s="15">
        <f>IF(AY52="R", $CA52, IF(OR(AY52="P", AY52="T", AY52="N"), 0, IF($C52="DM", $T52, IF(OR(AY52="Y", AY52="IR"),$AM52,IF(AY52="C", IF($BI52="Y", IF($AF52="N/A", $Q52, $AF52), IF($AG52="N/A", $T52,$AG52)))))))</f>
        <v>0</v>
      </c>
      <c r="BR52" s="15">
        <f>IF(AZ52="R", $CA52, IF(OR(AZ52="P", AZ52="T", AZ52="N"), 0, IF($C52="DM", $T52, IF(OR(AZ52="Y", AZ52="IR"),$AM52,IF(AZ52="C", IF($BI52="Y", IF($AF52="N/A", $Q52, $AF52), IF($AG52="N/A", $T52,$AG52)))))))</f>
        <v>0</v>
      </c>
      <c r="BS52" s="15">
        <f>IF(BA52="R", $CA52, IF(OR(BA52="P", BA52="T", BA52="N"), 0, IF($C52="DM", $T52, IF(OR(BA52="Y", BA52="IR"),$AM52,IF(BA52="C", IF($BI52="Y", IF($AF52="N/A", $Q52, $AF52), IF($AG52="N/A", $T52,$AG52)))))))</f>
        <v>0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0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0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0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0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0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0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0</v>
      </c>
      <c r="CA52" s="14" t="s">
        <v>75</v>
      </c>
      <c r="CB52" s="15">
        <f>BZ52</f>
        <v>0</v>
      </c>
      <c r="CC52" s="14" t="str">
        <f>IF(OR($BH52="T", $BH52="R"), 0, IF($BH52="C", IF($BI52="Y", IF($BA52="C", 0, IF(AF52="N/A", Q52-T52, AF52-AG52)), IF($AF52="N/A", U52, AH52)), AN52))</f>
        <v>N/A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S:1 G:0 GR:0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5882</v>
      </c>
      <c r="B53" s="14" t="s">
        <v>2303</v>
      </c>
      <c r="C53" s="14" t="s">
        <v>65</v>
      </c>
      <c r="D53" s="14" t="s">
        <v>52</v>
      </c>
      <c r="E53" s="14">
        <f>VLOOKUP(B53, 'Rookie Year'!$A$2:$B$55555,2,FALSE)</f>
        <v>2020</v>
      </c>
      <c r="F53" s="14">
        <v>2025</v>
      </c>
      <c r="G53" s="14" t="s">
        <v>42</v>
      </c>
      <c r="H53" s="14" t="s">
        <v>2928</v>
      </c>
      <c r="I53" s="15">
        <v>1</v>
      </c>
      <c r="J53" s="14">
        <v>1</v>
      </c>
      <c r="K53" s="16">
        <f>IF(AND(G53&lt;&gt;"N",R53="N/A"), IF(I53&lt;4, 0, 0.25),IF(I53=1, IF(J53=1,0.25, 0.25), IF(I53&lt;13, 0.25, IF(I53&lt;26, 0.4, IF(I53&lt;51, 0.6, 0.75)))))</f>
        <v>0.25</v>
      </c>
      <c r="L53" s="15">
        <f>I53-M53</f>
        <v>0</v>
      </c>
      <c r="M53" s="15">
        <f>ROUNDUP(I53*K53,0)</f>
        <v>1</v>
      </c>
      <c r="N53" s="15">
        <f>M53*J53</f>
        <v>1</v>
      </c>
      <c r="O53" s="15">
        <v>0</v>
      </c>
      <c r="P53" s="15">
        <v>0</v>
      </c>
      <c r="Q53" s="15">
        <f>N53-O53-P53</f>
        <v>1</v>
      </c>
      <c r="R53" s="14" t="s">
        <v>75</v>
      </c>
      <c r="S53" s="14">
        <f>IF(R53="N/A", J53-($B$1-F53), J53-($B$1-R53))</f>
        <v>1</v>
      </c>
      <c r="T53" s="15">
        <f>IF($S53&lt;1, "N/A", $M53)</f>
        <v>1</v>
      </c>
      <c r="U53" s="15" t="str">
        <f>IF($S53&lt;2, "N/A", $M53)</f>
        <v>N/A</v>
      </c>
      <c r="V53" s="15" t="str">
        <f>IF($S53&lt;3, "N/A", $M53)</f>
        <v>N/A</v>
      </c>
      <c r="W53" s="15" t="str">
        <f>IF($S53&lt;4, "N/A", $M53)</f>
        <v>N/A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List'!$A$3:$AE$1972,19,FALSE)))</f>
        <v>N/A</v>
      </c>
      <c r="AB53" s="14" t="str">
        <f>IF(C53="DM", "N/A", IF(Z53="No","N/A",VLOOKUP(B53,'Extension List'!$A$3:$AE$1972,21,FALSE)))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1</v>
      </c>
      <c r="AN53" s="15" t="str">
        <f>IF(AD53="N/A", IF(U53="N/A", "N/A", L53+U53), AD53+AH53)</f>
        <v>N/A</v>
      </c>
      <c r="AO53" s="15" t="str">
        <f>IF(AD53="N/A", IF(V53="N/A", "N/A", L53+V53), IF(AI53="N/A", "N/A", AD53+AI53))</f>
        <v>N/A</v>
      </c>
      <c r="AP53" s="15" t="str">
        <f>IF(AD53="N/A", IF(W53="N/A", "N/A", L53+W53), IF(AJ53="N/A", "N/A", AD53+AJ53))</f>
        <v>N/A</v>
      </c>
      <c r="AQ53" s="15" t="str">
        <f>IF(AD53="N/A", IF(X53="N/A", "N/A", L53+X53), IF(AK53="N/A", "N/A", AD53+AK53))</f>
        <v>N/A</v>
      </c>
      <c r="AR53" s="14" t="s">
        <v>40</v>
      </c>
      <c r="AS53" s="14" t="s">
        <v>48</v>
      </c>
      <c r="AT53" s="14" t="s">
        <v>48</v>
      </c>
      <c r="AU53" s="14" t="s">
        <v>48</v>
      </c>
      <c r="AV53" s="14" t="s">
        <v>48</v>
      </c>
      <c r="AW53" s="14" t="s">
        <v>48</v>
      </c>
      <c r="AX53" s="14" t="s">
        <v>48</v>
      </c>
      <c r="AY53" s="14" t="s">
        <v>48</v>
      </c>
      <c r="AZ53" s="14" t="s">
        <v>48</v>
      </c>
      <c r="BA53" s="14" t="s">
        <v>48</v>
      </c>
      <c r="BB53" s="14" t="s">
        <v>48</v>
      </c>
      <c r="BC53" s="14" t="s">
        <v>48</v>
      </c>
      <c r="BD53" s="14" t="s">
        <v>48</v>
      </c>
      <c r="BE53" s="14" t="s">
        <v>48</v>
      </c>
      <c r="BF53" s="14" t="s">
        <v>48</v>
      </c>
      <c r="BG53" s="14" t="s">
        <v>48</v>
      </c>
      <c r="BH53" s="14" t="s">
        <v>48</v>
      </c>
      <c r="BI53" s="14"/>
      <c r="BJ53" s="15">
        <f>IF(AR53="R", $CA53, IF(OR(AR53="P", AR53="T", AR53="N"), 0, IF($C53="DM", $T53, IF(OR(AR53="Y", AR53="IR"),$AM53,IF(AR53="C", IF($BI53="Y", IF($AF53="N/A", $Q53, $AF53), IF($AG53="N/A", $T53,$AG53)))))))</f>
        <v>1</v>
      </c>
      <c r="BK53" s="15">
        <f>IF(AS53="R", $CA53, IF(OR(AS53="P", AS53="T", AS53="N"), 0, IF($C53="DM", $T53, IF(OR(AS53="Y", AS53="IR"),$AM53,IF(AS53="C", IF($BI53="Y", IF($AF53="N/A", $Q53, $AF53), IF($AG53="N/A", $T53,$AG53)))))))</f>
        <v>1</v>
      </c>
      <c r="BL53" s="15">
        <f>IF(AT53="R", $CA53, IF(OR(AT53="P", AT53="T", AT53="N"), 0, IF($C53="DM", $T53, IF(OR(AT53="Y", AT53="IR"),$AM53,IF(AT53="C", IF($BI53="Y", IF($AF53="N/A", $Q53, $AF53), IF($AG53="N/A", $T53,$AG53)))))))</f>
        <v>1</v>
      </c>
      <c r="BM53" s="15">
        <f>IF(AU53="R", $CA53, IF(OR(AU53="P", AU53="T", AU53="N"), 0, IF($C53="DM", $T53, IF(OR(AU53="Y", AU53="IR"),$AM53,IF(AU53="C", IF($BI53="Y", IF($AF53="N/A", $Q53, $AF53), IF($AG53="N/A", $T53,$AG53)))))))</f>
        <v>1</v>
      </c>
      <c r="BN53" s="15">
        <f>IF(AV53="R", $CA53, IF(OR(AV53="P", AV53="T", AV53="N"), 0, IF($C53="DM", $T53, IF(OR(AV53="Y", AV53="IR"),$AM53,IF(AV53="C", IF($BI53="Y", IF($AF53="N/A", $Q53, $AF53), IF($AG53="N/A", $T53,$AG53)))))))</f>
        <v>1</v>
      </c>
      <c r="BO53" s="15">
        <f>IF(AW53="R", $CA53, IF(OR(AW53="P", AW53="T", AW53="N"), 0, IF($C53="DM", $T53, IF(OR(AW53="Y", AW53="IR"),$AM53,IF(AW53="C", IF($BI53="Y", IF($AF53="N/A", $Q53, $AF53), IF($AG53="N/A", $T53,$AG53)))))))</f>
        <v>1</v>
      </c>
      <c r="BP53" s="15">
        <f>IF(AX53="R", $CA53, IF(OR(AX53="P", AX53="T", AX53="N"), 0, IF($C53="DM", $T53, IF(OR(AX53="Y", AX53="IR"),$AM53,IF(AX53="C", IF($BI53="Y", IF($AF53="N/A", $Q53, $AF53), IF($AG53="N/A", $T53,$AG53)))))))</f>
        <v>1</v>
      </c>
      <c r="BQ53" s="15">
        <f>IF(AY53="R", $CA53, IF(OR(AY53="P", AY53="T", AY53="N"), 0, IF($C53="DM", $T53, IF(OR(AY53="Y", AY53="IR"),$AM53,IF(AY53="C", IF($BI53="Y", IF($AF53="N/A", $Q53, $AF53), IF($AG53="N/A", $T53,$AG53)))))))</f>
        <v>1</v>
      </c>
      <c r="BR53" s="15">
        <f>IF(AZ53="R", $CA53, IF(OR(AZ53="P", AZ53="T", AZ53="N"), 0, IF($C53="DM", $T53, IF(OR(AZ53="Y", AZ53="IR"),$AM53,IF(AZ53="C", IF($BI53="Y", IF($AF53="N/A", $Q53, $AF53), IF($AG53="N/A", $T53,$AG53)))))))</f>
        <v>1</v>
      </c>
      <c r="BS53" s="15">
        <f>IF(BA53="R", $CA53, IF(OR(BA53="P", BA53="T", BA53="N"), 0, IF($C53="DM", $T53, IF(OR(BA53="Y", BA53="IR"),$AM53,IF(BA53="C", IF($BI53="Y", IF($AF53="N/A", $Q53, $AF53), IF($AG53="N/A", $T53,$AG53)))))))</f>
        <v>1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1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1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1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1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1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1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1</v>
      </c>
      <c r="CA53" s="14" t="s">
        <v>75</v>
      </c>
      <c r="CB53" s="15">
        <f>BZ53</f>
        <v>1</v>
      </c>
      <c r="CC53" s="14" t="str">
        <f>IF(OR($BH53="T", $BH53="R"), 0, IF($BH53="C", IF($BI53="Y", IF($BA53="C", 0, IF(AF53="N/A", Q53-T53, AF53-AG53)), IF($AF53="N/A", U53, AH53)), AN53))</f>
        <v>N/A</v>
      </c>
      <c r="CD53" s="14" t="str">
        <f>IF(OR($BH53="T", $BH53="R"), 0, IF($BH53="C", IF($BI53="Y", 0, IF($AF53="N/A", V53, AI53)), AO53))</f>
        <v>N/A</v>
      </c>
      <c r="CE53" s="14" t="str">
        <f>IF(OR($BH53="T", $BH53="R"), 0, IF($BH53="C", IF($BI53="Y", 0, IF($AF53="N/A", W53, AJ53)), AP53))</f>
        <v>N/A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S:0 G:1 GR:1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6152</v>
      </c>
      <c r="B54" s="14" t="s">
        <v>326</v>
      </c>
      <c r="C54" s="14" t="s">
        <v>65</v>
      </c>
      <c r="D54" s="14" t="s">
        <v>52</v>
      </c>
      <c r="E54" s="14">
        <f>VLOOKUP(B54, 'Rookie Year'!$A$2:$B$55555,2,FALSE)</f>
        <v>2017</v>
      </c>
      <c r="F54" s="14">
        <v>2025</v>
      </c>
      <c r="G54" s="14" t="s">
        <v>42</v>
      </c>
      <c r="H54" s="14">
        <v>1</v>
      </c>
      <c r="I54" s="15">
        <v>1</v>
      </c>
      <c r="J54" s="14">
        <v>1</v>
      </c>
      <c r="K54" s="16">
        <f>IF(AND(G54&lt;&gt;"N",R54="N/A"), IF(I54&lt;4, 0, 0.25),IF(I54=1, IF(J54=1,0.25, 0.25), IF(I54&lt;13, 0.25, IF(I54&lt;26, 0.4, IF(I54&lt;51, 0.6, 0.75)))))</f>
        <v>0.25</v>
      </c>
      <c r="L54" s="15">
        <f>I54-M54</f>
        <v>0</v>
      </c>
      <c r="M54" s="15">
        <f>ROUNDUP(I54*K54,0)</f>
        <v>1</v>
      </c>
      <c r="N54" s="15">
        <f>M54*J54</f>
        <v>1</v>
      </c>
      <c r="O54" s="15">
        <v>0</v>
      </c>
      <c r="P54" s="15">
        <v>0</v>
      </c>
      <c r="Q54" s="15">
        <f>N54-O54-P54</f>
        <v>1</v>
      </c>
      <c r="R54" s="14" t="s">
        <v>75</v>
      </c>
      <c r="S54" s="14">
        <f>IF(R54="N/A", J54-($B$1-F54), J54-($B$1-R54))</f>
        <v>1</v>
      </c>
      <c r="T54" s="15">
        <f>IF($S54&lt;1, "N/A", $M54)</f>
        <v>1</v>
      </c>
      <c r="U54" s="15" t="str">
        <f>IF($S54&lt;2, "N/A", $M54)</f>
        <v>N/A</v>
      </c>
      <c r="V54" s="15" t="str">
        <f>IF($S54&lt;3, "N/A", $M54)</f>
        <v>N/A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List'!$A$3:$AE$1972,19,FALSE)))</f>
        <v>N/A</v>
      </c>
      <c r="AB54" s="14" t="str">
        <f>IF(C54="DM", "N/A", IF(Z54="No","N/A",VLOOKUP(B54,'Extension List'!$A$3:$AE$1972,21,FALSE)))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1</v>
      </c>
      <c r="AN54" s="15" t="str">
        <f>IF(AD54="N/A", IF(U54="N/A", "N/A", L54+U54), AD54+AH54)</f>
        <v>N/A</v>
      </c>
      <c r="AO54" s="15" t="str">
        <f>IF(AD54="N/A", IF(V54="N/A", "N/A", L54+V54), IF(AI54="N/A", "N/A", AD54+AI54))</f>
        <v>N/A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42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40</v>
      </c>
      <c r="AY54" s="14" t="s">
        <v>40</v>
      </c>
      <c r="AZ54" s="14" t="s">
        <v>40</v>
      </c>
      <c r="BA54" s="14" t="s">
        <v>40</v>
      </c>
      <c r="BB54" s="14" t="s">
        <v>40</v>
      </c>
      <c r="BC54" s="14" t="s">
        <v>40</v>
      </c>
      <c r="BD54" s="14" t="s">
        <v>40</v>
      </c>
      <c r="BE54" s="14" t="s">
        <v>40</v>
      </c>
      <c r="BF54" s="14" t="s">
        <v>40</v>
      </c>
      <c r="BG54" s="14" t="s">
        <v>40</v>
      </c>
      <c r="BH54" s="14" t="s">
        <v>40</v>
      </c>
      <c r="BJ54" s="15">
        <f>IF(AR54="R", $CA54, IF(OR(AR54="P", AR54="T", AR54="N"), 0, IF($C54="DM", $T54, IF(OR(AR54="Y", AR54="IR"),$AM54,IF(AR54="C", IF($BI54="Y", IF($AF54="N/A", $Q54, $AF54), IF($AG54="N/A", $T54,$AG54)))))))</f>
        <v>0</v>
      </c>
      <c r="BK54" s="15">
        <f>IF(AS54="R", $CA54, IF(OR(AS54="P", AS54="T", AS54="N"), 0, IF($C54="DM", $T54, IF(OR(AS54="Y", AS54="IR"),$AM54,IF(AS54="C", IF($BI54="Y", IF($AF54="N/A", $Q54, $AF54), IF($AG54="N/A", $T54,$AG54)))))))</f>
        <v>1</v>
      </c>
      <c r="BL54" s="15">
        <f>IF(AT54="R", $CA54, IF(OR(AT54="P", AT54="T", AT54="N"), 0, IF($C54="DM", $T54, IF(OR(AT54="Y", AT54="IR"),$AM54,IF(AT54="C", IF($BI54="Y", IF($AF54="N/A", $Q54, $AF54), IF($AG54="N/A", $T54,$AG54)))))))</f>
        <v>1</v>
      </c>
      <c r="BM54" s="15">
        <f>IF(AU54="R", $CA54, IF(OR(AU54="P", AU54="T", AU54="N"), 0, IF($C54="DM", $T54, IF(OR(AU54="Y", AU54="IR"),$AM54,IF(AU54="C", IF($BI54="Y", IF($AF54="N/A", $Q54, $AF54), IF($AG54="N/A", $T54,$AG54)))))))</f>
        <v>1</v>
      </c>
      <c r="BN54" s="15">
        <f>IF(AV54="R", $CA54, IF(OR(AV54="P", AV54="T", AV54="N"), 0, IF($C54="DM", $T54, IF(OR(AV54="Y", AV54="IR"),$AM54,IF(AV54="C", IF($BI54="Y", IF($AF54="N/A", $Q54, $AF54), IF($AG54="N/A", $T54,$AG54)))))))</f>
        <v>1</v>
      </c>
      <c r="BO54" s="15">
        <f>IF(AW54="R", $CA54, IF(OR(AW54="P", AW54="T", AW54="N"), 0, IF($C54="DM", $T54, IF(OR(AW54="Y", AW54="IR"),$AM54,IF(AW54="C", IF($BI54="Y", IF($AF54="N/A", $Q54, $AF54), IF($AG54="N/A", $T54,$AG54)))))))</f>
        <v>1</v>
      </c>
      <c r="BP54" s="15">
        <f>IF(AX54="R", $CA54, IF(OR(AX54="P", AX54="T", AX54="N"), 0, IF($C54="DM", $T54, IF(OR(AX54="Y", AX54="IR"),$AM54,IF(AX54="C", IF($BI54="Y", IF($AF54="N/A", $Q54, $AF54), IF($AG54="N/A", $T54,$AG54)))))))</f>
        <v>1</v>
      </c>
      <c r="BQ54" s="15">
        <f>IF(AY54="R", $CA54, IF(OR(AY54="P", AY54="T", AY54="N"), 0, IF($C54="DM", $T54, IF(OR(AY54="Y", AY54="IR"),$AM54,IF(AY54="C", IF($BI54="Y", IF($AF54="N/A", $Q54, $AF54), IF($AG54="N/A", $T54,$AG54)))))))</f>
        <v>1</v>
      </c>
      <c r="BR54" s="15">
        <f>IF(AZ54="R", $CA54, IF(OR(AZ54="P", AZ54="T", AZ54="N"), 0, IF($C54="DM", $T54, IF(OR(AZ54="Y", AZ54="IR"),$AM54,IF(AZ54="C", IF($BI54="Y", IF($AF54="N/A", $Q54, $AF54), IF($AG54="N/A", $T54,$AG54)))))))</f>
        <v>1</v>
      </c>
      <c r="BS54" s="15">
        <f>IF(BA54="R", $CA54, IF(OR(BA54="P", BA54="T", BA54="N"), 0, IF($C54="DM", $T54, IF(OR(BA54="Y", BA54="IR"),$AM54,IF(BA54="C", IF($BI54="Y", IF($AF54="N/A", $Q54, $AF54), IF($AG54="N/A", $T54,$AG54)))))))</f>
        <v>1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1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1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1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1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1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1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1</v>
      </c>
      <c r="CA54" s="14" t="s">
        <v>75</v>
      </c>
      <c r="CB54" s="15">
        <f>BZ54</f>
        <v>1</v>
      </c>
      <c r="CC54" s="14" t="str">
        <f>IF(OR($BH54="T", $BH54="R"), 0, IF($BH54="C", IF($BI54="Y", IF($BA54="C", 0, IF(AF54="N/A", Q54-T54, AF54-AG54)), IF($AF54="N/A", U54, AH54)), AN54))</f>
        <v>N/A</v>
      </c>
      <c r="CD54" s="14" t="str">
        <f>IF(OR($BH54="T", $BH54="R"), 0, IF($BH54="C", IF($BI54="Y", 0, IF($AF54="N/A", V54, AI54)), AO54))</f>
        <v>N/A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S:0 G:1 GR:1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6156</v>
      </c>
      <c r="B55" s="14" t="s">
        <v>2467</v>
      </c>
      <c r="C55" s="14" t="s">
        <v>65</v>
      </c>
      <c r="D55" s="14" t="s">
        <v>52</v>
      </c>
      <c r="E55" s="14">
        <f>VLOOKUP(B55, 'Rookie Year'!$A$2:$B$55555,2,FALSE)</f>
        <v>2021</v>
      </c>
      <c r="F55" s="14">
        <v>2025</v>
      </c>
      <c r="G55" s="14" t="s">
        <v>42</v>
      </c>
      <c r="H55" s="14">
        <v>1</v>
      </c>
      <c r="I55" s="15">
        <v>1</v>
      </c>
      <c r="J55" s="14">
        <v>1</v>
      </c>
      <c r="K55" s="16">
        <f>IF(AND(G55&lt;&gt;"N",R55="N/A"), IF(I55&lt;4, 0, 0.25),IF(I55=1, IF(J55=1,0.25, 0.25), IF(I55&lt;13, 0.25, IF(I55&lt;26, 0.4, IF(I55&lt;51, 0.6, 0.75)))))</f>
        <v>0.25</v>
      </c>
      <c r="L55" s="15">
        <f>I55-M55</f>
        <v>0</v>
      </c>
      <c r="M55" s="15">
        <f>ROUNDUP(I55*K55,0)</f>
        <v>1</v>
      </c>
      <c r="N55" s="15">
        <f>M55*J55</f>
        <v>1</v>
      </c>
      <c r="O55" s="15">
        <v>0</v>
      </c>
      <c r="P55" s="15">
        <v>0</v>
      </c>
      <c r="Q55" s="15">
        <f>N55-O55-P55</f>
        <v>1</v>
      </c>
      <c r="R55" s="14" t="s">
        <v>75</v>
      </c>
      <c r="S55" s="14">
        <f>IF(R55="N/A", J55-($B$1-F55), J55-($B$1-R55))</f>
        <v>1</v>
      </c>
      <c r="T55" s="15">
        <f>IF($S55&lt;1, "N/A", $M55)</f>
        <v>1</v>
      </c>
      <c r="U55" s="15" t="str">
        <f>IF($S55&lt;2, "N/A", $M55)</f>
        <v>N/A</v>
      </c>
      <c r="V55" s="15" t="str">
        <f>IF($S55&lt;3, "N/A", $M55)</f>
        <v>N/A</v>
      </c>
      <c r="W55" s="15" t="str">
        <f>IF($S55&lt;4, "N/A", $M55)</f>
        <v>N/A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No</v>
      </c>
      <c r="AA55" s="17" t="str">
        <f>IF(C55="DM", "N/A", IF(Z55="No","N/A",VLOOKUP(B55,'Extension List'!$A$3:$AE$1972,19,FALSE)))</f>
        <v>N/A</v>
      </c>
      <c r="AB55" s="14" t="str">
        <f>IF(C55="DM", "N/A", IF(Z55="No","N/A",VLOOKUP(B55,'Extension List'!$A$3:$AE$1972,21,FALSE)))</f>
        <v>N/A</v>
      </c>
      <c r="AC55" s="14" t="str">
        <f>IF(AA55="N/A", "N/A", 0)</f>
        <v>N/A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1</v>
      </c>
      <c r="AN55" s="15" t="str">
        <f>IF(AD55="N/A", IF(U55="N/A", "N/A", L55+U55), AD55+AH55)</f>
        <v>N/A</v>
      </c>
      <c r="AO55" s="15" t="str">
        <f>IF(AD55="N/A", IF(V55="N/A", "N/A", L55+V55), IF(AI55="N/A", "N/A", AD55+AI55))</f>
        <v>N/A</v>
      </c>
      <c r="AP55" s="15" t="str">
        <f>IF(AD55="N/A", IF(W55="N/A", "N/A", L55+W55), IF(AJ55="N/A", "N/A", AD55+AJ55))</f>
        <v>N/A</v>
      </c>
      <c r="AQ55" s="15" t="str">
        <f>IF(AD55="N/A", IF(X55="N/A", "N/A", L55+X55), IF(AK55="N/A", "N/A", AD55+AK55))</f>
        <v>N/A</v>
      </c>
      <c r="AR55" s="14" t="s">
        <v>42</v>
      </c>
      <c r="AS55" s="14" t="s">
        <v>40</v>
      </c>
      <c r="AT55" s="14" t="s">
        <v>40</v>
      </c>
      <c r="AU55" s="14" t="s">
        <v>40</v>
      </c>
      <c r="AV55" s="14" t="s">
        <v>40</v>
      </c>
      <c r="AW55" s="14" t="s">
        <v>40</v>
      </c>
      <c r="AX55" s="14" t="s">
        <v>40</v>
      </c>
      <c r="AY55" s="14" t="s">
        <v>40</v>
      </c>
      <c r="AZ55" s="14" t="s">
        <v>40</v>
      </c>
      <c r="BA55" s="14" t="s">
        <v>40</v>
      </c>
      <c r="BB55" s="14" t="s">
        <v>40</v>
      </c>
      <c r="BC55" s="14" t="s">
        <v>40</v>
      </c>
      <c r="BD55" s="14" t="s">
        <v>40</v>
      </c>
      <c r="BE55" s="14" t="s">
        <v>40</v>
      </c>
      <c r="BF55" s="14" t="s">
        <v>40</v>
      </c>
      <c r="BG55" s="14" t="s">
        <v>40</v>
      </c>
      <c r="BH55" s="14" t="s">
        <v>40</v>
      </c>
      <c r="BJ55" s="15">
        <f>IF(AR55="R", $CA55, IF(OR(AR55="P", AR55="T", AR55="N"), 0, IF($C55="DM", $T55, IF(OR(AR55="Y", AR55="IR"),$AM55,IF(AR55="C", IF($BI55="Y", IF($AF55="N/A", $Q55, $AF55), IF($AG55="N/A", $T55,$AG55)))))))</f>
        <v>0</v>
      </c>
      <c r="BK55" s="15">
        <f>IF(AS55="R", $CA55, IF(OR(AS55="P", AS55="T", AS55="N"), 0, IF($C55="DM", $T55, IF(OR(AS55="Y", AS55="IR"),$AM55,IF(AS55="C", IF($BI55="Y", IF($AF55="N/A", $Q55, $AF55), IF($AG55="N/A", $T55,$AG55)))))))</f>
        <v>1</v>
      </c>
      <c r="BL55" s="15">
        <f>IF(AT55="R", $CA55, IF(OR(AT55="P", AT55="T", AT55="N"), 0, IF($C55="DM", $T55, IF(OR(AT55="Y", AT55="IR"),$AM55,IF(AT55="C", IF($BI55="Y", IF($AF55="N/A", $Q55, $AF55), IF($AG55="N/A", $T55,$AG55)))))))</f>
        <v>1</v>
      </c>
      <c r="BM55" s="15">
        <f>IF(AU55="R", $CA55, IF(OR(AU55="P", AU55="T", AU55="N"), 0, IF($C55="DM", $T55, IF(OR(AU55="Y", AU55="IR"),$AM55,IF(AU55="C", IF($BI55="Y", IF($AF55="N/A", $Q55, $AF55), IF($AG55="N/A", $T55,$AG55)))))))</f>
        <v>1</v>
      </c>
      <c r="BN55" s="15">
        <f>IF(AV55="R", $CA55, IF(OR(AV55="P", AV55="T", AV55="N"), 0, IF($C55="DM", $T55, IF(OR(AV55="Y", AV55="IR"),$AM55,IF(AV55="C", IF($BI55="Y", IF($AF55="N/A", $Q55, $AF55), IF($AG55="N/A", $T55,$AG55)))))))</f>
        <v>1</v>
      </c>
      <c r="BO55" s="15">
        <f>IF(AW55="R", $CA55, IF(OR(AW55="P", AW55="T", AW55="N"), 0, IF($C55="DM", $T55, IF(OR(AW55="Y", AW55="IR"),$AM55,IF(AW55="C", IF($BI55="Y", IF($AF55="N/A", $Q55, $AF55), IF($AG55="N/A", $T55,$AG55)))))))</f>
        <v>1</v>
      </c>
      <c r="BP55" s="15">
        <f>IF(AX55="R", $CA55, IF(OR(AX55="P", AX55="T", AX55="N"), 0, IF($C55="DM", $T55, IF(OR(AX55="Y", AX55="IR"),$AM55,IF(AX55="C", IF($BI55="Y", IF($AF55="N/A", $Q55, $AF55), IF($AG55="N/A", $T55,$AG55)))))))</f>
        <v>1</v>
      </c>
      <c r="BQ55" s="15">
        <f>IF(AY55="R", $CA55, IF(OR(AY55="P", AY55="T", AY55="N"), 0, IF($C55="DM", $T55, IF(OR(AY55="Y", AY55="IR"),$AM55,IF(AY55="C", IF($BI55="Y", IF($AF55="N/A", $Q55, $AF55), IF($AG55="N/A", $T55,$AG55)))))))</f>
        <v>1</v>
      </c>
      <c r="BR55" s="15">
        <f>IF(AZ55="R", $CA55, IF(OR(AZ55="P", AZ55="T", AZ55="N"), 0, IF($C55="DM", $T55, IF(OR(AZ55="Y", AZ55="IR"),$AM55,IF(AZ55="C", IF($BI55="Y", IF($AF55="N/A", $Q55, $AF55), IF($AG55="N/A", $T55,$AG55)))))))</f>
        <v>1</v>
      </c>
      <c r="BS55" s="15">
        <f>IF(BA55="R", $CA55, IF(OR(BA55="P", BA55="T", BA55="N"), 0, IF($C55="DM", $T55, IF(OR(BA55="Y", BA55="IR"),$AM55,IF(BA55="C", IF($BI55="Y", IF($AF55="N/A", $Q55, $AF55), IF($AG55="N/A", $T55,$AG55)))))))</f>
        <v>1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1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1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1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1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1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1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1</v>
      </c>
      <c r="CA55" s="14" t="s">
        <v>75</v>
      </c>
      <c r="CB55" s="15">
        <f>BZ55</f>
        <v>1</v>
      </c>
      <c r="CC55" s="14" t="str">
        <f>IF(OR($BH55="T", $BH55="R"), 0, IF($BH55="C", IF($BI55="Y", IF($BA55="C", 0, IF(AF55="N/A", Q55-T55, AF55-AG55)), IF($AF55="N/A", U55, AH55)), AN55))</f>
        <v>N/A</v>
      </c>
      <c r="CD55" s="14" t="str">
        <f>IF(OR($BH55="T", $BH55="R"), 0, IF($BH55="C", IF($BI55="Y", 0, IF($AF55="N/A", V55, AI55)), AO55))</f>
        <v>N/A</v>
      </c>
      <c r="CE55" s="14" t="str">
        <f>IF(OR($BH55="T", $BH55="R"), 0, IF($BH55="C", IF($BI55="Y", 0, IF($AF55="N/A", W55, AJ55)), AP55))</f>
        <v>N/A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S:0 G:1 GR:1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2455</v>
      </c>
      <c r="B56" s="14" t="s">
        <v>1686</v>
      </c>
      <c r="C56" s="14" t="s">
        <v>65</v>
      </c>
      <c r="D56" s="14" t="s">
        <v>52</v>
      </c>
      <c r="E56" s="14">
        <f>VLOOKUP(B56, 'Rookie Year'!$A$2:$B$55555,2,FALSE)</f>
        <v>2013</v>
      </c>
      <c r="F56" s="14">
        <v>2018</v>
      </c>
      <c r="G56" s="14" t="s">
        <v>42</v>
      </c>
      <c r="H56" s="14" t="s">
        <v>1927</v>
      </c>
      <c r="I56" s="15">
        <v>2</v>
      </c>
      <c r="J56" s="14">
        <v>3</v>
      </c>
      <c r="K56" s="16">
        <f>IF(AND(G56&lt;&gt;"N",R56="N/A"), IF(I56&lt;4, 0, 0.25),IF(I56=1, IF(J56=1,0.25, 0.25), IF(I56&lt;13, 0.25, IF(I56&lt;26, 0.4, IF(I56&lt;51, 0.6, 0.75)))))</f>
        <v>0.25</v>
      </c>
      <c r="L56" s="15">
        <f>I56-M56</f>
        <v>1</v>
      </c>
      <c r="M56" s="15">
        <f>ROUNDUP(I56*K56,0)</f>
        <v>1</v>
      </c>
      <c r="N56" s="15">
        <f>M56*J56</f>
        <v>3</v>
      </c>
      <c r="O56" s="15">
        <v>2</v>
      </c>
      <c r="P56" s="15">
        <v>0</v>
      </c>
      <c r="Q56" s="15">
        <f>N56-O56-P56</f>
        <v>1</v>
      </c>
      <c r="R56" s="14">
        <v>2023</v>
      </c>
      <c r="S56" s="14">
        <f>IF(R56="N/A", J56-($B$1-F56), J56-($B$1-R56))</f>
        <v>1</v>
      </c>
      <c r="T56" s="15">
        <v>1</v>
      </c>
      <c r="U56" s="15" t="str">
        <f>IF($S56&lt;2, "N/A", $M56)</f>
        <v>N/A</v>
      </c>
      <c r="V56" s="15" t="str">
        <f>IF($S56&lt;3, "N/A", $M56)</f>
        <v>N/A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Yes</v>
      </c>
      <c r="AA56" s="17">
        <f>IF(C56="DM", "N/A", IF(Z56="No","N/A",VLOOKUP(B56,'Extension List'!$A$3:$AE$1972,19,FALSE)))</f>
        <v>3</v>
      </c>
      <c r="AB56" s="14">
        <f>IF(C56="DM", "N/A", IF(Z56="No","N/A",VLOOKUP(B56,'Extension List'!$A$3:$AE$1972,21,FALSE)))</f>
        <v>1</v>
      </c>
      <c r="AC56" s="14">
        <f>IF(AA56="N/A", "N/A", 0)</f>
        <v>0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2</v>
      </c>
      <c r="AN56" s="15" t="str">
        <f>IF(AD56="N/A", IF(U56="N/A", "N/A", L56+U56), AD56+AH56)</f>
        <v>N/A</v>
      </c>
      <c r="AO56" s="15" t="str">
        <f>IF(AD56="N/A", IF(V56="N/A", "N/A", L56+V56), IF(AI56="N/A", "N/A", AD56+AI56))</f>
        <v>N/A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40</v>
      </c>
      <c r="AS56" s="14" t="s">
        <v>44</v>
      </c>
      <c r="AT56" s="14" t="s">
        <v>44</v>
      </c>
      <c r="AU56" s="14" t="s">
        <v>44</v>
      </c>
      <c r="AV56" s="14" t="s">
        <v>44</v>
      </c>
      <c r="AW56" s="14" t="s">
        <v>44</v>
      </c>
      <c r="AX56" s="14" t="s">
        <v>44</v>
      </c>
      <c r="AY56" s="14" t="s">
        <v>44</v>
      </c>
      <c r="AZ56" s="14" t="s">
        <v>44</v>
      </c>
      <c r="BA56" s="14" t="s">
        <v>44</v>
      </c>
      <c r="BB56" s="14" t="s">
        <v>44</v>
      </c>
      <c r="BC56" s="14" t="s">
        <v>44</v>
      </c>
      <c r="BD56" s="14" t="s">
        <v>44</v>
      </c>
      <c r="BE56" s="14" t="s">
        <v>44</v>
      </c>
      <c r="BF56" s="14" t="s">
        <v>44</v>
      </c>
      <c r="BG56" s="14" t="s">
        <v>44</v>
      </c>
      <c r="BH56" s="14" t="s">
        <v>44</v>
      </c>
      <c r="BI56" s="14"/>
      <c r="BJ56" s="15">
        <f>IF(AR56="R", $CA56, IF(OR(AR56="P", AR56="T", AR56="N"), 0, IF($C56="DM", $T56, IF(OR(AR56="Y", AR56="IR"),$AM56,IF(AR56="C", IF($BI56="Y", IF($AF56="N/A", $Q56, $AF56), IF($AG56="N/A", $T56,$AG56)))))))</f>
        <v>2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 t="str">
        <f>IF(OR($BH56="T", $BH56="R"), 0, IF($BH56="C", IF($BI56="Y", IF($BA56="C", 0, IF(AF56="N/A", Q56-T56, AF56-AG56)), IF($AF56="N/A", U56, AH56)), AN56))</f>
        <v>N/A</v>
      </c>
      <c r="CD56" s="14" t="str">
        <f>IF(OR($BH56="T", $BH56="R"), 0, IF($BH56="C", IF($BI56="Y", 0, IF($AF56="N/A", V56, AI56)), AO56))</f>
        <v>N/A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S:1 G:1 GR:1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5229</v>
      </c>
      <c r="B57" s="14" t="s">
        <v>2817</v>
      </c>
      <c r="C57" s="14" t="s">
        <v>66</v>
      </c>
      <c r="D57" s="14" t="s">
        <v>52</v>
      </c>
      <c r="E57" s="14">
        <f>VLOOKUP(B57, 'Rookie Year'!$A$2:$B$55555,2,FALSE)</f>
        <v>2023</v>
      </c>
      <c r="F57" s="14">
        <v>2023</v>
      </c>
      <c r="G57" s="14" t="s">
        <v>40</v>
      </c>
      <c r="H57" s="14" t="s">
        <v>2658</v>
      </c>
      <c r="I57" s="15">
        <v>1</v>
      </c>
      <c r="J57" s="14">
        <v>3</v>
      </c>
      <c r="K57" s="16">
        <f>IF(AND(G57&lt;&gt;"N",R57="N/A"), IF(I57&lt;4, 0, 0.25),IF(I57=1, IF(J57=1,0.25, 0.25), IF(I57&lt;13, 0.25, IF(I57&lt;26, 0.4, IF(I57&lt;51, 0.6, 0.75)))))</f>
        <v>0</v>
      </c>
      <c r="L57" s="15">
        <f>I57-M57</f>
        <v>1</v>
      </c>
      <c r="M57" s="15">
        <f>ROUNDUP(I57*K57,0)</f>
        <v>0</v>
      </c>
      <c r="N57" s="15">
        <f>M57*J57</f>
        <v>0</v>
      </c>
      <c r="O57" s="15">
        <v>0</v>
      </c>
      <c r="P57" s="15">
        <v>0</v>
      </c>
      <c r="Q57" s="15">
        <f>N57-O57-P57</f>
        <v>0</v>
      </c>
      <c r="R57" s="14" t="s">
        <v>75</v>
      </c>
      <c r="S57" s="14">
        <f>IF(R57="N/A", J57-($B$1-F57), J57-($B$1-R57))</f>
        <v>1</v>
      </c>
      <c r="T57" s="15">
        <v>0</v>
      </c>
      <c r="U57" s="15" t="str">
        <f>IF($S57&lt;2, "N/A", $M57)</f>
        <v>N/A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Yes</v>
      </c>
      <c r="AA57" s="17">
        <f>IF(C57="DM", "N/A", IF(Z57="No","N/A",VLOOKUP(B57,'Extension List'!$A$3:$AE$1972,19,FALSE)))</f>
        <v>1</v>
      </c>
      <c r="AB57" s="14">
        <f>IF(C57="DM", "N/A", IF(Z57="No","N/A",VLOOKUP(B57,'Extension List'!$A$3:$AE$1972,21,FALSE)))</f>
        <v>1</v>
      </c>
      <c r="AC57" s="14">
        <f>IF(AA57="N/A", "N/A", 0)</f>
        <v>0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 t="str">
        <f>IF(AD57="N/A", IF(U57="N/A", "N/A", L57+U57), AD57+AH57)</f>
        <v>N/A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40</v>
      </c>
      <c r="AT57" s="14" t="s">
        <v>40</v>
      </c>
      <c r="AU57" s="14" t="s">
        <v>40</v>
      </c>
      <c r="AV57" s="14" t="s">
        <v>40</v>
      </c>
      <c r="AW57" s="14" t="s">
        <v>40</v>
      </c>
      <c r="AX57" s="14" t="s">
        <v>40</v>
      </c>
      <c r="AY57" s="14" t="s">
        <v>40</v>
      </c>
      <c r="AZ57" s="14" t="s">
        <v>40</v>
      </c>
      <c r="BA57" s="14" t="s">
        <v>40</v>
      </c>
      <c r="BB57" s="14" t="s">
        <v>40</v>
      </c>
      <c r="BC57" s="14" t="s">
        <v>40</v>
      </c>
      <c r="BD57" s="14" t="s">
        <v>40</v>
      </c>
      <c r="BE57" s="14" t="s">
        <v>40</v>
      </c>
      <c r="BF57" s="14" t="s">
        <v>40</v>
      </c>
      <c r="BG57" s="14" t="s">
        <v>40</v>
      </c>
      <c r="BH57" s="14" t="s">
        <v>40</v>
      </c>
      <c r="BI57" s="14"/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1</v>
      </c>
      <c r="BL57" s="15">
        <f>IF(AT57="R", $CA57, IF(OR(AT57="P", AT57="T", AT57="N"), 0, IF($C57="DM", $T57, IF(OR(AT57="Y", AT57="IR"),$AM57,IF(AT57="C", IF($BI57="Y", IF($AF57="N/A", $Q57, $AF57), IF($AG57="N/A", $T57,$AG57)))))))</f>
        <v>1</v>
      </c>
      <c r="BM57" s="15">
        <f>IF(AU57="R", $CA57, IF(OR(AU57="P", AU57="T", AU57="N"), 0, IF($C57="DM", $T57, IF(OR(AU57="Y", AU57="IR"),$AM57,IF(AU57="C", IF($BI57="Y", IF($AF57="N/A", $Q57, $AF57), IF($AG57="N/A", $T57,$AG57)))))))</f>
        <v>1</v>
      </c>
      <c r="BN57" s="15">
        <f>IF(AV57="R", $CA57, IF(OR(AV57="P", AV57="T", AV57="N"), 0, IF($C57="DM", $T57, IF(OR(AV57="Y", AV57="IR"),$AM57,IF(AV57="C", IF($BI57="Y", IF($AF57="N/A", $Q57, $AF57), IF($AG57="N/A", $T57,$AG57)))))))</f>
        <v>1</v>
      </c>
      <c r="BO57" s="15">
        <f>IF(AW57="R", $CA57, IF(OR(AW57="P", AW57="T", AW57="N"), 0, IF($C57="DM", $T57, IF(OR(AW57="Y", AW57="IR"),$AM57,IF(AW57="C", IF($BI57="Y", IF($AF57="N/A", $Q57, $AF57), IF($AG57="N/A", $T57,$AG57)))))))</f>
        <v>1</v>
      </c>
      <c r="BP57" s="15">
        <f>IF(AX57="R", $CA57, IF(OR(AX57="P", AX57="T", AX57="N"), 0, IF($C57="DM", $T57, IF(OR(AX57="Y", AX57="IR"),$AM57,IF(AX57="C", IF($BI57="Y", IF($AF57="N/A", $Q57, $AF57), IF($AG57="N/A", $T57,$AG57)))))))</f>
        <v>1</v>
      </c>
      <c r="BQ57" s="15">
        <f>IF(AY57="R", $CA57, IF(OR(AY57="P", AY57="T", AY57="N"), 0, IF($C57="DM", $T57, IF(OR(AY57="Y", AY57="IR"),$AM57,IF(AY57="C", IF($BI57="Y", IF($AF57="N/A", $Q57, $AF57), IF($AG57="N/A", $T57,$AG57)))))))</f>
        <v>1</v>
      </c>
      <c r="BR57" s="15">
        <f>IF(AZ57="R", $CA57, IF(OR(AZ57="P", AZ57="T", AZ57="N"), 0, IF($C57="DM", $T57, IF(OR(AZ57="Y", AZ57="IR"),$AM57,IF(AZ57="C", IF($BI57="Y", IF($AF57="N/A", $Q57, $AF57), IF($AG57="N/A", $T57,$AG57)))))))</f>
        <v>1</v>
      </c>
      <c r="BS57" s="15">
        <f>IF(BA57="R", $CA57, IF(OR(BA57="P", BA57="T", BA57="N"), 0, IF($C57="DM", $T57, IF(OR(BA57="Y", BA57="IR"),$AM57,IF(BA57="C", IF($BI57="Y", IF($AF57="N/A", $Q57, $AF57), IF($AG57="N/A", $T57,$AG57)))))))</f>
        <v>1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4" t="s">
        <v>75</v>
      </c>
      <c r="CB57" s="15">
        <f>BZ57</f>
        <v>1</v>
      </c>
      <c r="CC57" s="14" t="str">
        <f>IF(OR($BH57="T", $BH57="R"), 0, IF($BH57="C", IF($BI57="Y", IF($BA57="C", 0, IF(AF57="N/A", Q57-T57, AF57-AG57)), IF($AF57="N/A", U57, AH57)), AN57))</f>
        <v>N/A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S:1 G:0 GR:0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5528</v>
      </c>
      <c r="B58" s="14" t="s">
        <v>2267</v>
      </c>
      <c r="C58" s="14" t="s">
        <v>66</v>
      </c>
      <c r="D58" s="14" t="s">
        <v>52</v>
      </c>
      <c r="E58" s="14">
        <f>VLOOKUP(B58, 'Rookie Year'!$A$2:$B$55555,2,FALSE)</f>
        <v>2013</v>
      </c>
      <c r="F58" s="14">
        <v>2025</v>
      </c>
      <c r="G58" s="14" t="s">
        <v>42</v>
      </c>
      <c r="H58" s="14" t="s">
        <v>2928</v>
      </c>
      <c r="I58" s="15">
        <v>1</v>
      </c>
      <c r="J58" s="14">
        <v>1</v>
      </c>
      <c r="K58" s="16">
        <f>IF(AND(G58&lt;&gt;"N",R58="N/A"), IF(I58&lt;4, 0, 0.25),IF(I58=1, IF(J58=1,0.25, 0.25), IF(I58&lt;13, 0.25, IF(I58&lt;26, 0.4, IF(I58&lt;51, 0.6, 0.75)))))</f>
        <v>0.25</v>
      </c>
      <c r="L58" s="15">
        <f>I58-M58</f>
        <v>0</v>
      </c>
      <c r="M58" s="15">
        <f>ROUNDUP(I58*K58,0)</f>
        <v>1</v>
      </c>
      <c r="N58" s="15">
        <f>M58*J58</f>
        <v>1</v>
      </c>
      <c r="O58" s="15">
        <v>0</v>
      </c>
      <c r="P58" s="15">
        <v>0</v>
      </c>
      <c r="Q58" s="15">
        <f>N58-O58-P58</f>
        <v>1</v>
      </c>
      <c r="R58" s="14" t="s">
        <v>75</v>
      </c>
      <c r="S58" s="14">
        <f>IF(R58="N/A", J58-($B$1-F58), J58-($B$1-R58))</f>
        <v>1</v>
      </c>
      <c r="T58" s="15">
        <f>IF($S58&lt;1, "N/A", $M58)</f>
        <v>1</v>
      </c>
      <c r="U58" s="15" t="str">
        <f>IF($S58&lt;2, "N/A", $M58)</f>
        <v>N/A</v>
      </c>
      <c r="V58" s="15" t="str">
        <f>IF($S58&lt;3, "N/A", $M58)</f>
        <v>N/A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List'!$A$3:$AE$1972,19,FALSE)))</f>
        <v>N/A</v>
      </c>
      <c r="AB58" s="14" t="str">
        <f>IF(C58="DM", "N/A", IF(Z58="No","N/A",VLOOKUP(B58,'Extension List'!$A$3:$AE$1972,21,FALSE)))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</v>
      </c>
      <c r="AN58" s="15" t="str">
        <f>IF(AD58="N/A", IF(U58="N/A", "N/A", L58+U58), AD58+AH58)</f>
        <v>N/A</v>
      </c>
      <c r="AO58" s="15" t="str">
        <f>IF(AD58="N/A", IF(V58="N/A", "N/A", L58+V58), IF(AI58="N/A", "N/A", AD58+AI58))</f>
        <v>N/A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40</v>
      </c>
      <c r="AT58" s="14" t="s">
        <v>40</v>
      </c>
      <c r="AU58" s="14" t="s">
        <v>40</v>
      </c>
      <c r="AV58" s="14" t="s">
        <v>40</v>
      </c>
      <c r="AW58" s="14" t="s">
        <v>40</v>
      </c>
      <c r="AX58" s="14" t="s">
        <v>40</v>
      </c>
      <c r="AY58" s="14" t="s">
        <v>40</v>
      </c>
      <c r="AZ58" s="14" t="s">
        <v>40</v>
      </c>
      <c r="BA58" s="14" t="s">
        <v>40</v>
      </c>
      <c r="BB58" s="14" t="s">
        <v>40</v>
      </c>
      <c r="BC58" s="14" t="s">
        <v>40</v>
      </c>
      <c r="BD58" s="14" t="s">
        <v>40</v>
      </c>
      <c r="BE58" s="14" t="s">
        <v>40</v>
      </c>
      <c r="BF58" s="14" t="s">
        <v>40</v>
      </c>
      <c r="BG58" s="14" t="s">
        <v>40</v>
      </c>
      <c r="BH58" s="14" t="s">
        <v>40</v>
      </c>
      <c r="BI58" s="14"/>
      <c r="BJ58" s="15">
        <f>IF(AR58="R", $CA58, IF(OR(AR58="P", AR58="T", AR58="N"), 0, IF($C58="DM", $T58, IF(OR(AR58="Y", AR58="IR"),$AM58,IF(AR58="C", IF($BI58="Y", IF($AF58="N/A", $Q58, $AF58), IF($AG58="N/A", $T58,$AG58)))))))</f>
        <v>1</v>
      </c>
      <c r="BK58" s="15">
        <f>IF(AS58="R", $CA58, IF(OR(AS58="P", AS58="T", AS58="N"), 0, IF($C58="DM", $T58, IF(OR(AS58="Y", AS58="IR"),$AM58,IF(AS58="C", IF($BI58="Y", IF($AF58="N/A", $Q58, $AF58), IF($AG58="N/A", $T58,$AG58)))))))</f>
        <v>1</v>
      </c>
      <c r="BL58" s="15">
        <f>IF(AT58="R", $CA58, IF(OR(AT58="P", AT58="T", AT58="N"), 0, IF($C58="DM", $T58, IF(OR(AT58="Y", AT58="IR"),$AM58,IF(AT58="C", IF($BI58="Y", IF($AF58="N/A", $Q58, $AF58), IF($AG58="N/A", $T58,$AG58)))))))</f>
        <v>1</v>
      </c>
      <c r="BM58" s="15">
        <f>IF(AU58="R", $CA58, IF(OR(AU58="P", AU58="T", AU58="N"), 0, IF($C58="DM", $T58, IF(OR(AU58="Y", AU58="IR"),$AM58,IF(AU58="C", IF($BI58="Y", IF($AF58="N/A", $Q58, $AF58), IF($AG58="N/A", $T58,$AG58)))))))</f>
        <v>1</v>
      </c>
      <c r="BN58" s="15">
        <f>IF(AV58="R", $CA58, IF(OR(AV58="P", AV58="T", AV58="N"), 0, IF($C58="DM", $T58, IF(OR(AV58="Y", AV58="IR"),$AM58,IF(AV58="C", IF($BI58="Y", IF($AF58="N/A", $Q58, $AF58), IF($AG58="N/A", $T58,$AG58)))))))</f>
        <v>1</v>
      </c>
      <c r="BO58" s="15">
        <f>IF(AW58="R", $CA58, IF(OR(AW58="P", AW58="T", AW58="N"), 0, IF($C58="DM", $T58, IF(OR(AW58="Y", AW58="IR"),$AM58,IF(AW58="C", IF($BI58="Y", IF($AF58="N/A", $Q58, $AF58), IF($AG58="N/A", $T58,$AG58)))))))</f>
        <v>1</v>
      </c>
      <c r="BP58" s="15">
        <f>IF(AX58="R", $CA58, IF(OR(AX58="P", AX58="T", AX58="N"), 0, IF($C58="DM", $T58, IF(OR(AX58="Y", AX58="IR"),$AM58,IF(AX58="C", IF($BI58="Y", IF($AF58="N/A", $Q58, $AF58), IF($AG58="N/A", $T58,$AG58)))))))</f>
        <v>1</v>
      </c>
      <c r="BQ58" s="15">
        <f>IF(AY58="R", $CA58, IF(OR(AY58="P", AY58="T", AY58="N"), 0, IF($C58="DM", $T58, IF(OR(AY58="Y", AY58="IR"),$AM58,IF(AY58="C", IF($BI58="Y", IF($AF58="N/A", $Q58, $AF58), IF($AG58="N/A", $T58,$AG58)))))))</f>
        <v>1</v>
      </c>
      <c r="BR58" s="15">
        <f>IF(AZ58="R", $CA58, IF(OR(AZ58="P", AZ58="T", AZ58="N"), 0, IF($C58="DM", $T58, IF(OR(AZ58="Y", AZ58="IR"),$AM58,IF(AZ58="C", IF($BI58="Y", IF($AF58="N/A", $Q58, $AF58), IF($AG58="N/A", $T58,$AG58)))))))</f>
        <v>1</v>
      </c>
      <c r="BS58" s="15">
        <f>IF(BA58="R", $CA58, IF(OR(BA58="P", BA58="T", BA58="N"), 0, IF($C58="DM", $T58, IF(OR(BA58="Y", BA58="IR"),$AM58,IF(BA58="C", IF($BI58="Y", IF($AF58="N/A", $Q58, $AF58), IF($AG58="N/A", $T58,$AG58)))))))</f>
        <v>1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4" t="s">
        <v>75</v>
      </c>
      <c r="CB58" s="15">
        <f>BZ58</f>
        <v>1</v>
      </c>
      <c r="CC58" s="14" t="str">
        <f>IF(OR($BH58="T", $BH58="R"), 0, IF($BH58="C", IF($BI58="Y", IF($BA58="C", 0, IF(AF58="N/A", Q58-T58, AF58-AG58)), IF($AF58="N/A", U58, AH58)), AN58))</f>
        <v>N/A</v>
      </c>
      <c r="CD58" s="14" t="str">
        <f>IF(OR($BH58="T", $BH58="R"), 0, IF($BH58="C", IF($BI58="Y", 0, IF($AF58="N/A", V58, AI58)), AO58))</f>
        <v>N/A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S:0 G:1 GR:1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5696</v>
      </c>
      <c r="B59" s="14" t="s">
        <v>2981</v>
      </c>
      <c r="C59" s="14" t="s">
        <v>66</v>
      </c>
      <c r="D59" s="14" t="s">
        <v>52</v>
      </c>
      <c r="E59" s="14">
        <f>VLOOKUP(B59, 'Rookie Year'!$A$2:$B$55555,2,FALSE)</f>
        <v>2024</v>
      </c>
      <c r="F59" s="14">
        <v>2024</v>
      </c>
      <c r="G59" s="14" t="s">
        <v>40</v>
      </c>
      <c r="H59" s="14" t="s">
        <v>2236</v>
      </c>
      <c r="I59" s="15">
        <v>1</v>
      </c>
      <c r="J59" s="14">
        <v>3</v>
      </c>
      <c r="K59" s="16">
        <f>IF(AND(G59&lt;&gt;"N",R59="N/A"), IF(I59&lt;4, 0, 0.25),IF(I59=1, IF(J59=1,0.25, 0.25), IF(I59&lt;13, 0.25, IF(I59&lt;26, 0.4, IF(I59&lt;51, 0.6, 0.75)))))</f>
        <v>0</v>
      </c>
      <c r="L59" s="15">
        <f>I59-M59</f>
        <v>1</v>
      </c>
      <c r="M59" s="15">
        <f>ROUNDUP(I59*K59,0)</f>
        <v>0</v>
      </c>
      <c r="N59" s="15">
        <f>M59*J59</f>
        <v>0</v>
      </c>
      <c r="O59" s="15">
        <v>0</v>
      </c>
      <c r="P59" s="15">
        <v>0</v>
      </c>
      <c r="Q59" s="15">
        <f>N59-O59-P59</f>
        <v>0</v>
      </c>
      <c r="R59" s="14" t="s">
        <v>75</v>
      </c>
      <c r="S59" s="14">
        <f>IF(R59="N/A", J59-($B$1-F59), J59-($B$1-R59))</f>
        <v>2</v>
      </c>
      <c r="T59" s="15">
        <v>0</v>
      </c>
      <c r="U59" s="15">
        <v>0</v>
      </c>
      <c r="V59" s="15" t="str">
        <f>IF($S59&lt;3, "N/A", $M59)</f>
        <v>N/A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No</v>
      </c>
      <c r="AA59" s="17" t="str">
        <f>IF(C59="DM", "N/A", IF(Z59="No","N/A",VLOOKUP(B59,'Extension List'!$A$3:$AE$1972,19,FALSE)))</f>
        <v>N/A</v>
      </c>
      <c r="AB59" s="14" t="str">
        <f>IF(C59="DM", "N/A", IF(Z59="No","N/A",VLOOKUP(B59,'Extension List'!$A$3:$AE$1972,21,FALSE)))</f>
        <v>N/A</v>
      </c>
      <c r="AC59" s="14" t="str">
        <f>IF(AA59="N/A", "N/A", 0)</f>
        <v>N/A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1</v>
      </c>
      <c r="AN59" s="15">
        <f>IF(AD59="N/A", IF(U59="N/A", "N/A", L59+U59), AD59+AH59)</f>
        <v>1</v>
      </c>
      <c r="AO59" s="15" t="str">
        <f>IF(AD59="N/A", IF(V59="N/A", "N/A", L59+V59), IF(AI59="N/A", "N/A", AD59+AI59))</f>
        <v>N/A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40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I59" s="14"/>
      <c r="BJ59" s="15">
        <f>IF(AR59="R", $CA59, IF(OR(AR59="P", AR59="T", AR59="N"), 0, IF($C59="DM", $T59, IF(OR(AR59="Y", AR59="IR"),$AM59,IF(AR59="C", IF($BI59="Y", IF($AF59="N/A", $Q59, $AF59), IF($AG59="N/A", $T59,$AG59)))))))</f>
        <v>1</v>
      </c>
      <c r="BK59" s="15">
        <f>IF(AS59="R", $CA59, IF(OR(AS59="P", AS59="T", AS59="N"), 0, IF($C59="DM", $T59, IF(OR(AS59="Y", AS59="IR"),$AM59,IF(AS59="C", IF($BI59="Y", IF($AF59="N/A", $Q59, $AF59), IF($AG59="N/A", $T59,$AG59)))))))</f>
        <v>1</v>
      </c>
      <c r="BL59" s="15">
        <f>IF(AT59="R", $CA59, IF(OR(AT59="P", AT59="T", AT59="N"), 0, IF($C59="DM", $T59, IF(OR(AT59="Y", AT59="IR"),$AM59,IF(AT59="C", IF($BI59="Y", IF($AF59="N/A", $Q59, $AF59), IF($AG59="N/A", $T59,$AG59)))))))</f>
        <v>1</v>
      </c>
      <c r="BM59" s="15">
        <f>IF(AU59="R", $CA59, IF(OR(AU59="P", AU59="T", AU59="N"), 0, IF($C59="DM", $T59, IF(OR(AU59="Y", AU59="IR"),$AM59,IF(AU59="C", IF($BI59="Y", IF($AF59="N/A", $Q59, $AF59), IF($AG59="N/A", $T59,$AG59)))))))</f>
        <v>1</v>
      </c>
      <c r="BN59" s="15">
        <f>IF(AV59="R", $CA59, IF(OR(AV59="P", AV59="T", AV59="N"), 0, IF($C59="DM", $T59, IF(OR(AV59="Y", AV59="IR"),$AM59,IF(AV59="C", IF($BI59="Y", IF($AF59="N/A", $Q59, $AF59), IF($AG59="N/A", $T59,$AG59)))))))</f>
        <v>1</v>
      </c>
      <c r="BO59" s="15">
        <f>IF(AW59="R", $CA59, IF(OR(AW59="P", AW59="T", AW59="N"), 0, IF($C59="DM", $T59, IF(OR(AW59="Y", AW59="IR"),$AM59,IF(AW59="C", IF($BI59="Y", IF($AF59="N/A", $Q59, $AF59), IF($AG59="N/A", $T59,$AG59)))))))</f>
        <v>1</v>
      </c>
      <c r="BP59" s="15">
        <f>IF(AX59="R", $CA59, IF(OR(AX59="P", AX59="T", AX59="N"), 0, IF($C59="DM", $T59, IF(OR(AX59="Y", AX59="IR"),$AM59,IF(AX59="C", IF($BI59="Y", IF($AF59="N/A", $Q59, $AF59), IF($AG59="N/A", $T59,$AG59)))))))</f>
        <v>1</v>
      </c>
      <c r="BQ59" s="15">
        <f>IF(AY59="R", $CA59, IF(OR(AY59="P", AY59="T", AY59="N"), 0, IF($C59="DM", $T59, IF(OR(AY59="Y", AY59="IR"),$AM59,IF(AY59="C", IF($BI59="Y", IF($AF59="N/A", $Q59, $AF59), IF($AG59="N/A", $T59,$AG59)))))))</f>
        <v>1</v>
      </c>
      <c r="BR59" s="15">
        <f>IF(AZ59="R", $CA59, IF(OR(AZ59="P", AZ59="T", AZ59="N"), 0, IF($C59="DM", $T59, IF(OR(AZ59="Y", AZ59="IR"),$AM59,IF(AZ59="C", IF($BI59="Y", IF($AF59="N/A", $Q59, $AF59), IF($AG59="N/A", $T59,$AG59)))))))</f>
        <v>1</v>
      </c>
      <c r="BS59" s="15">
        <f>IF(BA59="R", $CA59, IF(OR(BA59="P", BA59="T", BA59="N"), 0, IF($C59="DM", $T59, IF(OR(BA59="Y", BA59="IR"),$AM59,IF(BA59="C", IF($BI59="Y", IF($AF59="N/A", $Q59, $AF59), IF($AG59="N/A", $T59,$AG59)))))))</f>
        <v>1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1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1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1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4" t="s">
        <v>75</v>
      </c>
      <c r="CB59" s="15">
        <f>BZ59</f>
        <v>1</v>
      </c>
      <c r="CC59" s="14">
        <f>IF(OR($BH59="T", $BH59="R"), 0, IF($BH59="C", IF($BI59="Y", IF($BA59="C", 0, IF(AF59="N/A", Q59-T59, AF59-AG59)), IF($AF59="N/A", U59, AH59)), AN59))</f>
        <v>1</v>
      </c>
      <c r="CD59" s="14" t="str">
        <f>IF(OR($BH59="T", $BH59="R"), 0, IF($BH59="C", IF($BI59="Y", 0, IF($AF59="N/A", V59, AI59)), AO59))</f>
        <v>N/A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S:1 G:0 GR:0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5621</v>
      </c>
      <c r="B60" s="14" t="s">
        <v>2982</v>
      </c>
      <c r="C60" s="14" t="s">
        <v>67</v>
      </c>
      <c r="D60" s="14" t="s">
        <v>52</v>
      </c>
      <c r="E60" s="14">
        <f>VLOOKUP(B60, 'Rookie Year'!$A$2:$B$55555,2,FALSE)</f>
        <v>2024</v>
      </c>
      <c r="F60" s="14">
        <v>2024</v>
      </c>
      <c r="G60" s="14" t="s">
        <v>40</v>
      </c>
      <c r="H60" s="14" t="s">
        <v>2172</v>
      </c>
      <c r="I60" s="15">
        <v>3</v>
      </c>
      <c r="J60" s="14">
        <v>4</v>
      </c>
      <c r="K60" s="16">
        <f>IF(AND(G60&lt;&gt;"N",R60="N/A"), IF(I60&lt;4, 0, 0.25),IF(I60=1, IF(J60=1,0.25, 0.25), IF(I60&lt;13, 0.25, IF(I60&lt;26, 0.4, IF(I60&lt;51, 0.6, 0.75)))))</f>
        <v>0</v>
      </c>
      <c r="L60" s="15">
        <f>I60-M60</f>
        <v>3</v>
      </c>
      <c r="M60" s="15">
        <f>ROUNDUP(I60*K60,0)</f>
        <v>0</v>
      </c>
      <c r="N60" s="15">
        <f>M60*J60</f>
        <v>0</v>
      </c>
      <c r="O60" s="15">
        <v>0</v>
      </c>
      <c r="P60" s="15">
        <v>0</v>
      </c>
      <c r="Q60" s="15">
        <f>N60-O60-P60</f>
        <v>0</v>
      </c>
      <c r="R60" s="14" t="s">
        <v>75</v>
      </c>
      <c r="S60" s="14">
        <f>IF(R60="N/A", J60-($B$1-F60), J60-($B$1-R60))</f>
        <v>3</v>
      </c>
      <c r="T60" s="15">
        <v>0</v>
      </c>
      <c r="U60" s="15">
        <v>0</v>
      </c>
      <c r="V60" s="15">
        <v>0</v>
      </c>
      <c r="W60" s="15" t="str">
        <f>IF($S60&lt;4, "N/A", $M60)</f>
        <v>N/A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No</v>
      </c>
      <c r="AA60" s="17" t="str">
        <f>IF(C60="DM", "N/A", IF(Z60="No","N/A",VLOOKUP(B60,'Extension List'!$A$3:$AE$1972,19,FALSE)))</f>
        <v>N/A</v>
      </c>
      <c r="AB60" s="14" t="str">
        <f>IF(C60="DM", "N/A", IF(Z60="No","N/A",VLOOKUP(B60,'Extension List'!$A$3:$AE$1972,21,FALSE)))</f>
        <v>N/A</v>
      </c>
      <c r="AC60" s="14" t="str">
        <f>IF(AA60="N/A", "N/A", 0)</f>
        <v>N/A</v>
      </c>
      <c r="AD60" s="15" t="str">
        <f>IF(AE60="N/A", "N/A", AA60-AE60)</f>
        <v>N/A</v>
      </c>
      <c r="AE60" s="15" t="str">
        <f>IF(AA60="N/A", "N/A", IF(AC60&gt;0, IF(AA60&lt;13, ROUNDUP(0.25*AA60,0), IF(AA60&lt;26, ROUNDUP(0.4*AA60,0), IF(AA60&lt;51, ROUNDUP(0.6*AA60,0), ROUNDUP(0.75*AA60,0)))), "N/A"))</f>
        <v>N/A</v>
      </c>
      <c r="AF60" s="15" t="str">
        <f>IF(AD60="N/A","N/A", (AE60*AC60)+Q60)</f>
        <v>N/A</v>
      </c>
      <c r="AG60" s="15" t="str">
        <f>IF($AF60="N/A", "N/A", "TBC")</f>
        <v>N/A</v>
      </c>
      <c r="AH60" s="15" t="str">
        <f>IF($AF60="N/A", "N/A", "TBC")</f>
        <v>N/A</v>
      </c>
      <c r="AI60" s="15" t="str">
        <f>IF($AF60="N/A","N/A",IF(AC60&gt;1,"TBC","N/A"))</f>
        <v>N/A</v>
      </c>
      <c r="AJ60" s="15" t="str">
        <f>IF($AF60="N/A","N/A",IF(AC60&gt;2,"TBC","N/A"))</f>
        <v>N/A</v>
      </c>
      <c r="AK60" s="15" t="str">
        <f>IF($AF60="N/A","N/A",IF(AC60&gt;3,"TBC","N/A"))</f>
        <v>N/A</v>
      </c>
      <c r="AL60" s="15" t="str">
        <f>IF(AC60="N/A","N/A",IF(AC60&gt;0,IF(SUM(AG60:AK60)&lt;&gt;AF60,"CHECK","OK"),"N/A"))</f>
        <v>N/A</v>
      </c>
      <c r="AM60" s="15">
        <f>IF(AD60="N/A", L60+T60, L60+AG60)</f>
        <v>3</v>
      </c>
      <c r="AN60" s="15">
        <f>IF(AD60="N/A", IF(U60="N/A", "N/A", L60+U60), AD60+AH60)</f>
        <v>3</v>
      </c>
      <c r="AO60" s="15">
        <f>IF(AD60="N/A", IF(V60="N/A", "N/A", L60+V60), IF(AI60="N/A", "N/A", AD60+AI60))</f>
        <v>3</v>
      </c>
      <c r="AP60" s="15" t="str">
        <f>IF(AD60="N/A", IF(W60="N/A", "N/A", L60+W60), IF(AJ60="N/A", "N/A", AD60+AJ60))</f>
        <v>N/A</v>
      </c>
      <c r="AQ60" s="15" t="str">
        <f>IF(AD60="N/A", IF(X60="N/A", "N/A", L60+X60), IF(AK60="N/A", "N/A", AD60+AK60))</f>
        <v>N/A</v>
      </c>
      <c r="AR60" s="14" t="s">
        <v>40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I60" s="14"/>
      <c r="BJ60" s="15">
        <f>IF(AR60="R", $CA60, IF(OR(AR60="P", AR60="T", AR60="N"), 0, IF($C60="DM", $T60, IF(OR(AR60="Y", AR60="IR"),$AM60,IF(AR60="C", IF($BI60="Y", IF($AF60="N/A", $Q60, $AF60), IF($AG60="N/A", $T60,$AG60)))))))</f>
        <v>3</v>
      </c>
      <c r="BK60" s="15">
        <f>IF(AS60="R", $CA60, IF(OR(AS60="P", AS60="T", AS60="N"), 0, IF($C60="DM", $T60, IF(OR(AS60="Y", AS60="IR"),$AM60,IF(AS60="C", IF($BI60="Y", IF($AF60="N/A", $Q60, $AF60), IF($AG60="N/A", $T60,$AG60)))))))</f>
        <v>3</v>
      </c>
      <c r="BL60" s="15">
        <f>IF(AT60="R", $CA60, IF(OR(AT60="P", AT60="T", AT60="N"), 0, IF($C60="DM", $T60, IF(OR(AT60="Y", AT60="IR"),$AM60,IF(AT60="C", IF($BI60="Y", IF($AF60="N/A", $Q60, $AF60), IF($AG60="N/A", $T60,$AG60)))))))</f>
        <v>3</v>
      </c>
      <c r="BM60" s="15">
        <f>IF(AU60="R", $CA60, IF(OR(AU60="P", AU60="T", AU60="N"), 0, IF($C60="DM", $T60, IF(OR(AU60="Y", AU60="IR"),$AM60,IF(AU60="C", IF($BI60="Y", IF($AF60="N/A", $Q60, $AF60), IF($AG60="N/A", $T60,$AG60)))))))</f>
        <v>3</v>
      </c>
      <c r="BN60" s="15">
        <f>IF(AV60="R", $CA60, IF(OR(AV60="P", AV60="T", AV60="N"), 0, IF($C60="DM", $T60, IF(OR(AV60="Y", AV60="IR"),$AM60,IF(AV60="C", IF($BI60="Y", IF($AF60="N/A", $Q60, $AF60), IF($AG60="N/A", $T60,$AG60)))))))</f>
        <v>3</v>
      </c>
      <c r="BO60" s="15">
        <f>IF(AW60="R", $CA60, IF(OR(AW60="P", AW60="T", AW60="N"), 0, IF($C60="DM", $T60, IF(OR(AW60="Y", AW60="IR"),$AM60,IF(AW60="C", IF($BI60="Y", IF($AF60="N/A", $Q60, $AF60), IF($AG60="N/A", $T60,$AG60)))))))</f>
        <v>3</v>
      </c>
      <c r="BP60" s="15">
        <f>IF(AX60="R", $CA60, IF(OR(AX60="P", AX60="T", AX60="N"), 0, IF($C60="DM", $T60, IF(OR(AX60="Y", AX60="IR"),$AM60,IF(AX60="C", IF($BI60="Y", IF($AF60="N/A", $Q60, $AF60), IF($AG60="N/A", $T60,$AG60)))))))</f>
        <v>3</v>
      </c>
      <c r="BQ60" s="15">
        <f>IF(AY60="R", $CA60, IF(OR(AY60="P", AY60="T", AY60="N"), 0, IF($C60="DM", $T60, IF(OR(AY60="Y", AY60="IR"),$AM60,IF(AY60="C", IF($BI60="Y", IF($AF60="N/A", $Q60, $AF60), IF($AG60="N/A", $T60,$AG60)))))))</f>
        <v>3</v>
      </c>
      <c r="BR60" s="15">
        <f>IF(AZ60="R", $CA60, IF(OR(AZ60="P", AZ60="T", AZ60="N"), 0, IF($C60="DM", $T60, IF(OR(AZ60="Y", AZ60="IR"),$AM60,IF(AZ60="C", IF($BI60="Y", IF($AF60="N/A", $Q60, $AF60), IF($AG60="N/A", $T60,$AG60)))))))</f>
        <v>3</v>
      </c>
      <c r="BS60" s="15">
        <f>IF(BA60="R", $CA60, IF(OR(BA60="P", BA60="T", BA60="N"), 0, IF($C60="DM", $T60, IF(OR(BA60="Y", BA60="IR"),$AM60,IF(BA60="C", IF($BI60="Y", IF($AF60="N/A", $Q60, $AF60), IF($AG60="N/A", $T60,$AG60)))))))</f>
        <v>3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3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3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3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3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3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3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3</v>
      </c>
      <c r="CA60" s="14" t="s">
        <v>75</v>
      </c>
      <c r="CB60" s="15">
        <f>BZ60</f>
        <v>3</v>
      </c>
      <c r="CC60" s="14">
        <f>IF(OR($BH60="T", $BH60="R"), 0, IF($BH60="C", IF($BI60="Y", IF($BA60="C", 0, IF(AF60="N/A", Q60-T60, AF60-AG60)), IF($AF60="N/A", U60, AH60)), AN60))</f>
        <v>3</v>
      </c>
      <c r="CD60" s="14">
        <f>IF(OR($BH60="T", $BH60="R"), 0, IF($BH60="C", IF($BI60="Y", 0, IF($AF60="N/A", V60, AI60)), AO60))</f>
        <v>3</v>
      </c>
      <c r="CE60" s="14" t="str">
        <f>IF(OR($BH60="T", $BH60="R"), 0, IF($BH60="C", IF($BI60="Y", 0, IF($AF60="N/A", W60, AJ60)), AP60))</f>
        <v>N/A</v>
      </c>
      <c r="CF60" s="14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S:3 G:0 GR:0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6230</v>
      </c>
      <c r="B61" s="14" t="s">
        <v>2472</v>
      </c>
      <c r="C61" s="14" t="s">
        <v>67</v>
      </c>
      <c r="D61" s="14" t="s">
        <v>52</v>
      </c>
      <c r="E61" s="14">
        <f>VLOOKUP(B61, 'Rookie Year'!$A$2:$B$55555,2,FALSE)</f>
        <v>2018</v>
      </c>
      <c r="F61" s="14">
        <v>2025</v>
      </c>
      <c r="G61" s="14" t="s">
        <v>42</v>
      </c>
      <c r="H61" s="14">
        <v>6</v>
      </c>
      <c r="I61" s="15">
        <v>1</v>
      </c>
      <c r="J61" s="14">
        <v>1</v>
      </c>
      <c r="K61" s="16">
        <f>IF(AND(G61&lt;&gt;"N",R61="N/A"), IF(I61&lt;4, 0, 0.25),IF(I61=1, IF(J61=1,0.25, 0.25), IF(I61&lt;13, 0.25, IF(I61&lt;26, 0.4, IF(I61&lt;51, 0.6, 0.75)))))</f>
        <v>0.25</v>
      </c>
      <c r="L61" s="15">
        <f>I61-M61</f>
        <v>0</v>
      </c>
      <c r="M61" s="15">
        <f>ROUNDUP(I61*K61,0)</f>
        <v>1</v>
      </c>
      <c r="N61" s="15">
        <f>M61*J61</f>
        <v>1</v>
      </c>
      <c r="O61" s="15">
        <v>0</v>
      </c>
      <c r="P61" s="15">
        <v>0</v>
      </c>
      <c r="Q61" s="15">
        <f>N61-O61-P61</f>
        <v>1</v>
      </c>
      <c r="R61" s="14" t="s">
        <v>75</v>
      </c>
      <c r="S61" s="14">
        <f>IF(R61="N/A", J61-($B$1-F61), J61-($B$1-R61))</f>
        <v>1</v>
      </c>
      <c r="T61" s="15">
        <f>IF($S61&lt;1, "N/A", $M61)</f>
        <v>1</v>
      </c>
      <c r="U61" s="15" t="str">
        <f>IF($S61&lt;2, "N/A", $M61)</f>
        <v>N/A</v>
      </c>
      <c r="V61" s="15" t="str">
        <f>IF($S61&lt;3, "N/A", $M61)</f>
        <v>N/A</v>
      </c>
      <c r="W61" s="15" t="str">
        <f>IF($S61&lt;4, "N/A", $M61)</f>
        <v>N/A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No</v>
      </c>
      <c r="AA61" s="17" t="str">
        <f>IF(C61="DM", "N/A", IF(Z61="No","N/A",VLOOKUP(B61,'Extension List'!$A$3:$AE$1972,19,FALSE)))</f>
        <v>N/A</v>
      </c>
      <c r="AB61" s="14" t="str">
        <f>IF(C61="DM", "N/A", IF(Z61="No","N/A",VLOOKUP(B61,'Extension List'!$A$3:$AE$1972,21,FALSE)))</f>
        <v>N/A</v>
      </c>
      <c r="AC61" s="14" t="str">
        <f>IF(AA61="N/A", "N/A", 0)</f>
        <v>N/A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1</v>
      </c>
      <c r="AN61" s="15" t="str">
        <f>IF(AD61="N/A", IF(U61="N/A", "N/A", L61+U61), AD61+AH61)</f>
        <v>N/A</v>
      </c>
      <c r="AO61" s="15" t="str">
        <f>IF(AD61="N/A", IF(V61="N/A", "N/A", L61+V61), IF(AI61="N/A", "N/A", AD61+AI61))</f>
        <v>N/A</v>
      </c>
      <c r="AP61" s="15" t="str">
        <f>IF(AD61="N/A", IF(W61="N/A", "N/A", L61+W61), IF(AJ61="N/A", "N/A", AD61+AJ61))</f>
        <v>N/A</v>
      </c>
      <c r="AQ61" s="15" t="str">
        <f>IF(AD61="N/A", IF(X61="N/A", "N/A", L61+X61), IF(AK61="N/A", "N/A", AD61+AK61))</f>
        <v>N/A</v>
      </c>
      <c r="AR61" s="14" t="s">
        <v>42</v>
      </c>
      <c r="AS61" s="14" t="s">
        <v>42</v>
      </c>
      <c r="AT61" s="14" t="s">
        <v>42</v>
      </c>
      <c r="AU61" s="14" t="s">
        <v>42</v>
      </c>
      <c r="AV61" s="14" t="s">
        <v>42</v>
      </c>
      <c r="AW61" s="14" t="s">
        <v>42</v>
      </c>
      <c r="AX61" s="14" t="s">
        <v>40</v>
      </c>
      <c r="AY61" s="14" t="s">
        <v>40</v>
      </c>
      <c r="AZ61" s="14" t="s">
        <v>40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J61" s="15">
        <f>IF(AR61="R", $CA61, IF(OR(AR61="P", AR61="T", AR61="N"), 0, IF($C61="DM", $T61, IF(OR(AR61="Y", AR61="IR"),$AM61,IF(AR61="C", IF($BI61="Y", IF($AF61="N/A", $Q61, $AF61), IF($AG61="N/A", $T61,$AG61)))))))</f>
        <v>0</v>
      </c>
      <c r="BK61" s="15">
        <f>IF(AS61="R", $CA61, IF(OR(AS61="P", AS61="T", AS61="N"), 0, IF($C61="DM", $T61, IF(OR(AS61="Y", AS61="IR"),$AM61,IF(AS61="C", IF($BI61="Y", IF($AF61="N/A", $Q61, $AF61), IF($AG61="N/A", $T61,$AG61)))))))</f>
        <v>0</v>
      </c>
      <c r="BL61" s="15">
        <f>IF(AT61="R", $CA61, IF(OR(AT61="P", AT61="T", AT61="N"), 0, IF($C61="DM", $T61, IF(OR(AT61="Y", AT61="IR"),$AM61,IF(AT61="C", IF($BI61="Y", IF($AF61="N/A", $Q61, $AF61), IF($AG61="N/A", $T61,$AG61)))))))</f>
        <v>0</v>
      </c>
      <c r="BM61" s="15">
        <f>IF(AU61="R", $CA61, IF(OR(AU61="P", AU61="T", AU61="N"), 0, IF($C61="DM", $T61, IF(OR(AU61="Y", AU61="IR"),$AM61,IF(AU61="C", IF($BI61="Y", IF($AF61="N/A", $Q61, $AF61), IF($AG61="N/A", $T61,$AG61)))))))</f>
        <v>0</v>
      </c>
      <c r="BN61" s="15">
        <f>IF(AV61="R", $CA61, IF(OR(AV61="P", AV61="T", AV61="N"), 0, IF($C61="DM", $T61, IF(OR(AV61="Y", AV61="IR"),$AM61,IF(AV61="C", IF($BI61="Y", IF($AF61="N/A", $Q61, $AF61), IF($AG61="N/A", $T61,$AG61)))))))</f>
        <v>0</v>
      </c>
      <c r="BO61" s="15">
        <f>IF(AW61="R", $CA61, IF(OR(AW61="P", AW61="T", AW61="N"), 0, IF($C61="DM", $T61, IF(OR(AW61="Y", AW61="IR"),$AM61,IF(AW61="C", IF($BI61="Y", IF($AF61="N/A", $Q61, $AF61), IF($AG61="N/A", $T61,$AG61)))))))</f>
        <v>0</v>
      </c>
      <c r="BP61" s="15">
        <f>IF(AX61="R", $CA61, IF(OR(AX61="P", AX61="T", AX61="N"), 0, IF($C61="DM", $T61, IF(OR(AX61="Y", AX61="IR"),$AM61,IF(AX61="C", IF($BI61="Y", IF($AF61="N/A", $Q61, $AF61), IF($AG61="N/A", $T61,$AG61)))))))</f>
        <v>1</v>
      </c>
      <c r="BQ61" s="15">
        <f>IF(AY61="R", $CA61, IF(OR(AY61="P", AY61="T", AY61="N"), 0, IF($C61="DM", $T61, IF(OR(AY61="Y", AY61="IR"),$AM61,IF(AY61="C", IF($BI61="Y", IF($AF61="N/A", $Q61, $AF61), IF($AG61="N/A", $T61,$AG61)))))))</f>
        <v>1</v>
      </c>
      <c r="BR61" s="15">
        <f>IF(AZ61="R", $CA61, IF(OR(AZ61="P", AZ61="T", AZ61="N"), 0, IF($C61="DM", $T61, IF(OR(AZ61="Y", AZ61="IR"),$AM61,IF(AZ61="C", IF($BI61="Y", IF($AF61="N/A", $Q61, $AF61), IF($AG61="N/A", $T61,$AG61)))))))</f>
        <v>1</v>
      </c>
      <c r="BS61" s="15">
        <f>IF(BA61="R", $CA61, IF(OR(BA61="P", BA61="T", BA61="N"), 0, IF($C61="DM", $T61, IF(OR(BA61="Y", BA61="IR"),$AM61,IF(BA61="C", IF($BI61="Y", IF($AF61="N/A", $Q61, $AF61), IF($AG61="N/A", $T61,$AG61)))))))</f>
        <v>1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1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1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1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1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1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1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1</v>
      </c>
      <c r="CA61" s="14" t="s">
        <v>75</v>
      </c>
      <c r="CB61" s="15">
        <f>BZ61</f>
        <v>1</v>
      </c>
      <c r="CC61" s="14" t="str">
        <f>IF(OR($BH61="T", $BH61="R"), 0, IF($BH61="C", IF($BI61="Y", IF($BA61="C", 0, IF(AF61="N/A", Q61-T61, AF61-AG61)), IF($AF61="N/A", U61, AH61)), AN61))</f>
        <v>N/A</v>
      </c>
      <c r="CD61" s="14" t="str">
        <f>IF(OR($BH61="T", $BH61="R"), 0, IF($BH61="C", IF($BI61="Y", 0, IF($AF61="N/A", V61, AI61)), AO61))</f>
        <v>N/A</v>
      </c>
      <c r="CE61" s="14" t="str">
        <f>IF(OR($BH61="T", $BH61="R"), 0, IF($BH61="C", IF($BI61="Y", 0, IF($AF61="N/A", W61, AJ61)), AP61))</f>
        <v>N/A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S:0 G:1 GR:1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6036</v>
      </c>
      <c r="B62" s="14" t="s">
        <v>3152</v>
      </c>
      <c r="C62" s="14" t="s">
        <v>67</v>
      </c>
      <c r="D62" s="14" t="s">
        <v>52</v>
      </c>
      <c r="E62" s="14">
        <v>2025</v>
      </c>
      <c r="F62" s="14">
        <v>2025</v>
      </c>
      <c r="G62" s="14" t="s">
        <v>40</v>
      </c>
      <c r="H62" s="14" t="s">
        <v>2180</v>
      </c>
      <c r="I62" s="15">
        <v>3</v>
      </c>
      <c r="J62" s="14">
        <v>4</v>
      </c>
      <c r="K62" s="16">
        <f>IF(AND(G62&lt;&gt;"N",R62="N/A"), IF(I62&lt;4, 0, 0.25),IF(I62=1, IF(J62=1,0.25, 0.25), IF(I62&lt;13, 0.25, IF(I62&lt;26, 0.4, IF(I62&lt;51, 0.6, 0.75)))))</f>
        <v>0</v>
      </c>
      <c r="L62" s="15">
        <f>I62-M62</f>
        <v>3</v>
      </c>
      <c r="M62" s="15">
        <f>ROUNDUP(I62*K62,0)</f>
        <v>0</v>
      </c>
      <c r="N62" s="15">
        <f>M62*J62</f>
        <v>0</v>
      </c>
      <c r="O62" s="15">
        <v>0</v>
      </c>
      <c r="P62" s="15">
        <v>0</v>
      </c>
      <c r="Q62" s="15">
        <f>N62-O62-P62</f>
        <v>0</v>
      </c>
      <c r="R62" s="14" t="s">
        <v>75</v>
      </c>
      <c r="S62" s="14">
        <f>IF(R62="N/A", J62-($B$1-F62), J62-($B$1-R62))</f>
        <v>4</v>
      </c>
      <c r="T62" s="15">
        <f>IF($S62&lt;1, "N/A", $M62)</f>
        <v>0</v>
      </c>
      <c r="U62" s="15">
        <f>IF($S62&lt;2, "N/A", $M62)</f>
        <v>0</v>
      </c>
      <c r="V62" s="15">
        <f>IF($S62&lt;3, "N/A", $M62)</f>
        <v>0</v>
      </c>
      <c r="W62" s="15">
        <f>IF($S62&lt;4, "N/A", $M62)</f>
        <v>0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No</v>
      </c>
      <c r="AA62" s="17" t="str">
        <f>IF(C62="DM", "N/A", IF(Z62="No","N/A",VLOOKUP(B62,'Extension List'!$A$3:$AE$1972,19,FALSE)))</f>
        <v>N/A</v>
      </c>
      <c r="AB62" s="14" t="str">
        <f>IF(C62="DM", "N/A", IF(Z62="No","N/A",VLOOKUP(B62,'Extension List'!$A$3:$AE$1972,21,FALSE)))</f>
        <v>N/A</v>
      </c>
      <c r="AC62" s="14" t="str">
        <f>IF(AA62="N/A", "N/A", 0)</f>
        <v>N/A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3</v>
      </c>
      <c r="AN62" s="15">
        <f>IF(AD62="N/A", IF(U62="N/A", "N/A", L62+U62), AD62+AH62)</f>
        <v>3</v>
      </c>
      <c r="AO62" s="15">
        <f>IF(AD62="N/A", IF(V62="N/A", "N/A", L62+V62), IF(AI62="N/A", "N/A", AD62+AI62))</f>
        <v>3</v>
      </c>
      <c r="AP62" s="15">
        <f>IF(AD62="N/A", IF(W62="N/A", "N/A", L62+W62), IF(AJ62="N/A", "N/A", AD62+AJ62))</f>
        <v>3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40</v>
      </c>
      <c r="AT62" s="14" t="s">
        <v>40</v>
      </c>
      <c r="AU62" s="14" t="s">
        <v>40</v>
      </c>
      <c r="AV62" s="14" t="s">
        <v>40</v>
      </c>
      <c r="AW62" s="14" t="s">
        <v>40</v>
      </c>
      <c r="AX62" s="14" t="s">
        <v>40</v>
      </c>
      <c r="AY62" s="14" t="s">
        <v>40</v>
      </c>
      <c r="AZ62" s="14" t="s">
        <v>40</v>
      </c>
      <c r="BA62" s="14" t="s">
        <v>40</v>
      </c>
      <c r="BB62" s="14" t="s">
        <v>40</v>
      </c>
      <c r="BC62" s="14" t="s">
        <v>40</v>
      </c>
      <c r="BD62" s="14" t="s">
        <v>40</v>
      </c>
      <c r="BE62" s="14" t="s">
        <v>40</v>
      </c>
      <c r="BF62" s="14" t="s">
        <v>40</v>
      </c>
      <c r="BG62" s="14" t="s">
        <v>40</v>
      </c>
      <c r="BH62" s="14" t="s">
        <v>40</v>
      </c>
      <c r="BJ62" s="15">
        <f>IF(AR62="R", $CA62, IF(OR(AR62="P", AR62="T", AR62="N"), 0, IF($C62="DM", $T62, IF(OR(AR62="Y", AR62="IR"),$AM62,IF(AR62="C", IF($BI62="Y", IF($AF62="N/A", $Q62, $AF62), IF($AG62="N/A", $T62,$AG62)))))))</f>
        <v>3</v>
      </c>
      <c r="BK62" s="15">
        <f>IF(AS62="R", $CA62, IF(OR(AS62="P", AS62="T", AS62="N"), 0, IF($C62="DM", $T62, IF(OR(AS62="Y", AS62="IR"),$AM62,IF(AS62="C", IF($BI62="Y", IF($AF62="N/A", $Q62, $AF62), IF($AG62="N/A", $T62,$AG62)))))))</f>
        <v>3</v>
      </c>
      <c r="BL62" s="15">
        <f>IF(AT62="R", $CA62, IF(OR(AT62="P", AT62="T", AT62="N"), 0, IF($C62="DM", $T62, IF(OR(AT62="Y", AT62="IR"),$AM62,IF(AT62="C", IF($BI62="Y", IF($AF62="N/A", $Q62, $AF62), IF($AG62="N/A", $T62,$AG62)))))))</f>
        <v>3</v>
      </c>
      <c r="BM62" s="15">
        <f>IF(AU62="R", $CA62, IF(OR(AU62="P", AU62="T", AU62="N"), 0, IF($C62="DM", $T62, IF(OR(AU62="Y", AU62="IR"),$AM62,IF(AU62="C", IF($BI62="Y", IF($AF62="N/A", $Q62, $AF62), IF($AG62="N/A", $T62,$AG62)))))))</f>
        <v>3</v>
      </c>
      <c r="BN62" s="15">
        <f>IF(AV62="R", $CA62, IF(OR(AV62="P", AV62="T", AV62="N"), 0, IF($C62="DM", $T62, IF(OR(AV62="Y", AV62="IR"),$AM62,IF(AV62="C", IF($BI62="Y", IF($AF62="N/A", $Q62, $AF62), IF($AG62="N/A", $T62,$AG62)))))))</f>
        <v>3</v>
      </c>
      <c r="BO62" s="15">
        <f>IF(AW62="R", $CA62, IF(OR(AW62="P", AW62="T", AW62="N"), 0, IF($C62="DM", $T62, IF(OR(AW62="Y", AW62="IR"),$AM62,IF(AW62="C", IF($BI62="Y", IF($AF62="N/A", $Q62, $AF62), IF($AG62="N/A", $T62,$AG62)))))))</f>
        <v>3</v>
      </c>
      <c r="BP62" s="15">
        <f>IF(AX62="R", $CA62, IF(OR(AX62="P", AX62="T", AX62="N"), 0, IF($C62="DM", $T62, IF(OR(AX62="Y", AX62="IR"),$AM62,IF(AX62="C", IF($BI62="Y", IF($AF62="N/A", $Q62, $AF62), IF($AG62="N/A", $T62,$AG62)))))))</f>
        <v>3</v>
      </c>
      <c r="BQ62" s="15">
        <f>IF(AY62="R", $CA62, IF(OR(AY62="P", AY62="T", AY62="N"), 0, IF($C62="DM", $T62, IF(OR(AY62="Y", AY62="IR"),$AM62,IF(AY62="C", IF($BI62="Y", IF($AF62="N/A", $Q62, $AF62), IF($AG62="N/A", $T62,$AG62)))))))</f>
        <v>3</v>
      </c>
      <c r="BR62" s="15">
        <f>IF(AZ62="R", $CA62, IF(OR(AZ62="P", AZ62="T", AZ62="N"), 0, IF($C62="DM", $T62, IF(OR(AZ62="Y", AZ62="IR"),$AM62,IF(AZ62="C", IF($BI62="Y", IF($AF62="N/A", $Q62, $AF62), IF($AG62="N/A", $T62,$AG62)))))))</f>
        <v>3</v>
      </c>
      <c r="BS62" s="15">
        <f>IF(BA62="R", $CA62, IF(OR(BA62="P", BA62="T", BA62="N"), 0, IF($C62="DM", $T62, IF(OR(BA62="Y", BA62="IR"),$AM62,IF(BA62="C", IF($BI62="Y", IF($AF62="N/A", $Q62, $AF62), IF($AG62="N/A", $T62,$AG62)))))))</f>
        <v>3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3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3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3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3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3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3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3</v>
      </c>
      <c r="CA62" s="14" t="s">
        <v>75</v>
      </c>
      <c r="CB62" s="15">
        <f>BZ62</f>
        <v>3</v>
      </c>
      <c r="CC62" s="14">
        <f>IF(OR($BH62="T", $BH62="R"), 0, IF($BH62="C", IF($BI62="Y", IF($BA62="C", 0, IF(AF62="N/A", Q62-T62, AF62-AG62)), IF($AF62="N/A", U62, AH62)), AN62))</f>
        <v>3</v>
      </c>
      <c r="CD62" s="14">
        <f>IF(OR($BH62="T", $BH62="R"), 0, IF($BH62="C", IF($BI62="Y", 0, IF($AF62="N/A", V62, AI62)), AO62))</f>
        <v>3</v>
      </c>
      <c r="CE62" s="14">
        <f>IF(OR($BH62="T", $BH62="R"), 0, IF($BH62="C", IF($BI62="Y", 0, IF($AF62="N/A", W62, AJ62)), AP62))</f>
        <v>3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S:3 G:0 GR:0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6121</v>
      </c>
      <c r="B63" s="14" t="s">
        <v>3237</v>
      </c>
      <c r="C63" s="14" t="s">
        <v>67</v>
      </c>
      <c r="D63" s="14" t="s">
        <v>52</v>
      </c>
      <c r="E63" s="14">
        <v>2025</v>
      </c>
      <c r="F63" s="14">
        <v>2025</v>
      </c>
      <c r="G63" s="14" t="s">
        <v>40</v>
      </c>
      <c r="H63" s="14" t="s">
        <v>2663</v>
      </c>
      <c r="I63" s="15">
        <v>1</v>
      </c>
      <c r="J63" s="14">
        <v>3</v>
      </c>
      <c r="K63" s="16">
        <f>IF(AND(G63&lt;&gt;"N",R63="N/A"), IF(I63&lt;4, 0, 0.25),IF(I63=1, IF(J63=1,0.25, 0.25), IF(I63&lt;13, 0.25, IF(I63&lt;26, 0.4, IF(I63&lt;51, 0.6, 0.75)))))</f>
        <v>0</v>
      </c>
      <c r="L63" s="15">
        <f>I63-M63</f>
        <v>1</v>
      </c>
      <c r="M63" s="15">
        <f>ROUNDUP(I63*K63,0)</f>
        <v>0</v>
      </c>
      <c r="N63" s="15">
        <f>M63*J63</f>
        <v>0</v>
      </c>
      <c r="O63" s="15">
        <v>0</v>
      </c>
      <c r="P63" s="15">
        <v>0</v>
      </c>
      <c r="Q63" s="15">
        <f>N63-O63-P63</f>
        <v>0</v>
      </c>
      <c r="R63" s="14" t="s">
        <v>75</v>
      </c>
      <c r="S63" s="14">
        <f>IF(R63="N/A", J63-($B$1-F63), J63-($B$1-R63))</f>
        <v>3</v>
      </c>
      <c r="T63" s="15">
        <f>IF($S63&lt;1, "N/A", $M63)</f>
        <v>0</v>
      </c>
      <c r="U63" s="15">
        <f>IF($S63&lt;2, "N/A", $M63)</f>
        <v>0</v>
      </c>
      <c r="V63" s="15">
        <f>IF($S63&lt;3, "N/A", $M63)</f>
        <v>0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No</v>
      </c>
      <c r="AA63" s="17" t="str">
        <f>IF(C63="DM", "N/A", IF(Z63="No","N/A",VLOOKUP(B63,'Extension List'!$A$3:$AE$1972,19,FALSE)))</f>
        <v>N/A</v>
      </c>
      <c r="AB63" s="14" t="str">
        <f>IF(C63="DM", "N/A", IF(Z63="No","N/A",VLOOKUP(B63,'Extension List'!$A$3:$AE$1972,21,FALSE)))</f>
        <v>N/A</v>
      </c>
      <c r="AC63" s="14" t="str">
        <f>IF(AA63="N/A", "N/A", 0)</f>
        <v>N/A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1</v>
      </c>
      <c r="AN63" s="15">
        <f>IF(AD63="N/A", IF(U63="N/A", "N/A", L63+U63), AD63+AH63)</f>
        <v>1</v>
      </c>
      <c r="AO63" s="15">
        <f>IF(AD63="N/A", IF(V63="N/A", "N/A", L63+V63), IF(AI63="N/A", "N/A", AD63+AI63))</f>
        <v>1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J63" s="15">
        <f>IF(AR63="R", $CA63, IF(OR(AR63="P", AR63="T", AR63="N"), 0, IF($C63="DM", $T63, IF(OR(AR63="Y", AR63="IR"),$AM63,IF(AR63="C", IF($BI63="Y", IF($AF63="N/A", $Q63, $AF63), IF($AG63="N/A", $T63,$AG63)))))))</f>
        <v>1</v>
      </c>
      <c r="BK63" s="15">
        <f>IF(AS63="R", $CA63, IF(OR(AS63="P", AS63="T", AS63="N"), 0, IF($C63="DM", $T63, IF(OR(AS63="Y", AS63="IR"),$AM63,IF(AS63="C", IF($BI63="Y", IF($AF63="N/A", $Q63, $AF63), IF($AG63="N/A", $T63,$AG63)))))))</f>
        <v>1</v>
      </c>
      <c r="BL63" s="15">
        <f>IF(AT63="R", $CA63, IF(OR(AT63="P", AT63="T", AT63="N"), 0, IF($C63="DM", $T63, IF(OR(AT63="Y", AT63="IR"),$AM63,IF(AT63="C", IF($BI63="Y", IF($AF63="N/A", $Q63, $AF63), IF($AG63="N/A", $T63,$AG63)))))))</f>
        <v>1</v>
      </c>
      <c r="BM63" s="15">
        <f>IF(AU63="R", $CA63, IF(OR(AU63="P", AU63="T", AU63="N"), 0, IF($C63="DM", $T63, IF(OR(AU63="Y", AU63="IR"),$AM63,IF(AU63="C", IF($BI63="Y", IF($AF63="N/A", $Q63, $AF63), IF($AG63="N/A", $T63,$AG63)))))))</f>
        <v>1</v>
      </c>
      <c r="BN63" s="15">
        <f>IF(AV63="R", $CA63, IF(OR(AV63="P", AV63="T", AV63="N"), 0, IF($C63="DM", $T63, IF(OR(AV63="Y", AV63="IR"),$AM63,IF(AV63="C", IF($BI63="Y", IF($AF63="N/A", $Q63, $AF63), IF($AG63="N/A", $T63,$AG63)))))))</f>
        <v>1</v>
      </c>
      <c r="BO63" s="15">
        <f>IF(AW63="R", $CA63, IF(OR(AW63="P", AW63="T", AW63="N"), 0, IF($C63="DM", $T63, IF(OR(AW63="Y", AW63="IR"),$AM63,IF(AW63="C", IF($BI63="Y", IF($AF63="N/A", $Q63, $AF63), IF($AG63="N/A", $T63,$AG63)))))))</f>
        <v>1</v>
      </c>
      <c r="BP63" s="15">
        <f>IF(AX63="R", $CA63, IF(OR(AX63="P", AX63="T", AX63="N"), 0, IF($C63="DM", $T63, IF(OR(AX63="Y", AX63="IR"),$AM63,IF(AX63="C", IF($BI63="Y", IF($AF63="N/A", $Q63, $AF63), IF($AG63="N/A", $T63,$AG63)))))))</f>
        <v>1</v>
      </c>
      <c r="BQ63" s="15">
        <f>IF(AY63="R", $CA63, IF(OR(AY63="P", AY63="T", AY63="N"), 0, IF($C63="DM", $T63, IF(OR(AY63="Y", AY63="IR"),$AM63,IF(AY63="C", IF($BI63="Y", IF($AF63="N/A", $Q63, $AF63), IF($AG63="N/A", $T63,$AG63)))))))</f>
        <v>1</v>
      </c>
      <c r="BR63" s="15">
        <f>IF(AZ63="R", $CA63, IF(OR(AZ63="P", AZ63="T", AZ63="N"), 0, IF($C63="DM", $T63, IF(OR(AZ63="Y", AZ63="IR"),$AM63,IF(AZ63="C", IF($BI63="Y", IF($AF63="N/A", $Q63, $AF63), IF($AG63="N/A", $T63,$AG63)))))))</f>
        <v>1</v>
      </c>
      <c r="BS63" s="15">
        <f>IF(BA63="R", $CA63, IF(OR(BA63="P", BA63="T", BA63="N"), 0, IF($C63="DM", $T63, IF(OR(BA63="Y", BA63="IR"),$AM63,IF(BA63="C", IF($BI63="Y", IF($AF63="N/A", $Q63, $AF63), IF($AG63="N/A", $T63,$AG63)))))))</f>
        <v>1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1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1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1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1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1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1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1</v>
      </c>
      <c r="CA63" s="14" t="s">
        <v>75</v>
      </c>
      <c r="CB63" s="15">
        <f>BZ63</f>
        <v>1</v>
      </c>
      <c r="CC63" s="14">
        <f>IF(OR($BH63="T", $BH63="R"), 0, IF($BH63="C", IF($BI63="Y", IF($BA63="C", 0, IF(AF63="N/A", Q63-T63, AF63-AG63)), IF($AF63="N/A", U63, AH63)), AN63))</f>
        <v>1</v>
      </c>
      <c r="CD63" s="14">
        <f>IF(OR($BH63="T", $BH63="R"), 0, IF($BH63="C", IF($BI63="Y", 0, IF($AF63="N/A", V63, AI63)), AO63))</f>
        <v>1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S:1 G:0 GR:0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5655</v>
      </c>
      <c r="B64" s="14" t="s">
        <v>2983</v>
      </c>
      <c r="C64" s="14" t="s">
        <v>67</v>
      </c>
      <c r="D64" s="14" t="s">
        <v>52</v>
      </c>
      <c r="E64" s="14">
        <f>VLOOKUP(B64, 'Rookie Year'!$A$2:$B$55555,2,FALSE)</f>
        <v>2024</v>
      </c>
      <c r="F64" s="14">
        <v>2024</v>
      </c>
      <c r="G64" s="14" t="s">
        <v>40</v>
      </c>
      <c r="H64" s="14" t="s">
        <v>2204</v>
      </c>
      <c r="I64" s="15">
        <v>1</v>
      </c>
      <c r="J64" s="14">
        <v>3</v>
      </c>
      <c r="K64" s="16">
        <f>IF(AND(G64&lt;&gt;"N",R64="N/A"), IF(I64&lt;4, 0, 0.25),IF(I64=1, IF(J64=1,0.25, 0.25), IF(I64&lt;13, 0.25, IF(I64&lt;26, 0.4, IF(I64&lt;51, 0.6, 0.75)))))</f>
        <v>0</v>
      </c>
      <c r="L64" s="15">
        <f>I64-M64</f>
        <v>1</v>
      </c>
      <c r="M64" s="15">
        <f>ROUNDUP(I64*K64,0)</f>
        <v>0</v>
      </c>
      <c r="N64" s="15">
        <f>M64*J64</f>
        <v>0</v>
      </c>
      <c r="O64" s="15">
        <v>0</v>
      </c>
      <c r="P64" s="15">
        <v>0</v>
      </c>
      <c r="Q64" s="15">
        <f>N64-O64-P64</f>
        <v>0</v>
      </c>
      <c r="R64" s="14" t="s">
        <v>75</v>
      </c>
      <c r="S64" s="14">
        <f>IF(R64="N/A", J64-($B$1-F64), J64-($B$1-R64))</f>
        <v>2</v>
      </c>
      <c r="T64" s="15">
        <v>0</v>
      </c>
      <c r="U64" s="15">
        <v>0</v>
      </c>
      <c r="V64" s="15" t="str">
        <f>IF($S64&lt;3, "N/A", $M64)</f>
        <v>N/A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No</v>
      </c>
      <c r="AA64" s="17" t="str">
        <f>IF(C64="DM", "N/A", IF(Z64="No","N/A",VLOOKUP(B64,'Extension List'!$A$3:$AE$1972,19,FALSE)))</f>
        <v>N/A</v>
      </c>
      <c r="AB64" s="14" t="str">
        <f>IF(C64="DM", "N/A", IF(Z64="No","N/A",VLOOKUP(B64,'Extension List'!$A$3:$AE$1972,21,FALSE)))</f>
        <v>N/A</v>
      </c>
      <c r="AC64" s="14" t="str">
        <f>IF(AA64="N/A", "N/A", 0)</f>
        <v>N/A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1</v>
      </c>
      <c r="AN64" s="15">
        <f>IF(AD64="N/A", IF(U64="N/A", "N/A", L64+U64), AD64+AH64)</f>
        <v>1</v>
      </c>
      <c r="AO64" s="15" t="str">
        <f>IF(AD64="N/A", IF(V64="N/A", "N/A", L64+V64), IF(AI64="N/A", "N/A", AD64+AI64))</f>
        <v>N/A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40</v>
      </c>
      <c r="AS64" s="14" t="s">
        <v>40</v>
      </c>
      <c r="AT64" s="14" t="s">
        <v>40</v>
      </c>
      <c r="AU64" s="14" t="s">
        <v>40</v>
      </c>
      <c r="AV64" s="14" t="s">
        <v>40</v>
      </c>
      <c r="AW64" s="14" t="s">
        <v>40</v>
      </c>
      <c r="AX64" s="14" t="s">
        <v>40</v>
      </c>
      <c r="AY64" s="14" t="s">
        <v>40</v>
      </c>
      <c r="AZ64" s="14" t="s">
        <v>40</v>
      </c>
      <c r="BA64" s="14" t="s">
        <v>40</v>
      </c>
      <c r="BB64" s="14" t="s">
        <v>40</v>
      </c>
      <c r="BC64" s="14" t="s">
        <v>40</v>
      </c>
      <c r="BD64" s="14" t="s">
        <v>40</v>
      </c>
      <c r="BE64" s="14" t="s">
        <v>40</v>
      </c>
      <c r="BF64" s="14" t="s">
        <v>40</v>
      </c>
      <c r="BG64" s="14" t="s">
        <v>40</v>
      </c>
      <c r="BH64" s="14" t="s">
        <v>40</v>
      </c>
      <c r="BI64" s="14"/>
      <c r="BJ64" s="15">
        <f>IF(AR64="R", $CA64, IF(OR(AR64="P", AR64="T", AR64="N"), 0, IF($C64="DM", $T64, IF(OR(AR64="Y", AR64="IR"),$AM64,IF(AR64="C", IF($BI64="Y", IF($AF64="N/A", $Q64, $AF64), IF($AG64="N/A", $T64,$AG64)))))))</f>
        <v>1</v>
      </c>
      <c r="BK64" s="15">
        <f>IF(AS64="R", $CA64, IF(OR(AS64="P", AS64="T", AS64="N"), 0, IF($C64="DM", $T64, IF(OR(AS64="Y", AS64="IR"),$AM64,IF(AS64="C", IF($BI64="Y", IF($AF64="N/A", $Q64, $AF64), IF($AG64="N/A", $T64,$AG64)))))))</f>
        <v>1</v>
      </c>
      <c r="BL64" s="15">
        <f>IF(AT64="R", $CA64, IF(OR(AT64="P", AT64="T", AT64="N"), 0, IF($C64="DM", $T64, IF(OR(AT64="Y", AT64="IR"),$AM64,IF(AT64="C", IF($BI64="Y", IF($AF64="N/A", $Q64, $AF64), IF($AG64="N/A", $T64,$AG64)))))))</f>
        <v>1</v>
      </c>
      <c r="BM64" s="15">
        <f>IF(AU64="R", $CA64, IF(OR(AU64="P", AU64="T", AU64="N"), 0, IF($C64="DM", $T64, IF(OR(AU64="Y", AU64="IR"),$AM64,IF(AU64="C", IF($BI64="Y", IF($AF64="N/A", $Q64, $AF64), IF($AG64="N/A", $T64,$AG64)))))))</f>
        <v>1</v>
      </c>
      <c r="BN64" s="15">
        <f>IF(AV64="R", $CA64, IF(OR(AV64="P", AV64="T", AV64="N"), 0, IF($C64="DM", $T64, IF(OR(AV64="Y", AV64="IR"),$AM64,IF(AV64="C", IF($BI64="Y", IF($AF64="N/A", $Q64, $AF64), IF($AG64="N/A", $T64,$AG64)))))))</f>
        <v>1</v>
      </c>
      <c r="BO64" s="15">
        <f>IF(AW64="R", $CA64, IF(OR(AW64="P", AW64="T", AW64="N"), 0, IF($C64="DM", $T64, IF(OR(AW64="Y", AW64="IR"),$AM64,IF(AW64="C", IF($BI64="Y", IF($AF64="N/A", $Q64, $AF64), IF($AG64="N/A", $T64,$AG64)))))))</f>
        <v>1</v>
      </c>
      <c r="BP64" s="15">
        <f>IF(AX64="R", $CA64, IF(OR(AX64="P", AX64="T", AX64="N"), 0, IF($C64="DM", $T64, IF(OR(AX64="Y", AX64="IR"),$AM64,IF(AX64="C", IF($BI64="Y", IF($AF64="N/A", $Q64, $AF64), IF($AG64="N/A", $T64,$AG64)))))))</f>
        <v>1</v>
      </c>
      <c r="BQ64" s="15">
        <f>IF(AY64="R", $CA64, IF(OR(AY64="P", AY64="T", AY64="N"), 0, IF($C64="DM", $T64, IF(OR(AY64="Y", AY64="IR"),$AM64,IF(AY64="C", IF($BI64="Y", IF($AF64="N/A", $Q64, $AF64), IF($AG64="N/A", $T64,$AG64)))))))</f>
        <v>1</v>
      </c>
      <c r="BR64" s="15">
        <f>IF(AZ64="R", $CA64, IF(OR(AZ64="P", AZ64="T", AZ64="N"), 0, IF($C64="DM", $T64, IF(OR(AZ64="Y", AZ64="IR"),$AM64,IF(AZ64="C", IF($BI64="Y", IF($AF64="N/A", $Q64, $AF64), IF($AG64="N/A", $T64,$AG64)))))))</f>
        <v>1</v>
      </c>
      <c r="BS64" s="15">
        <f>IF(BA64="R", $CA64, IF(OR(BA64="P", BA64="T", BA64="N"), 0, IF($C64="DM", $T64, IF(OR(BA64="Y", BA64="IR"),$AM64,IF(BA64="C", IF($BI64="Y", IF($AF64="N/A", $Q64, $AF64), IF($AG64="N/A", $T64,$AG64)))))))</f>
        <v>1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1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1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1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1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1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1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1</v>
      </c>
      <c r="CA64" s="14" t="s">
        <v>75</v>
      </c>
      <c r="CB64" s="15">
        <f>BZ64</f>
        <v>1</v>
      </c>
      <c r="CC64" s="14">
        <f>IF(OR($BH64="T", $BH64="R"), 0, IF($BH64="C", IF($BI64="Y", IF($BA64="C", 0, IF(AF64="N/A", Q64-T64, AF64-AG64)), IF($AF64="N/A", U64, AH64)), AN64))</f>
        <v>1</v>
      </c>
      <c r="CD64" s="14" t="str">
        <f>IF(OR($BH64="T", $BH64="R"), 0, IF($BH64="C", IF($BI64="Y", 0, IF($AF64="N/A", V64, AI64)), AO64))</f>
        <v>N/A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S:1 G:0 GR:0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5601</v>
      </c>
      <c r="B65" s="14" t="s">
        <v>2984</v>
      </c>
      <c r="C65" s="14" t="s">
        <v>67</v>
      </c>
      <c r="D65" s="14" t="s">
        <v>52</v>
      </c>
      <c r="E65" s="14">
        <f>VLOOKUP(B65, 'Rookie Year'!$A$2:$B$55555,2,FALSE)</f>
        <v>2024</v>
      </c>
      <c r="F65" s="14">
        <v>2024</v>
      </c>
      <c r="G65" s="14" t="s">
        <v>40</v>
      </c>
      <c r="H65" s="14" t="s">
        <v>2152</v>
      </c>
      <c r="I65" s="15">
        <v>10</v>
      </c>
      <c r="J65" s="14">
        <v>4</v>
      </c>
      <c r="K65" s="16">
        <f>IF(AND(G65&lt;&gt;"N",R65="N/A"), IF(I65&lt;4, 0, 0.25),IF(I65=1, IF(J65=1,0.25, 0.25), IF(I65&lt;13, 0.25, IF(I65&lt;26, 0.4, IF(I65&lt;51, 0.6, 0.75)))))</f>
        <v>0.25</v>
      </c>
      <c r="L65" s="15">
        <f>I65-M65</f>
        <v>7</v>
      </c>
      <c r="M65" s="15">
        <f>ROUNDUP(I65*K65,0)</f>
        <v>3</v>
      </c>
      <c r="N65" s="15">
        <f>M65*J65</f>
        <v>12</v>
      </c>
      <c r="O65" s="15">
        <v>3</v>
      </c>
      <c r="P65" s="15">
        <v>0</v>
      </c>
      <c r="Q65" s="15">
        <f>N65-O65-P65</f>
        <v>9</v>
      </c>
      <c r="R65" s="14" t="s">
        <v>75</v>
      </c>
      <c r="S65" s="14">
        <f>IF(R65="N/A", J65-($B$1-F65), J65-($B$1-R65))</f>
        <v>3</v>
      </c>
      <c r="T65" s="15">
        <v>3</v>
      </c>
      <c r="U65" s="15">
        <v>3</v>
      </c>
      <c r="V65" s="15">
        <v>3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No</v>
      </c>
      <c r="AA65" s="17" t="str">
        <f>IF(C65="DM", "N/A", IF(Z65="No","N/A",VLOOKUP(B65,'Extension List'!$A$3:$AE$1972,19,FALSE)))</f>
        <v>N/A</v>
      </c>
      <c r="AB65" s="14" t="str">
        <f>IF(C65="DM", "N/A", IF(Z65="No","N/A",VLOOKUP(B65,'Extension List'!$A$3:$AE$1972,21,FALSE)))</f>
        <v>N/A</v>
      </c>
      <c r="AC65" s="14" t="str">
        <f>IF(AA65="N/A", "N/A", 0)</f>
        <v>N/A</v>
      </c>
      <c r="AD65" s="15" t="str">
        <f>IF(AE65="N/A", "N/A", AA65-AE65)</f>
        <v>N/A</v>
      </c>
      <c r="AE65" s="15" t="str">
        <f>IF(AA65="N/A", "N/A", IF(AC65&gt;0, IF(AA65&lt;13, ROUNDUP(0.25*AA65,0), IF(AA65&lt;26, ROUNDUP(0.4*AA65,0), IF(AA65&lt;51, ROUNDUP(0.6*AA65,0), ROUNDUP(0.75*AA65,0)))), "N/A"))</f>
        <v>N/A</v>
      </c>
      <c r="AF65" s="15" t="str">
        <f>IF(AD65="N/A","N/A", (AE65*AC65)+Q65)</f>
        <v>N/A</v>
      </c>
      <c r="AG65" s="15" t="str">
        <f>IF($AF65="N/A", "N/A", "TBC")</f>
        <v>N/A</v>
      </c>
      <c r="AH65" s="15" t="str">
        <f>IF($AF65="N/A", "N/A", "TBC")</f>
        <v>N/A</v>
      </c>
      <c r="AI65" s="15" t="str">
        <f>IF($AF65="N/A","N/A",IF(AC65&gt;1,"TBC","N/A"))</f>
        <v>N/A</v>
      </c>
      <c r="AJ65" s="15" t="str">
        <f>IF($AF65="N/A","N/A",IF(AC65&gt;2,"TBC","N/A"))</f>
        <v>N/A</v>
      </c>
      <c r="AK65" s="15" t="str">
        <f>IF($AF65="N/A","N/A",IF(AC65&gt;3,"TBC","N/A"))</f>
        <v>N/A</v>
      </c>
      <c r="AL65" s="15" t="str">
        <f>IF(AC65="N/A","N/A",IF(AC65&gt;0,IF(SUM(AG65:AK65)&lt;&gt;AF65,"CHECK","OK"),"N/A"))</f>
        <v>N/A</v>
      </c>
      <c r="AM65" s="15">
        <f>IF(AD65="N/A", L65+T65, L65+AG65)</f>
        <v>10</v>
      </c>
      <c r="AN65" s="15">
        <f>IF(AD65="N/A", IF(U65="N/A", "N/A", L65+U65), AD65+AH65)</f>
        <v>10</v>
      </c>
      <c r="AO65" s="15">
        <f>IF(AD65="N/A", IF(V65="N/A", "N/A", L65+V65), IF(AI65="N/A", "N/A", AD65+AI65))</f>
        <v>10</v>
      </c>
      <c r="AP65" s="15" t="str">
        <f>IF(AD65="N/A", IF(W65="N/A", "N/A", L65+W65), IF(AJ65="N/A", "N/A", AD65+AJ65))</f>
        <v>N/A</v>
      </c>
      <c r="AQ65" s="15" t="str">
        <f>IF(AD65="N/A", IF(X65="N/A", "N/A", L65+X65), IF(AK65="N/A", "N/A", AD65+AK65))</f>
        <v>N/A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10</v>
      </c>
      <c r="BK65" s="15">
        <f>IF(AS65="R", $CA65, IF(OR(AS65="P", AS65="T", AS65="N"), 0, IF($C65="DM", $T65, IF(OR(AS65="Y", AS65="IR"),$AM65,IF(AS65="C", IF($BI65="Y", IF($AF65="N/A", $Q65, $AF65), IF($AG65="N/A", $T65,$AG65)))))))</f>
        <v>10</v>
      </c>
      <c r="BL65" s="15">
        <f>IF(AT65="R", $CA65, IF(OR(AT65="P", AT65="T", AT65="N"), 0, IF($C65="DM", $T65, IF(OR(AT65="Y", AT65="IR"),$AM65,IF(AT65="C", IF($BI65="Y", IF($AF65="N/A", $Q65, $AF65), IF($AG65="N/A", $T65,$AG65)))))))</f>
        <v>10</v>
      </c>
      <c r="BM65" s="15">
        <f>IF(AU65="R", $CA65, IF(OR(AU65="P", AU65="T", AU65="N"), 0, IF($C65="DM", $T65, IF(OR(AU65="Y", AU65="IR"),$AM65,IF(AU65="C", IF($BI65="Y", IF($AF65="N/A", $Q65, $AF65), IF($AG65="N/A", $T65,$AG65)))))))</f>
        <v>10</v>
      </c>
      <c r="BN65" s="15">
        <f>IF(AV65="R", $CA65, IF(OR(AV65="P", AV65="T", AV65="N"), 0, IF($C65="DM", $T65, IF(OR(AV65="Y", AV65="IR"),$AM65,IF(AV65="C", IF($BI65="Y", IF($AF65="N/A", $Q65, $AF65), IF($AG65="N/A", $T65,$AG65)))))))</f>
        <v>10</v>
      </c>
      <c r="BO65" s="15">
        <f>IF(AW65="R", $CA65, IF(OR(AW65="P", AW65="T", AW65="N"), 0, IF($C65="DM", $T65, IF(OR(AW65="Y", AW65="IR"),$AM65,IF(AW65="C", IF($BI65="Y", IF($AF65="N/A", $Q65, $AF65), IF($AG65="N/A", $T65,$AG65)))))))</f>
        <v>10</v>
      </c>
      <c r="BP65" s="15">
        <f>IF(AX65="R", $CA65, IF(OR(AX65="P", AX65="T", AX65="N"), 0, IF($C65="DM", $T65, IF(OR(AX65="Y", AX65="IR"),$AM65,IF(AX65="C", IF($BI65="Y", IF($AF65="N/A", $Q65, $AF65), IF($AG65="N/A", $T65,$AG65)))))))</f>
        <v>10</v>
      </c>
      <c r="BQ65" s="15">
        <f>IF(AY65="R", $CA65, IF(OR(AY65="P", AY65="T", AY65="N"), 0, IF($C65="DM", $T65, IF(OR(AY65="Y", AY65="IR"),$AM65,IF(AY65="C", IF($BI65="Y", IF($AF65="N/A", $Q65, $AF65), IF($AG65="N/A", $T65,$AG65)))))))</f>
        <v>10</v>
      </c>
      <c r="BR65" s="15">
        <f>IF(AZ65="R", $CA65, IF(OR(AZ65="P", AZ65="T", AZ65="N"), 0, IF($C65="DM", $T65, IF(OR(AZ65="Y", AZ65="IR"),$AM65,IF(AZ65="C", IF($BI65="Y", IF($AF65="N/A", $Q65, $AF65), IF($AG65="N/A", $T65,$AG65)))))))</f>
        <v>10</v>
      </c>
      <c r="BS65" s="15">
        <f>IF(BA65="R", $CA65, IF(OR(BA65="P", BA65="T", BA65="N"), 0, IF($C65="DM", $T65, IF(OR(BA65="Y", BA65="IR"),$AM65,IF(BA65="C", IF($BI65="Y", IF($AF65="N/A", $Q65, $AF65), IF($AG65="N/A", $T65,$AG65)))))))</f>
        <v>10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10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10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10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10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10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10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10</v>
      </c>
      <c r="CA65" s="14" t="s">
        <v>75</v>
      </c>
      <c r="CB65" s="15">
        <f>BZ65</f>
        <v>10</v>
      </c>
      <c r="CC65" s="14">
        <f>IF(OR($BH65="T", $BH65="R"), 0, IF($BH65="C", IF($BI65="Y", IF($BA65="C", 0, IF(AF65="N/A", Q65-T65, AF65-AG65)), IF($AF65="N/A", U65, AH65)), AN65))</f>
        <v>10</v>
      </c>
      <c r="CD65" s="14">
        <f>IF(OR($BH65="T", $BH65="R"), 0, IF($BH65="C", IF($BI65="Y", 0, IF($AF65="N/A", V65, AI65)), AO65))</f>
        <v>10</v>
      </c>
      <c r="CE65" s="14" t="str">
        <f>IF(OR($BH65="T", $BH65="R"), 0, IF($BH65="C", IF($BI65="Y", 0, IF($AF65="N/A", W65, AJ65)), AP65))</f>
        <v>N/A</v>
      </c>
      <c r="CF65" s="14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S:7 G:3 GR:9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6231</v>
      </c>
      <c r="B66" s="14" t="s">
        <v>1449</v>
      </c>
      <c r="C66" s="14" t="s">
        <v>67</v>
      </c>
      <c r="D66" s="14" t="s">
        <v>52</v>
      </c>
      <c r="E66" s="14">
        <f>VLOOKUP(B66, 'Rookie Year'!$A$2:$B$55555,2,FALSE)</f>
        <v>2016</v>
      </c>
      <c r="F66" s="14">
        <v>2025</v>
      </c>
      <c r="G66" s="14" t="s">
        <v>42</v>
      </c>
      <c r="H66" s="14">
        <v>6</v>
      </c>
      <c r="I66" s="15">
        <v>1</v>
      </c>
      <c r="J66" s="14">
        <v>1</v>
      </c>
      <c r="K66" s="16">
        <f>IF(AND(G66&lt;&gt;"N",R66="N/A"), IF(I66&lt;4, 0, 0.25),IF(I66=1, IF(J66=1,0.25, 0.25), IF(I66&lt;13, 0.25, IF(I66&lt;26, 0.4, IF(I66&lt;51, 0.6, 0.75)))))</f>
        <v>0.25</v>
      </c>
      <c r="L66" s="15">
        <f>I66-M66</f>
        <v>0</v>
      </c>
      <c r="M66" s="15">
        <f>ROUNDUP(I66*K66,0)</f>
        <v>1</v>
      </c>
      <c r="N66" s="15">
        <f>M66*J66</f>
        <v>1</v>
      </c>
      <c r="O66" s="15">
        <v>0</v>
      </c>
      <c r="P66" s="15">
        <v>0</v>
      </c>
      <c r="Q66" s="15">
        <f>N66-O66-P66</f>
        <v>1</v>
      </c>
      <c r="R66" s="14" t="s">
        <v>75</v>
      </c>
      <c r="S66" s="14">
        <f>IF(R66="N/A", J66-($B$1-F66), J66-($B$1-R66))</f>
        <v>1</v>
      </c>
      <c r="T66" s="15">
        <f>IF($S66&lt;1, "N/A", $M66)</f>
        <v>1</v>
      </c>
      <c r="U66" s="15" t="str">
        <f>IF($S66&lt;2, "N/A", $M66)</f>
        <v>N/A</v>
      </c>
      <c r="V66" s="15" t="str">
        <f>IF($S66&lt;3, "N/A", $M66)</f>
        <v>N/A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No</v>
      </c>
      <c r="AA66" s="17" t="str">
        <f>IF(C66="DM", "N/A", IF(Z66="No","N/A",VLOOKUP(B66,'Extension List'!$A$3:$AE$1972,19,FALSE)))</f>
        <v>N/A</v>
      </c>
      <c r="AB66" s="14" t="str">
        <f>IF(C66="DM", "N/A", IF(Z66="No","N/A",VLOOKUP(B66,'Extension List'!$A$3:$AE$1972,21,FALSE)))</f>
        <v>N/A</v>
      </c>
      <c r="AC66" s="14" t="str">
        <f>IF(AA66="N/A", "N/A", 0)</f>
        <v>N/A</v>
      </c>
      <c r="AD66" s="15" t="str">
        <f>IF(AE66="N/A", "N/A", AA66-AE66)</f>
        <v>N/A</v>
      </c>
      <c r="AE66" s="15" t="str">
        <f>IF(AA66="N/A", "N/A", IF(AC66&gt;0, IF(AA66&lt;13, ROUNDUP(0.25*AA66,0), IF(AA66&lt;26, ROUNDUP(0.4*AA66,0), IF(AA66&lt;51, ROUNDUP(0.6*AA66,0), ROUNDUP(0.75*AA66,0)))), "N/A"))</f>
        <v>N/A</v>
      </c>
      <c r="AF66" s="15" t="str">
        <f>IF(AD66="N/A","N/A", (AE66*AC66)+Q66)</f>
        <v>N/A</v>
      </c>
      <c r="AG66" s="15" t="str">
        <f>IF($AF66="N/A", "N/A", "TBC")</f>
        <v>N/A</v>
      </c>
      <c r="AH66" s="15" t="str">
        <f>IF($AF66="N/A", "N/A", "TBC")</f>
        <v>N/A</v>
      </c>
      <c r="AI66" s="15" t="str">
        <f>IF($AF66="N/A","N/A",IF(AC66&gt;1,"TBC","N/A"))</f>
        <v>N/A</v>
      </c>
      <c r="AJ66" s="15" t="str">
        <f>IF($AF66="N/A","N/A",IF(AC66&gt;2,"TBC","N/A"))</f>
        <v>N/A</v>
      </c>
      <c r="AK66" s="15" t="str">
        <f>IF($AF66="N/A","N/A",IF(AC66&gt;3,"TBC","N/A"))</f>
        <v>N/A</v>
      </c>
      <c r="AL66" s="15" t="str">
        <f>IF(AC66="N/A","N/A",IF(AC66&gt;0,IF(SUM(AG66:AK66)&lt;&gt;AF66,"CHECK","OK"),"N/A"))</f>
        <v>N/A</v>
      </c>
      <c r="AM66" s="15">
        <f>IF(AD66="N/A", L66+T66, L66+AG66)</f>
        <v>1</v>
      </c>
      <c r="AN66" s="15" t="str">
        <f>IF(AD66="N/A", IF(U66="N/A", "N/A", L66+U66), AD66+AH66)</f>
        <v>N/A</v>
      </c>
      <c r="AO66" s="15" t="str">
        <f>IF(AD66="N/A", IF(V66="N/A", "N/A", L66+V66), IF(AI66="N/A", "N/A", AD66+AI66))</f>
        <v>N/A</v>
      </c>
      <c r="AP66" s="15" t="str">
        <f>IF(AD66="N/A", IF(W66="N/A", "N/A", L66+W66), IF(AJ66="N/A", "N/A", AD66+AJ66))</f>
        <v>N/A</v>
      </c>
      <c r="AQ66" s="15" t="str">
        <f>IF(AD66="N/A", IF(X66="N/A", "N/A", L66+X66), IF(AK66="N/A", "N/A", AD66+AK66))</f>
        <v>N/A</v>
      </c>
      <c r="AR66" s="14" t="s">
        <v>42</v>
      </c>
      <c r="AS66" s="14" t="s">
        <v>42</v>
      </c>
      <c r="AT66" s="14" t="s">
        <v>42</v>
      </c>
      <c r="AU66" s="14" t="s">
        <v>42</v>
      </c>
      <c r="AV66" s="14" t="s">
        <v>42</v>
      </c>
      <c r="AW66" s="14" t="s">
        <v>42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J66" s="15">
        <f>IF(AR66="R", $CA66, IF(OR(AR66="P", AR66="T", AR66="N"), 0, IF($C66="DM", $T66, IF(OR(AR66="Y", AR66="IR"),$AM66,IF(AR66="C", IF($BI66="Y", IF($AF66="N/A", $Q66, $AF66), IF($AG66="N/A", $T66,$AG66)))))))</f>
        <v>0</v>
      </c>
      <c r="BK66" s="15">
        <f>IF(AS66="R", $CA66, IF(OR(AS66="P", AS66="T", AS66="N"), 0, IF($C66="DM", $T66, IF(OR(AS66="Y", AS66="IR"),$AM66,IF(AS66="C", IF($BI66="Y", IF($AF66="N/A", $Q66, $AF66), IF($AG66="N/A", $T66,$AG66)))))))</f>
        <v>0</v>
      </c>
      <c r="BL66" s="15">
        <f>IF(AT66="R", $CA66, IF(OR(AT66="P", AT66="T", AT66="N"), 0, IF($C66="DM", $T66, IF(OR(AT66="Y", AT66="IR"),$AM66,IF(AT66="C", IF($BI66="Y", IF($AF66="N/A", $Q66, $AF66), IF($AG66="N/A", $T66,$AG66)))))))</f>
        <v>0</v>
      </c>
      <c r="BM66" s="15">
        <f>IF(AU66="R", $CA66, IF(OR(AU66="P", AU66="T", AU66="N"), 0, IF($C66="DM", $T66, IF(OR(AU66="Y", AU66="IR"),$AM66,IF(AU66="C", IF($BI66="Y", IF($AF66="N/A", $Q66, $AF66), IF($AG66="N/A", $T66,$AG66)))))))</f>
        <v>0</v>
      </c>
      <c r="BN66" s="15">
        <f>IF(AV66="R", $CA66, IF(OR(AV66="P", AV66="T", AV66="N"), 0, IF($C66="DM", $T66, IF(OR(AV66="Y", AV66="IR"),$AM66,IF(AV66="C", IF($BI66="Y", IF($AF66="N/A", $Q66, $AF66), IF($AG66="N/A", $T66,$AG66)))))))</f>
        <v>0</v>
      </c>
      <c r="BO66" s="15">
        <f>IF(AW66="R", $CA66, IF(OR(AW66="P", AW66="T", AW66="N"), 0, IF($C66="DM", $T66, IF(OR(AW66="Y", AW66="IR"),$AM66,IF(AW66="C", IF($BI66="Y", IF($AF66="N/A", $Q66, $AF66), IF($AG66="N/A", $T66,$AG66)))))))</f>
        <v>0</v>
      </c>
      <c r="BP66" s="15">
        <f>IF(AX66="R", $CA66, IF(OR(AX66="P", AX66="T", AX66="N"), 0, IF($C66="DM", $T66, IF(OR(AX66="Y", AX66="IR"),$AM66,IF(AX66="C", IF($BI66="Y", IF($AF66="N/A", $Q66, $AF66), IF($AG66="N/A", $T66,$AG66)))))))</f>
        <v>1</v>
      </c>
      <c r="BQ66" s="15">
        <f>IF(AY66="R", $CA66, IF(OR(AY66="P", AY66="T", AY66="N"), 0, IF($C66="DM", $T66, IF(OR(AY66="Y", AY66="IR"),$AM66,IF(AY66="C", IF($BI66="Y", IF($AF66="N/A", $Q66, $AF66), IF($AG66="N/A", $T66,$AG66)))))))</f>
        <v>1</v>
      </c>
      <c r="BR66" s="15">
        <f>IF(AZ66="R", $CA66, IF(OR(AZ66="P", AZ66="T", AZ66="N"), 0, IF($C66="DM", $T66, IF(OR(AZ66="Y", AZ66="IR"),$AM66,IF(AZ66="C", IF($BI66="Y", IF($AF66="N/A", $Q66, $AF66), IF($AG66="N/A", $T66,$AG66)))))))</f>
        <v>1</v>
      </c>
      <c r="BS66" s="15">
        <f>IF(BA66="R", $CA66, IF(OR(BA66="P", BA66="T", BA66="N"), 0, IF($C66="DM", $T66, IF(OR(BA66="Y", BA66="IR"),$AM66,IF(BA66="C", IF($BI66="Y", IF($AF66="N/A", $Q66, $AF66), IF($AG66="N/A", $T66,$AG66)))))))</f>
        <v>1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1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1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1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1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1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1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1</v>
      </c>
      <c r="CA66" s="14" t="s">
        <v>75</v>
      </c>
      <c r="CB66" s="15">
        <f>BZ66</f>
        <v>1</v>
      </c>
      <c r="CC66" s="14" t="str">
        <f>IF(OR($BH66="T", $BH66="R"), 0, IF($BH66="C", IF($BI66="Y", IF($BA66="C", 0, IF(AF66="N/A", Q66-T66, AF66-AG66)), IF($AF66="N/A", U66, AH66)), AN66))</f>
        <v>N/A</v>
      </c>
      <c r="CD66" s="14" t="str">
        <f>IF(OR($BH66="T", $BH66="R"), 0, IF($BH66="C", IF($BI66="Y", 0, IF($AF66="N/A", V66, AI66)), AO66))</f>
        <v>N/A</v>
      </c>
      <c r="CE66" s="14" t="str">
        <f>IF(OR($BH66="T", $BH66="R"), 0, IF($BH66="C", IF($BI66="Y", 0, IF($AF66="N/A", W66, AJ66)), AP66))</f>
        <v>N/A</v>
      </c>
      <c r="CF66" s="14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S:0 G:1 GR:1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5199</v>
      </c>
      <c r="B67" s="14" t="s">
        <v>2791</v>
      </c>
      <c r="C67" s="14" t="s">
        <v>67</v>
      </c>
      <c r="D67" s="14" t="s">
        <v>52</v>
      </c>
      <c r="E67" s="14">
        <f>VLOOKUP(B67, 'Rookie Year'!$A$2:$B$55555,2,FALSE)</f>
        <v>2023</v>
      </c>
      <c r="F67" s="14">
        <v>2023</v>
      </c>
      <c r="G67" s="14" t="s">
        <v>40</v>
      </c>
      <c r="H67" s="14" t="s">
        <v>2383</v>
      </c>
      <c r="I67" s="15">
        <v>2</v>
      </c>
      <c r="J67" s="14">
        <v>3</v>
      </c>
      <c r="K67" s="16">
        <f>IF(AND(G67&lt;&gt;"N",R67="N/A"), IF(I67&lt;4, 0, 0.25),IF(I67=1, IF(J67=1,0.25, 0.25), IF(I67&lt;13, 0.25, IF(I67&lt;26, 0.4, IF(I67&lt;51, 0.6, 0.75)))))</f>
        <v>0</v>
      </c>
      <c r="L67" s="15">
        <f>I67-M67</f>
        <v>2</v>
      </c>
      <c r="M67" s="15">
        <f>ROUNDUP(I67*K67,0)</f>
        <v>0</v>
      </c>
      <c r="N67" s="15">
        <f>M67*J67</f>
        <v>0</v>
      </c>
      <c r="O67" s="15">
        <v>0</v>
      </c>
      <c r="P67" s="15">
        <v>0</v>
      </c>
      <c r="Q67" s="15">
        <f>N67-O67-P67</f>
        <v>0</v>
      </c>
      <c r="R67" s="14" t="s">
        <v>75</v>
      </c>
      <c r="S67" s="14">
        <f>IF(R67="N/A", J67-($B$1-F67), J67-($B$1-R67))</f>
        <v>1</v>
      </c>
      <c r="T67" s="15">
        <v>0</v>
      </c>
      <c r="U67" s="15" t="str">
        <f>IF($S67&lt;2, "N/A", $M67)</f>
        <v>N/A</v>
      </c>
      <c r="V67" s="15" t="str">
        <f>IF($S67&lt;3, "N/A", $M67)</f>
        <v>N/A</v>
      </c>
      <c r="W67" s="15" t="str">
        <f>IF($S67&lt;4, "N/A", $M67)</f>
        <v>N/A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Yes</v>
      </c>
      <c r="AA67" s="17">
        <f>IF(C67="DM", "N/A", IF(Z67="No","N/A",VLOOKUP(B67,'Extension List'!$A$3:$AE$1972,19,FALSE)))</f>
        <v>1</v>
      </c>
      <c r="AB67" s="14">
        <f>IF(C67="DM", "N/A", IF(Z67="No","N/A",VLOOKUP(B67,'Extension List'!$A$3:$AE$1972,21,FALSE)))</f>
        <v>1</v>
      </c>
      <c r="AC67" s="14">
        <f>IF(AA67="N/A", "N/A", 0)</f>
        <v>0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2</v>
      </c>
      <c r="AN67" s="15" t="str">
        <f>IF(AD67="N/A", IF(U67="N/A", "N/A", L67+U67), AD67+AH67)</f>
        <v>N/A</v>
      </c>
      <c r="AO67" s="15" t="str">
        <f>IF(AD67="N/A", IF(V67="N/A", "N/A", L67+V67), IF(AI67="N/A", "N/A", AD67+AI67))</f>
        <v>N/A</v>
      </c>
      <c r="AP67" s="15" t="str">
        <f>IF(AD67="N/A", IF(W67="N/A", "N/A", L67+W67), IF(AJ67="N/A", "N/A", AD67+AJ67))</f>
        <v>N/A</v>
      </c>
      <c r="AQ67" s="15" t="str">
        <f>IF(AD67="N/A", IF(X67="N/A", "N/A", L67+X67), IF(AK67="N/A", "N/A", AD67+AK67))</f>
        <v>N/A</v>
      </c>
      <c r="AR67" s="14" t="s">
        <v>40</v>
      </c>
      <c r="AS67" s="14" t="s">
        <v>40</v>
      </c>
      <c r="AT67" s="14" t="s">
        <v>40</v>
      </c>
      <c r="AU67" s="14" t="s">
        <v>40</v>
      </c>
      <c r="AV67" s="14" t="s">
        <v>40</v>
      </c>
      <c r="AW67" s="14" t="s">
        <v>40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I67" s="14"/>
      <c r="BJ67" s="15">
        <f>IF(AR67="R", $CA67, IF(OR(AR67="P", AR67="T", AR67="N"), 0, IF($C67="DM", $T67, IF(OR(AR67="Y", AR67="IR"),$AM67,IF(AR67="C", IF($BI67="Y", IF($AF67="N/A", $Q67, $AF67), IF($AG67="N/A", $T67,$AG67)))))))</f>
        <v>2</v>
      </c>
      <c r="BK67" s="15">
        <f>IF(AS67="R", $CA67, IF(OR(AS67="P", AS67="T", AS67="N"), 0, IF($C67="DM", $T67, IF(OR(AS67="Y", AS67="IR"),$AM67,IF(AS67="C", IF($BI67="Y", IF($AF67="N/A", $Q67, $AF67), IF($AG67="N/A", $T67,$AG67)))))))</f>
        <v>2</v>
      </c>
      <c r="BL67" s="15">
        <f>IF(AT67="R", $CA67, IF(OR(AT67="P", AT67="T", AT67="N"), 0, IF($C67="DM", $T67, IF(OR(AT67="Y", AT67="IR"),$AM67,IF(AT67="C", IF($BI67="Y", IF($AF67="N/A", $Q67, $AF67), IF($AG67="N/A", $T67,$AG67)))))))</f>
        <v>2</v>
      </c>
      <c r="BM67" s="15">
        <f>IF(AU67="R", $CA67, IF(OR(AU67="P", AU67="T", AU67="N"), 0, IF($C67="DM", $T67, IF(OR(AU67="Y", AU67="IR"),$AM67,IF(AU67="C", IF($BI67="Y", IF($AF67="N/A", $Q67, $AF67), IF($AG67="N/A", $T67,$AG67)))))))</f>
        <v>2</v>
      </c>
      <c r="BN67" s="15">
        <f>IF(AV67="R", $CA67, IF(OR(AV67="P", AV67="T", AV67="N"), 0, IF($C67="DM", $T67, IF(OR(AV67="Y", AV67="IR"),$AM67,IF(AV67="C", IF($BI67="Y", IF($AF67="N/A", $Q67, $AF67), IF($AG67="N/A", $T67,$AG67)))))))</f>
        <v>2</v>
      </c>
      <c r="BO67" s="15">
        <f>IF(AW67="R", $CA67, IF(OR(AW67="P", AW67="T", AW67="N"), 0, IF($C67="DM", $T67, IF(OR(AW67="Y", AW67="IR"),$AM67,IF(AW67="C", IF($BI67="Y", IF($AF67="N/A", $Q67, $AF67), IF($AG67="N/A", $T67,$AG67)))))))</f>
        <v>2</v>
      </c>
      <c r="BP67" s="15">
        <f>IF(AX67="R", $CA67, IF(OR(AX67="P", AX67="T", AX67="N"), 0, IF($C67="DM", $T67, IF(OR(AX67="Y", AX67="IR"),$AM67,IF(AX67="C", IF($BI67="Y", IF($AF67="N/A", $Q67, $AF67), IF($AG67="N/A", $T67,$AG67)))))))</f>
        <v>2</v>
      </c>
      <c r="BQ67" s="15">
        <f>IF(AY67="R", $CA67, IF(OR(AY67="P", AY67="T", AY67="N"), 0, IF($C67="DM", $T67, IF(OR(AY67="Y", AY67="IR"),$AM67,IF(AY67="C", IF($BI67="Y", IF($AF67="N/A", $Q67, $AF67), IF($AG67="N/A", $T67,$AG67)))))))</f>
        <v>2</v>
      </c>
      <c r="BR67" s="15">
        <f>IF(AZ67="R", $CA67, IF(OR(AZ67="P", AZ67="T", AZ67="N"), 0, IF($C67="DM", $T67, IF(OR(AZ67="Y", AZ67="IR"),$AM67,IF(AZ67="C", IF($BI67="Y", IF($AF67="N/A", $Q67, $AF67), IF($AG67="N/A", $T67,$AG67)))))))</f>
        <v>2</v>
      </c>
      <c r="BS67" s="15">
        <f>IF(BA67="R", $CA67, IF(OR(BA67="P", BA67="T", BA67="N"), 0, IF($C67="DM", $T67, IF(OR(BA67="Y", BA67="IR"),$AM67,IF(BA67="C", IF($BI67="Y", IF($AF67="N/A", $Q67, $AF67), IF($AG67="N/A", $T67,$AG67)))))))</f>
        <v>2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2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2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2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2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2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2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2</v>
      </c>
      <c r="CA67" s="14" t="s">
        <v>75</v>
      </c>
      <c r="CB67" s="15">
        <f>BZ67</f>
        <v>2</v>
      </c>
      <c r="CC67" s="14" t="str">
        <f>IF(OR($BH67="T", $BH67="R"), 0, IF($BH67="C", IF($BI67="Y", IF($BA67="C", 0, IF(AF67="N/A", Q67-T67, AF67-AG67)), IF($AF67="N/A", U67, AH67)), AN67))</f>
        <v>N/A</v>
      </c>
      <c r="CD67" s="14" t="str">
        <f>IF(OR($BH67="T", $BH67="R"), 0, IF($BH67="C", IF($BI67="Y", 0, IF($AF67="N/A", V67, AI67)), AO67))</f>
        <v>N/A</v>
      </c>
      <c r="CE67" s="14" t="str">
        <f>IF(OR($BH67="T", $BH67="R"), 0, IF($BH67="C", IF($BI67="Y", 0, IF($AF67="N/A", W67, AJ67)), AP67))</f>
        <v>N/A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S:2 G:0 GR:0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3123</v>
      </c>
      <c r="B68" s="14" t="s">
        <v>318</v>
      </c>
      <c r="C68" s="14" t="s">
        <v>68</v>
      </c>
      <c r="D68" s="14" t="s">
        <v>52</v>
      </c>
      <c r="E68" s="14">
        <f>VLOOKUP(B68, 'Rookie Year'!$A$2:$B$55555,2,FALSE)</f>
        <v>2019</v>
      </c>
      <c r="F68" s="14">
        <v>2019</v>
      </c>
      <c r="G68" s="14" t="s">
        <v>40</v>
      </c>
      <c r="H68" s="14" t="s">
        <v>1926</v>
      </c>
      <c r="I68" s="15">
        <v>14</v>
      </c>
      <c r="J68" s="14">
        <v>5</v>
      </c>
      <c r="K68" s="16">
        <f>IF(AND(G68&lt;&gt;"N",R68="N/A"), IF(I68&lt;4, 0, 0.25),IF(I68=1, IF(J68=1,0.25, 0.25), IF(I68&lt;13, 0.25, IF(I68&lt;26, 0.4, IF(I68&lt;51, 0.6, 0.75)))))</f>
        <v>0.4</v>
      </c>
      <c r="L68" s="15">
        <f>I68-M68</f>
        <v>8</v>
      </c>
      <c r="M68" s="15">
        <f>ROUNDUP(I68*K68,0)</f>
        <v>6</v>
      </c>
      <c r="N68" s="15">
        <f>M68*J68</f>
        <v>30</v>
      </c>
      <c r="O68" s="15">
        <v>30</v>
      </c>
      <c r="P68" s="15">
        <v>0</v>
      </c>
      <c r="Q68" s="15">
        <f>N68-O68-P68</f>
        <v>0</v>
      </c>
      <c r="R68" s="14">
        <v>2021</v>
      </c>
      <c r="S68" s="14">
        <f>IF(R68="N/A", J68-($B$1-F68), J68-($B$1-R68))</f>
        <v>1</v>
      </c>
      <c r="T68" s="15">
        <v>0</v>
      </c>
      <c r="U68" s="15" t="str">
        <f>IF($S68&lt;2, "N/A", $M68)</f>
        <v>N/A</v>
      </c>
      <c r="V68" s="15" t="str">
        <f>IF($S68&lt;3, "N/A", $M68)</f>
        <v>N/A</v>
      </c>
      <c r="W68" s="15" t="str">
        <f>IF($S68&lt;4, "N/A", $M68)</f>
        <v>N/A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Yes</v>
      </c>
      <c r="AA68" s="17">
        <f>IF(C68="DM", "N/A", IF(Z68="No","N/A",VLOOKUP(B68,'Extension List'!$A$3:$AE$1972,19,FALSE)))</f>
        <v>29</v>
      </c>
      <c r="AB68" s="14">
        <f>IF(C68="DM", "N/A", IF(Z68="No","N/A",VLOOKUP(B68,'Extension List'!$A$3:$AE$1972,21,FALSE)))</f>
        <v>4</v>
      </c>
      <c r="AC68" s="14">
        <v>4</v>
      </c>
      <c r="AD68" s="15">
        <f>IF(AE68="N/A", "N/A", AA68-AE68)</f>
        <v>11</v>
      </c>
      <c r="AE68" s="15">
        <f>IF(AA68="N/A", "N/A", IF(AC68&gt;0, IF(AA68&lt;13, ROUNDUP(0.25*AA68,0), IF(AA68&lt;26, ROUNDUP(0.4*AA68,0), IF(AA68&lt;51, ROUNDUP(0.6*AA68,0), ROUNDUP(0.75*AA68,0)))), "N/A"))</f>
        <v>18</v>
      </c>
      <c r="AF68" s="15">
        <f>IF(AD68="N/A","N/A", (AE68*AC68)+Q68)</f>
        <v>72</v>
      </c>
      <c r="AG68" s="15">
        <v>36</v>
      </c>
      <c r="AH68" s="15">
        <v>36</v>
      </c>
      <c r="AI68" s="15">
        <v>0</v>
      </c>
      <c r="AJ68" s="15">
        <v>0</v>
      </c>
      <c r="AK68" s="15">
        <v>0</v>
      </c>
      <c r="AL68" s="15" t="str">
        <f>IF(AC68="N/A","N/A",IF(AC68&gt;0,IF(SUM(AG68:AK68)&lt;&gt;AF68,"CHECK","OK"),"N/A"))</f>
        <v>OK</v>
      </c>
      <c r="AM68" s="15">
        <f>IF(AD68="N/A", L68+T68, L68+AG68)</f>
        <v>44</v>
      </c>
      <c r="AN68" s="15">
        <f>IF(AD68="N/A", IF(U68="N/A", "N/A", L68+U68), AD68+AH68)</f>
        <v>47</v>
      </c>
      <c r="AO68" s="15">
        <f>IF(AD68="N/A", IF(V68="N/A", "N/A", L68+V68), IF(AI68="N/A", "N/A", AD68+AI68))</f>
        <v>11</v>
      </c>
      <c r="AP68" s="15">
        <f>IF(AD68="N/A", IF(W68="N/A", "N/A", L68+W68), IF(AJ68="N/A", "N/A", AD68+AJ68))</f>
        <v>11</v>
      </c>
      <c r="AQ68" s="15">
        <f>IF(AD68="N/A", IF(X68="N/A", "N/A", L68+X68), IF(AK68="N/A", "N/A", AD68+AK68))</f>
        <v>11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I68" s="14"/>
      <c r="BJ68" s="15">
        <f>IF(AR68="R", $CA68, IF(OR(AR68="P", AR68="T", AR68="N"), 0, IF($C68="DM", $T68, IF(OR(AR68="Y", AR68="IR"),$AM68,IF(AR68="C", IF($BI68="Y", IF($AF68="N/A", $Q68, $AF68), IF($AG68="N/A", $T68,$AG68)))))))</f>
        <v>44</v>
      </c>
      <c r="BK68" s="15">
        <f>IF(AS68="R", $CA68, IF(OR(AS68="P", AS68="T", AS68="N"), 0, IF($C68="DM", $T68, IF(OR(AS68="Y", AS68="IR"),$AM68,IF(AS68="C", IF($BI68="Y", IF($AF68="N/A", $Q68, $AF68), IF($AG68="N/A", $T68,$AG68)))))))</f>
        <v>44</v>
      </c>
      <c r="BL68" s="15">
        <f>IF(AT68="R", $CA68, IF(OR(AT68="P", AT68="T", AT68="N"), 0, IF($C68="DM", $T68, IF(OR(AT68="Y", AT68="IR"),$AM68,IF(AT68="C", IF($BI68="Y", IF($AF68="N/A", $Q68, $AF68), IF($AG68="N/A", $T68,$AG68)))))))</f>
        <v>44</v>
      </c>
      <c r="BM68" s="15">
        <f>IF(AU68="R", $CA68, IF(OR(AU68="P", AU68="T", AU68="N"), 0, IF($C68="DM", $T68, IF(OR(AU68="Y", AU68="IR"),$AM68,IF(AU68="C", IF($BI68="Y", IF($AF68="N/A", $Q68, $AF68), IF($AG68="N/A", $T68,$AG68)))))))</f>
        <v>44</v>
      </c>
      <c r="BN68" s="15">
        <f>IF(AV68="R", $CA68, IF(OR(AV68="P", AV68="T", AV68="N"), 0, IF($C68="DM", $T68, IF(OR(AV68="Y", AV68="IR"),$AM68,IF(AV68="C", IF($BI68="Y", IF($AF68="N/A", $Q68, $AF68), IF($AG68="N/A", $T68,$AG68)))))))</f>
        <v>44</v>
      </c>
      <c r="BO68" s="15">
        <f>IF(AW68="R", $CA68, IF(OR(AW68="P", AW68="T", AW68="N"), 0, IF($C68="DM", $T68, IF(OR(AW68="Y", AW68="IR"),$AM68,IF(AW68="C", IF($BI68="Y", IF($AF68="N/A", $Q68, $AF68), IF($AG68="N/A", $T68,$AG68)))))))</f>
        <v>44</v>
      </c>
      <c r="BP68" s="15">
        <f>IF(AX68="R", $CA68, IF(OR(AX68="P", AX68="T", AX68="N"), 0, IF($C68="DM", $T68, IF(OR(AX68="Y", AX68="IR"),$AM68,IF(AX68="C", IF($BI68="Y", IF($AF68="N/A", $Q68, $AF68), IF($AG68="N/A", $T68,$AG68)))))))</f>
        <v>44</v>
      </c>
      <c r="BQ68" s="15">
        <f>IF(AY68="R", $CA68, IF(OR(AY68="P", AY68="T", AY68="N"), 0, IF($C68="DM", $T68, IF(OR(AY68="Y", AY68="IR"),$AM68,IF(AY68="C", IF($BI68="Y", IF($AF68="N/A", $Q68, $AF68), IF($AG68="N/A", $T68,$AG68)))))))</f>
        <v>44</v>
      </c>
      <c r="BR68" s="15">
        <f>IF(AZ68="R", $CA68, IF(OR(AZ68="P", AZ68="T", AZ68="N"), 0, IF($C68="DM", $T68, IF(OR(AZ68="Y", AZ68="IR"),$AM68,IF(AZ68="C", IF($BI68="Y", IF($AF68="N/A", $Q68, $AF68), IF($AG68="N/A", $T68,$AG68)))))))</f>
        <v>44</v>
      </c>
      <c r="BS68" s="15">
        <f>IF(BA68="R", $CA68, IF(OR(BA68="P", BA68="T", BA68="N"), 0, IF($C68="DM", $T68, IF(OR(BA68="Y", BA68="IR"),$AM68,IF(BA68="C", IF($BI68="Y", IF($AF68="N/A", $Q68, $AF68), IF($AG68="N/A", $T68,$AG68)))))))</f>
        <v>44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44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44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44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44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44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44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44</v>
      </c>
      <c r="CA68" s="14" t="s">
        <v>75</v>
      </c>
      <c r="CB68" s="15">
        <f>BZ68</f>
        <v>44</v>
      </c>
      <c r="CC68" s="14">
        <f>IF(OR($BH68="T", $BH68="R"), 0, IF($BH68="C", IF($BI68="Y", IF($BA68="C", 0, IF(AF68="N/A", Q68-T68, AF68-AG68)), IF($AF68="N/A", U68, AH68)), AN68))</f>
        <v>47</v>
      </c>
      <c r="CD68" s="14">
        <f>IF(OR($BH68="T", $BH68="R"), 0, IF($BH68="C", IF($BI68="Y", 0, IF($AF68="N/A", V68, AI68)), AO68))</f>
        <v>11</v>
      </c>
      <c r="CE68" s="14">
        <f>IF(OR($BH68="T", $BH68="R"), 0, IF($BH68="C", IF($BI68="Y", 0, IF($AF68="N/A", W68, AJ68)), AP68))</f>
        <v>11</v>
      </c>
      <c r="CF68" s="14">
        <f>IF(OR($BH68="T", $BH68="R"), 0, IF($BH68="C", IF($BI68="Y", 0, IF($AF68="N/A", X68, AK68)), AQ68))</f>
        <v>11</v>
      </c>
      <c r="CG68" t="str">
        <f>IF(AC68="N/A", "S:"&amp;L68&amp;" G:"&amp;M68&amp;" GR:"&amp;Q68, IF(AC68=0, "S:"&amp;L68&amp;" G:"&amp;M68&amp;" GR:"&amp;Q68, "S:"&amp;L68&amp;"/"&amp;AD68&amp;" G:"&amp;AE68&amp;" GR:"&amp;AF68))</f>
        <v>S:8/11 G:18 GR:72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2538</v>
      </c>
      <c r="B69" s="14" t="s">
        <v>1970</v>
      </c>
      <c r="C69" s="14" t="s">
        <v>68</v>
      </c>
      <c r="D69" s="14" t="s">
        <v>52</v>
      </c>
      <c r="E69" s="14">
        <f>VLOOKUP(B69, 'Rookie Year'!$A$2:$B$55555,2,FALSE)</f>
        <v>2018</v>
      </c>
      <c r="F69" s="14">
        <v>2018</v>
      </c>
      <c r="G69" s="14" t="s">
        <v>40</v>
      </c>
      <c r="H69" s="14" t="s">
        <v>1926</v>
      </c>
      <c r="I69" s="15">
        <v>14</v>
      </c>
      <c r="J69" s="14">
        <v>5</v>
      </c>
      <c r="K69" s="16">
        <f>IF(AND(G69&lt;&gt;"N",R69="N/A"), IF(I69&lt;4, 0, 0.25),IF(I69=1, IF(J69=1,0.25, 0.25), IF(I69&lt;13, 0.25, IF(I69&lt;26, 0.4, IF(I69&lt;51, 0.6, 0.75)))))</f>
        <v>0.4</v>
      </c>
      <c r="L69" s="15">
        <f>I69-M69</f>
        <v>8</v>
      </c>
      <c r="M69" s="15">
        <f>ROUNDUP(I69*K69,0)</f>
        <v>6</v>
      </c>
      <c r="N69" s="15">
        <f>M69*J69</f>
        <v>30</v>
      </c>
      <c r="O69" s="15">
        <v>29</v>
      </c>
      <c r="P69" s="15">
        <v>0</v>
      </c>
      <c r="Q69" s="15">
        <f>N69-O69-P69</f>
        <v>1</v>
      </c>
      <c r="R69" s="14">
        <v>2021</v>
      </c>
      <c r="S69" s="14">
        <f>IF(R69="N/A", J69-($B$1-F69), J69-($B$1-R69))</f>
        <v>1</v>
      </c>
      <c r="T69" s="15">
        <v>1</v>
      </c>
      <c r="U69" s="15" t="str">
        <f>IF($S69&lt;2, "N/A", $M69)</f>
        <v>N/A</v>
      </c>
      <c r="V69" s="15" t="str">
        <f>IF($S69&lt;3, "N/A", $M69)</f>
        <v>N/A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Yes</v>
      </c>
      <c r="AA69" s="17">
        <f>IF(C69="DM", "N/A", IF(Z69="No","N/A",VLOOKUP(B69,'Extension List'!$A$3:$AE$1972,19,FALSE)))</f>
        <v>27</v>
      </c>
      <c r="AB69" s="14">
        <f>IF(C69="DM", "N/A", IF(Z69="No","N/A",VLOOKUP(B69,'Extension List'!$A$3:$AE$1972,21,FALSE)))</f>
        <v>4</v>
      </c>
      <c r="AC69" s="14">
        <f>IF(AA69="N/A", "N/A", 0)</f>
        <v>0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9</v>
      </c>
      <c r="AN69" s="15" t="str">
        <f>IF(AD69="N/A", IF(U69="N/A", "N/A", L69+U69), AD69+AH69)</f>
        <v>N/A</v>
      </c>
      <c r="AO69" s="15" t="str">
        <f>IF(AD69="N/A", IF(V69="N/A", "N/A", L69+V69), IF(AI69="N/A", "N/A", AD69+AI69))</f>
        <v>N/A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I69" s="14"/>
      <c r="BJ69" s="15">
        <f>IF(AR69="R", $CA69, IF(OR(AR69="P", AR69="T", AR69="N"), 0, IF($C69="DM", $T69, IF(OR(AR69="Y", AR69="IR"),$AM69,IF(AR69="C", IF($BI69="Y", IF($AF69="N/A", $Q69, $AF69), IF($AG69="N/A", $T69,$AG69)))))))</f>
        <v>9</v>
      </c>
      <c r="BK69" s="15">
        <f>IF(AS69="R", $CA69, IF(OR(AS69="P", AS69="T", AS69="N"), 0, IF($C69="DM", $T69, IF(OR(AS69="Y", AS69="IR"),$AM69,IF(AS69="C", IF($BI69="Y", IF($AF69="N/A", $Q69, $AF69), IF($AG69="N/A", $T69,$AG69)))))))</f>
        <v>9</v>
      </c>
      <c r="BL69" s="15">
        <f>IF(AT69="R", $CA69, IF(OR(AT69="P", AT69="T", AT69="N"), 0, IF($C69="DM", $T69, IF(OR(AT69="Y", AT69="IR"),$AM69,IF(AT69="C", IF($BI69="Y", IF($AF69="N/A", $Q69, $AF69), IF($AG69="N/A", $T69,$AG69)))))))</f>
        <v>9</v>
      </c>
      <c r="BM69" s="15">
        <f>IF(AU69="R", $CA69, IF(OR(AU69="P", AU69="T", AU69="N"), 0, IF($C69="DM", $T69, IF(OR(AU69="Y", AU69="IR"),$AM69,IF(AU69="C", IF($BI69="Y", IF($AF69="N/A", $Q69, $AF69), IF($AG69="N/A", $T69,$AG69)))))))</f>
        <v>9</v>
      </c>
      <c r="BN69" s="15">
        <f>IF(AV69="R", $CA69, IF(OR(AV69="P", AV69="T", AV69="N"), 0, IF($C69="DM", $T69, IF(OR(AV69="Y", AV69="IR"),$AM69,IF(AV69="C", IF($BI69="Y", IF($AF69="N/A", $Q69, $AF69), IF($AG69="N/A", $T69,$AG69)))))))</f>
        <v>9</v>
      </c>
      <c r="BO69" s="15">
        <f>IF(AW69="R", $CA69, IF(OR(AW69="P", AW69="T", AW69="N"), 0, IF($C69="DM", $T69, IF(OR(AW69="Y", AW69="IR"),$AM69,IF(AW69="C", IF($BI69="Y", IF($AF69="N/A", $Q69, $AF69), IF($AG69="N/A", $T69,$AG69)))))))</f>
        <v>9</v>
      </c>
      <c r="BP69" s="15">
        <f>IF(AX69="R", $CA69, IF(OR(AX69="P", AX69="T", AX69="N"), 0, IF($C69="DM", $T69, IF(OR(AX69="Y", AX69="IR"),$AM69,IF(AX69="C", IF($BI69="Y", IF($AF69="N/A", $Q69, $AF69), IF($AG69="N/A", $T69,$AG69)))))))</f>
        <v>9</v>
      </c>
      <c r="BQ69" s="15">
        <f>IF(AY69="R", $CA69, IF(OR(AY69="P", AY69="T", AY69="N"), 0, IF($C69="DM", $T69, IF(OR(AY69="Y", AY69="IR"),$AM69,IF(AY69="C", IF($BI69="Y", IF($AF69="N/A", $Q69, $AF69), IF($AG69="N/A", $T69,$AG69)))))))</f>
        <v>9</v>
      </c>
      <c r="BR69" s="15">
        <f>IF(AZ69="R", $CA69, IF(OR(AZ69="P", AZ69="T", AZ69="N"), 0, IF($C69="DM", $T69, IF(OR(AZ69="Y", AZ69="IR"),$AM69,IF(AZ69="C", IF($BI69="Y", IF($AF69="N/A", $Q69, $AF69), IF($AG69="N/A", $T69,$AG69)))))))</f>
        <v>9</v>
      </c>
      <c r="BS69" s="15">
        <f>IF(BA69="R", $CA69, IF(OR(BA69="P", BA69="T", BA69="N"), 0, IF($C69="DM", $T69, IF(OR(BA69="Y", BA69="IR"),$AM69,IF(BA69="C", IF($BI69="Y", IF($AF69="N/A", $Q69, $AF69), IF($AG69="N/A", $T69,$AG69)))))))</f>
        <v>9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9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9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9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9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9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9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9</v>
      </c>
      <c r="CA69" s="14" t="s">
        <v>75</v>
      </c>
      <c r="CB69" s="15">
        <f>BZ69</f>
        <v>9</v>
      </c>
      <c r="CC69" s="14" t="str">
        <f>IF(OR($BH69="T", $BH69="R"), 0, IF($BH69="C", IF($BI69="Y", IF($BA69="C", 0, IF(AF69="N/A", Q69-T69, AF69-AG69)), IF($AF69="N/A", U69, AH69)), AN69))</f>
        <v>N/A</v>
      </c>
      <c r="CD69" s="14" t="str">
        <f>IF(OR($BH69="T", $BH69="R"), 0, IF($BH69="C", IF($BI69="Y", 0, IF($AF69="N/A", V69, AI69)), AO69))</f>
        <v>N/A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S:8 G:6 GR:1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5536</v>
      </c>
      <c r="B70" s="14" t="s">
        <v>2885</v>
      </c>
      <c r="C70" s="14" t="s">
        <v>68</v>
      </c>
      <c r="D70" s="14" t="s">
        <v>52</v>
      </c>
      <c r="E70" s="14">
        <f>VLOOKUP(B70, 'Rookie Year'!$A$2:$B$55555,2,FALSE)</f>
        <v>2019</v>
      </c>
      <c r="F70" s="14">
        <v>2025</v>
      </c>
      <c r="G70" s="14" t="s">
        <v>42</v>
      </c>
      <c r="H70" s="14" t="s">
        <v>2928</v>
      </c>
      <c r="I70" s="15">
        <v>11</v>
      </c>
      <c r="J70" s="14">
        <v>3</v>
      </c>
      <c r="K70" s="16">
        <f>IF(AND(G70&lt;&gt;"N",R70="N/A"), IF(I70&lt;4, 0, 0.25),IF(I70=1, IF(J70=1,0.25, 0.25), IF(I70&lt;13, 0.25, IF(I70&lt;26, 0.4, IF(I70&lt;51, 0.6, 0.75)))))</f>
        <v>0.25</v>
      </c>
      <c r="L70" s="15">
        <f>I70-M70</f>
        <v>8</v>
      </c>
      <c r="M70" s="15">
        <f>ROUNDUP(I70*K70,0)</f>
        <v>3</v>
      </c>
      <c r="N70" s="15">
        <f>M70*J70</f>
        <v>9</v>
      </c>
      <c r="O70" s="15">
        <v>0</v>
      </c>
      <c r="P70" s="15">
        <v>0</v>
      </c>
      <c r="Q70" s="15">
        <f>N70-O70-P70</f>
        <v>9</v>
      </c>
      <c r="R70" s="14" t="s">
        <v>75</v>
      </c>
      <c r="S70" s="14">
        <f>IF(R70="N/A", J70-($B$1-F70), J70-($B$1-R70))</f>
        <v>3</v>
      </c>
      <c r="T70" s="15">
        <v>6</v>
      </c>
      <c r="U70" s="15">
        <f>IF($S70&lt;2, "N/A", $M70)</f>
        <v>3</v>
      </c>
      <c r="V70" s="15">
        <v>0</v>
      </c>
      <c r="W70" s="15" t="str">
        <f>IF($S70&lt;4, "N/A", $M70)</f>
        <v>N/A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No</v>
      </c>
      <c r="AA70" s="17" t="str">
        <f>IF(C70="DM", "N/A", IF(Z70="No","N/A",VLOOKUP(B70,'Extension List'!$A$3:$AE$1972,19,FALSE)))</f>
        <v>N/A</v>
      </c>
      <c r="AB70" s="14" t="str">
        <f>IF(C70="DM", "N/A", IF(Z70="No","N/A",VLOOKUP(B70,'Extension List'!$A$3:$AE$1972,21,FALSE)))</f>
        <v>N/A</v>
      </c>
      <c r="AC70" s="14" t="str">
        <f>IF(AA70="N/A", "N/A", 0)</f>
        <v>N/A</v>
      </c>
      <c r="AD70" s="15" t="str">
        <f>IF(AE70="N/A", "N/A", AA70-AE70)</f>
        <v>N/A</v>
      </c>
      <c r="AE70" s="15" t="str">
        <f>IF(AA70="N/A", "N/A", IF(AC70&gt;0, IF(AA70&lt;13, ROUNDUP(0.25*AA70,0), IF(AA70&lt;26, ROUNDUP(0.4*AA70,0), IF(AA70&lt;51, ROUNDUP(0.6*AA70,0), ROUNDUP(0.75*AA70,0)))), "N/A"))</f>
        <v>N/A</v>
      </c>
      <c r="AF70" s="15" t="str">
        <f>IF(AD70="N/A","N/A", (AE70*AC70)+Q70)</f>
        <v>N/A</v>
      </c>
      <c r="AG70" s="15" t="str">
        <f>IF($AF70="N/A", "N/A", "TBC")</f>
        <v>N/A</v>
      </c>
      <c r="AH70" s="15" t="str">
        <f>IF($AF70="N/A", "N/A", "TBC")</f>
        <v>N/A</v>
      </c>
      <c r="AI70" s="15" t="str">
        <f>IF($AF70="N/A","N/A",IF(AC70&gt;1,"TBC","N/A"))</f>
        <v>N/A</v>
      </c>
      <c r="AJ70" s="15" t="str">
        <f>IF($AF70="N/A","N/A",IF(AC70&gt;2,"TBC","N/A"))</f>
        <v>N/A</v>
      </c>
      <c r="AK70" s="15" t="str">
        <f>IF($AF70="N/A","N/A",IF(AC70&gt;3,"TBC","N/A"))</f>
        <v>N/A</v>
      </c>
      <c r="AL70" s="15" t="str">
        <f>IF(AC70="N/A","N/A",IF(AC70&gt;0,IF(SUM(AG70:AK70)&lt;&gt;AF70,"CHECK","OK"),"N/A"))</f>
        <v>N/A</v>
      </c>
      <c r="AM70" s="15">
        <f>IF(AD70="N/A", L70+T70, L70+AG70)</f>
        <v>14</v>
      </c>
      <c r="AN70" s="15">
        <f>IF(AD70="N/A", IF(U70="N/A", "N/A", L70+U70), AD70+AH70)</f>
        <v>11</v>
      </c>
      <c r="AO70" s="15">
        <f>IF(AD70="N/A", IF(V70="N/A", "N/A", L70+V70), IF(AI70="N/A", "N/A", AD70+AI70))</f>
        <v>8</v>
      </c>
      <c r="AP70" s="15" t="str">
        <f>IF(AD70="N/A", IF(W70="N/A", "N/A", L70+W70), IF(AJ70="N/A", "N/A", AD70+AJ70))</f>
        <v>N/A</v>
      </c>
      <c r="AQ70" s="15" t="str">
        <f>IF(AD70="N/A", IF(X70="N/A", "N/A", L70+X70), IF(AK70="N/A", "N/A", AD70+AK70))</f>
        <v>N/A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40</v>
      </c>
      <c r="BH70" s="14" t="s">
        <v>40</v>
      </c>
      <c r="BI70" s="14"/>
      <c r="BJ70" s="15">
        <f>IF(AR70="R", $CA70, IF(OR(AR70="P", AR70="T", AR70="N"), 0, IF($C70="DM", $T70, IF(OR(AR70="Y", AR70="IR"),$AM70,IF(AR70="C", IF($BI70="Y", IF($AF70="N/A", $Q70, $AF70), IF($AG70="N/A", $T70,$AG70)))))))</f>
        <v>14</v>
      </c>
      <c r="BK70" s="15">
        <f>IF(AS70="R", $CA70, IF(OR(AS70="P", AS70="T", AS70="N"), 0, IF($C70="DM", $T70, IF(OR(AS70="Y", AS70="IR"),$AM70,IF(AS70="C", IF($BI70="Y", IF($AF70="N/A", $Q70, $AF70), IF($AG70="N/A", $T70,$AG70)))))))</f>
        <v>14</v>
      </c>
      <c r="BL70" s="15">
        <f>IF(AT70="R", $CA70, IF(OR(AT70="P", AT70="T", AT70="N"), 0, IF($C70="DM", $T70, IF(OR(AT70="Y", AT70="IR"),$AM70,IF(AT70="C", IF($BI70="Y", IF($AF70="N/A", $Q70, $AF70), IF($AG70="N/A", $T70,$AG70)))))))</f>
        <v>14</v>
      </c>
      <c r="BM70" s="15">
        <f>IF(AU70="R", $CA70, IF(OR(AU70="P", AU70="T", AU70="N"), 0, IF($C70="DM", $T70, IF(OR(AU70="Y", AU70="IR"),$AM70,IF(AU70="C", IF($BI70="Y", IF($AF70="N/A", $Q70, $AF70), IF($AG70="N/A", $T70,$AG70)))))))</f>
        <v>14</v>
      </c>
      <c r="BN70" s="15">
        <f>IF(AV70="R", $CA70, IF(OR(AV70="P", AV70="T", AV70="N"), 0, IF($C70="DM", $T70, IF(OR(AV70="Y", AV70="IR"),$AM70,IF(AV70="C", IF($BI70="Y", IF($AF70="N/A", $Q70, $AF70), IF($AG70="N/A", $T70,$AG70)))))))</f>
        <v>14</v>
      </c>
      <c r="BO70" s="15">
        <f>IF(AW70="R", $CA70, IF(OR(AW70="P", AW70="T", AW70="N"), 0, IF($C70="DM", $T70, IF(OR(AW70="Y", AW70="IR"),$AM70,IF(AW70="C", IF($BI70="Y", IF($AF70="N/A", $Q70, $AF70), IF($AG70="N/A", $T70,$AG70)))))))</f>
        <v>14</v>
      </c>
      <c r="BP70" s="15">
        <f>IF(AX70="R", $CA70, IF(OR(AX70="P", AX70="T", AX70="N"), 0, IF($C70="DM", $T70, IF(OR(AX70="Y", AX70="IR"),$AM70,IF(AX70="C", IF($BI70="Y", IF($AF70="N/A", $Q70, $AF70), IF($AG70="N/A", $T70,$AG70)))))))</f>
        <v>14</v>
      </c>
      <c r="BQ70" s="15">
        <f>IF(AY70="R", $CA70, IF(OR(AY70="P", AY70="T", AY70="N"), 0, IF($C70="DM", $T70, IF(OR(AY70="Y", AY70="IR"),$AM70,IF(AY70="C", IF($BI70="Y", IF($AF70="N/A", $Q70, $AF70), IF($AG70="N/A", $T70,$AG70)))))))</f>
        <v>14</v>
      </c>
      <c r="BR70" s="15">
        <f>IF(AZ70="R", $CA70, IF(OR(AZ70="P", AZ70="T", AZ70="N"), 0, IF($C70="DM", $T70, IF(OR(AZ70="Y", AZ70="IR"),$AM70,IF(AZ70="C", IF($BI70="Y", IF($AF70="N/A", $Q70, $AF70), IF($AG70="N/A", $T70,$AG70)))))))</f>
        <v>14</v>
      </c>
      <c r="BS70" s="15">
        <f>IF(BA70="R", $CA70, IF(OR(BA70="P", BA70="T", BA70="N"), 0, IF($C70="DM", $T70, IF(OR(BA70="Y", BA70="IR"),$AM70,IF(BA70="C", IF($BI70="Y", IF($AF70="N/A", $Q70, $AF70), IF($AG70="N/A", $T70,$AG70)))))))</f>
        <v>14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14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14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14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14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14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14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14</v>
      </c>
      <c r="CA70" s="14" t="s">
        <v>75</v>
      </c>
      <c r="CB70" s="15">
        <f>BZ70</f>
        <v>14</v>
      </c>
      <c r="CC70" s="14">
        <f>IF(OR($BH70="T", $BH70="R"), 0, IF($BH70="C", IF($BI70="Y", IF($BA70="C", 0, IF(AF70="N/A", Q70-T70, AF70-AG70)), IF($AF70="N/A", U70, AH70)), AN70))</f>
        <v>11</v>
      </c>
      <c r="CD70" s="14">
        <f>IF(OR($BH70="T", $BH70="R"), 0, IF($BH70="C", IF($BI70="Y", 0, IF($AF70="N/A", V70, AI70)), AO70))</f>
        <v>8</v>
      </c>
      <c r="CE70" s="14" t="str">
        <f>IF(OR($BH70="T", $BH70="R"), 0, IF($BH70="C", IF($BI70="Y", 0, IF($AF70="N/A", W70, AJ70)), AP70))</f>
        <v>N/A</v>
      </c>
      <c r="CF70" s="14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S:8 G:3 GR:9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4161</v>
      </c>
      <c r="B71" s="14" t="s">
        <v>2353</v>
      </c>
      <c r="C71" s="14" t="s">
        <v>68</v>
      </c>
      <c r="D71" s="14" t="s">
        <v>52</v>
      </c>
      <c r="E71" s="14">
        <f>VLOOKUP(B71, 'Rookie Year'!$A$2:$B$55555,2,FALSE)</f>
        <v>2021</v>
      </c>
      <c r="F71" s="14">
        <v>2025</v>
      </c>
      <c r="G71" s="14" t="s">
        <v>42</v>
      </c>
      <c r="H71" s="14" t="s">
        <v>2928</v>
      </c>
      <c r="I71" s="15">
        <v>3</v>
      </c>
      <c r="J71" s="14">
        <v>1</v>
      </c>
      <c r="K71" s="16">
        <f>IF(AND(G71&lt;&gt;"N",R71="N/A"), IF(I71&lt;4, 0, 0.25),IF(I71=1, IF(J71=1,0.25, 0.25), IF(I71&lt;13, 0.25, IF(I71&lt;26, 0.4, IF(I71&lt;51, 0.6, 0.75)))))</f>
        <v>0.25</v>
      </c>
      <c r="L71" s="15">
        <f>I71-M71</f>
        <v>2</v>
      </c>
      <c r="M71" s="15">
        <f>ROUNDUP(I71*K71,0)</f>
        <v>1</v>
      </c>
      <c r="N71" s="15">
        <f>M71*J71</f>
        <v>1</v>
      </c>
      <c r="O71" s="15">
        <v>0</v>
      </c>
      <c r="P71" s="15">
        <v>0</v>
      </c>
      <c r="Q71" s="15">
        <f>N71-O71-P71</f>
        <v>1</v>
      </c>
      <c r="R71" s="14" t="s">
        <v>75</v>
      </c>
      <c r="S71" s="14">
        <f>IF(R71="N/A", J71-($B$1-F71), J71-($B$1-R71))</f>
        <v>1</v>
      </c>
      <c r="T71" s="15">
        <f>IF($S71&lt;1, "N/A", $M71)</f>
        <v>1</v>
      </c>
      <c r="U71" s="15" t="str">
        <f>IF($S71&lt;2, "N/A", $M71)</f>
        <v>N/A</v>
      </c>
      <c r="V71" s="15" t="str">
        <f>IF($S71&lt;3, "N/A", $M71)</f>
        <v>N/A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No</v>
      </c>
      <c r="AA71" s="17" t="str">
        <f>IF(C71="DM", "N/A", IF(Z71="No","N/A",VLOOKUP(B71,'Extension List'!$A$3:$AE$1972,19,FALSE)))</f>
        <v>N/A</v>
      </c>
      <c r="AB71" s="14" t="str">
        <f>IF(C71="DM", "N/A", IF(Z71="No","N/A",VLOOKUP(B71,'Extension List'!$A$3:$AE$1972,21,FALSE)))</f>
        <v>N/A</v>
      </c>
      <c r="AC71" s="14" t="str">
        <f>IF(AA71="N/A", "N/A", 0)</f>
        <v>N/A</v>
      </c>
      <c r="AD71" s="15" t="str">
        <f>IF(AE71="N/A", "N/A", AA71-AE71)</f>
        <v>N/A</v>
      </c>
      <c r="AE71" s="15" t="str">
        <f>IF(AA71="N/A", "N/A", IF(AC71&gt;0, IF(AA71&lt;13, ROUNDUP(0.25*AA71,0), IF(AA71&lt;26, ROUNDUP(0.4*AA71,0), IF(AA71&lt;51, ROUNDUP(0.6*AA71,0), ROUNDUP(0.75*AA71,0)))), "N/A"))</f>
        <v>N/A</v>
      </c>
      <c r="AF71" s="15" t="str">
        <f>IF(AD71="N/A","N/A", (AE71*AC71)+Q71)</f>
        <v>N/A</v>
      </c>
      <c r="AG71" s="15" t="str">
        <f>IF($AF71="N/A", "N/A", "TBC")</f>
        <v>N/A</v>
      </c>
      <c r="AH71" s="15" t="str">
        <f>IF($AF71="N/A", "N/A", "TBC")</f>
        <v>N/A</v>
      </c>
      <c r="AI71" s="15" t="str">
        <f>IF($AF71="N/A","N/A",IF(AC71&gt;1,"TBC","N/A"))</f>
        <v>N/A</v>
      </c>
      <c r="AJ71" s="15" t="str">
        <f>IF($AF71="N/A","N/A",IF(AC71&gt;2,"TBC","N/A"))</f>
        <v>N/A</v>
      </c>
      <c r="AK71" s="15" t="str">
        <f>IF($AF71="N/A","N/A",IF(AC71&gt;3,"TBC","N/A"))</f>
        <v>N/A</v>
      </c>
      <c r="AL71" s="15" t="str">
        <f>IF(AC71="N/A","N/A",IF(AC71&gt;0,IF(SUM(AG71:AK71)&lt;&gt;AF71,"CHECK","OK"),"N/A"))</f>
        <v>N/A</v>
      </c>
      <c r="AM71" s="15">
        <f>IF(AD71="N/A", L71+T71, L71+AG71)</f>
        <v>3</v>
      </c>
      <c r="AN71" s="15" t="str">
        <f>IF(AD71="N/A", IF(U71="N/A", "N/A", L71+U71), AD71+AH71)</f>
        <v>N/A</v>
      </c>
      <c r="AO71" s="15" t="str">
        <f>IF(AD71="N/A", IF(V71="N/A", "N/A", L71+V71), IF(AI71="N/A", "N/A", AD71+AI71))</f>
        <v>N/A</v>
      </c>
      <c r="AP71" s="15" t="str">
        <f>IF(AD71="N/A", IF(W71="N/A", "N/A", L71+W71), IF(AJ71="N/A", "N/A", AD71+AJ71))</f>
        <v>N/A</v>
      </c>
      <c r="AQ71" s="15" t="str">
        <f>IF(AD71="N/A", IF(X71="N/A", "N/A", L71+X71), IF(AK71="N/A", "N/A", AD71+AK71))</f>
        <v>N/A</v>
      </c>
      <c r="AR71" s="14" t="s">
        <v>40</v>
      </c>
      <c r="AS71" s="14" t="s">
        <v>40</v>
      </c>
      <c r="AT71" s="14" t="s">
        <v>40</v>
      </c>
      <c r="AU71" s="14" t="s">
        <v>40</v>
      </c>
      <c r="AV71" s="14" t="s">
        <v>40</v>
      </c>
      <c r="AW71" s="14" t="s">
        <v>40</v>
      </c>
      <c r="AX71" s="14" t="s">
        <v>40</v>
      </c>
      <c r="AY71" s="14" t="s">
        <v>40</v>
      </c>
      <c r="AZ71" s="14" t="s">
        <v>40</v>
      </c>
      <c r="BA71" s="14" t="s">
        <v>40</v>
      </c>
      <c r="BB71" s="14" t="s">
        <v>40</v>
      </c>
      <c r="BC71" s="14" t="s">
        <v>40</v>
      </c>
      <c r="BD71" s="14" t="s">
        <v>40</v>
      </c>
      <c r="BE71" s="14" t="s">
        <v>40</v>
      </c>
      <c r="BF71" s="14" t="s">
        <v>40</v>
      </c>
      <c r="BG71" s="14" t="s">
        <v>40</v>
      </c>
      <c r="BH71" s="14" t="s">
        <v>40</v>
      </c>
      <c r="BI71" s="14"/>
      <c r="BJ71" s="15">
        <f>IF(AR71="R", $CA71, IF(OR(AR71="P", AR71="T", AR71="N"), 0, IF($C71="DM", $T71, IF(OR(AR71="Y", AR71="IR"),$AM71,IF(AR71="C", IF($BI71="Y", IF($AF71="N/A", $Q71, $AF71), IF($AG71="N/A", $T71,$AG71)))))))</f>
        <v>3</v>
      </c>
      <c r="BK71" s="15">
        <f>IF(AS71="R", $CA71, IF(OR(AS71="P", AS71="T", AS71="N"), 0, IF($C71="DM", $T71, IF(OR(AS71="Y", AS71="IR"),$AM71,IF(AS71="C", IF($BI71="Y", IF($AF71="N/A", $Q71, $AF71), IF($AG71="N/A", $T71,$AG71)))))))</f>
        <v>3</v>
      </c>
      <c r="BL71" s="15">
        <f>IF(AT71="R", $CA71, IF(OR(AT71="P", AT71="T", AT71="N"), 0, IF($C71="DM", $T71, IF(OR(AT71="Y", AT71="IR"),$AM71,IF(AT71="C", IF($BI71="Y", IF($AF71="N/A", $Q71, $AF71), IF($AG71="N/A", $T71,$AG71)))))))</f>
        <v>3</v>
      </c>
      <c r="BM71" s="15">
        <f>IF(AU71="R", $CA71, IF(OR(AU71="P", AU71="T", AU71="N"), 0, IF($C71="DM", $T71, IF(OR(AU71="Y", AU71="IR"),$AM71,IF(AU71="C", IF($BI71="Y", IF($AF71="N/A", $Q71, $AF71), IF($AG71="N/A", $T71,$AG71)))))))</f>
        <v>3</v>
      </c>
      <c r="BN71" s="15">
        <f>IF(AV71="R", $CA71, IF(OR(AV71="P", AV71="T", AV71="N"), 0, IF($C71="DM", $T71, IF(OR(AV71="Y", AV71="IR"),$AM71,IF(AV71="C", IF($BI71="Y", IF($AF71="N/A", $Q71, $AF71), IF($AG71="N/A", $T71,$AG71)))))))</f>
        <v>3</v>
      </c>
      <c r="BO71" s="15">
        <f>IF(AW71="R", $CA71, IF(OR(AW71="P", AW71="T", AW71="N"), 0, IF($C71="DM", $T71, IF(OR(AW71="Y", AW71="IR"),$AM71,IF(AW71="C", IF($BI71="Y", IF($AF71="N/A", $Q71, $AF71), IF($AG71="N/A", $T71,$AG71)))))))</f>
        <v>3</v>
      </c>
      <c r="BP71" s="15">
        <f>IF(AX71="R", $CA71, IF(OR(AX71="P", AX71="T", AX71="N"), 0, IF($C71="DM", $T71, IF(OR(AX71="Y", AX71="IR"),$AM71,IF(AX71="C", IF($BI71="Y", IF($AF71="N/A", $Q71, $AF71), IF($AG71="N/A", $T71,$AG71)))))))</f>
        <v>3</v>
      </c>
      <c r="BQ71" s="15">
        <f>IF(AY71="R", $CA71, IF(OR(AY71="P", AY71="T", AY71="N"), 0, IF($C71="DM", $T71, IF(OR(AY71="Y", AY71="IR"),$AM71,IF(AY71="C", IF($BI71="Y", IF($AF71="N/A", $Q71, $AF71), IF($AG71="N/A", $T71,$AG71)))))))</f>
        <v>3</v>
      </c>
      <c r="BR71" s="15">
        <f>IF(AZ71="R", $CA71, IF(OR(AZ71="P", AZ71="T", AZ71="N"), 0, IF($C71="DM", $T71, IF(OR(AZ71="Y", AZ71="IR"),$AM71,IF(AZ71="C", IF($BI71="Y", IF($AF71="N/A", $Q71, $AF71), IF($AG71="N/A", $T71,$AG71)))))))</f>
        <v>3</v>
      </c>
      <c r="BS71" s="15">
        <f>IF(BA71="R", $CA71, IF(OR(BA71="P", BA71="T", BA71="N"), 0, IF($C71="DM", $T71, IF(OR(BA71="Y", BA71="IR"),$AM71,IF(BA71="C", IF($BI71="Y", IF($AF71="N/A", $Q71, $AF71), IF($AG71="N/A", $T71,$AG71)))))))</f>
        <v>3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3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3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3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3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3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3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3</v>
      </c>
      <c r="CA71" s="14" t="s">
        <v>75</v>
      </c>
      <c r="CB71" s="15">
        <f>BZ71</f>
        <v>3</v>
      </c>
      <c r="CC71" s="14" t="str">
        <f>IF(OR($BH71="T", $BH71="R"), 0, IF($BH71="C", IF($BI71="Y", IF($BA71="C", 0, IF(AF71="N/A", Q71-T71, AF71-AG71)), IF($AF71="N/A", U71, AH71)), AN71))</f>
        <v>N/A</v>
      </c>
      <c r="CD71" s="14" t="str">
        <f>IF(OR($BH71="T", $BH71="R"), 0, IF($BH71="C", IF($BI71="Y", 0, IF($AF71="N/A", V71, AI71)), AO71))</f>
        <v>N/A</v>
      </c>
      <c r="CE71" s="14" t="str">
        <f>IF(OR($BH71="T", $BH71="R"), 0, IF($BH71="C", IF($BI71="Y", 0, IF($AF71="N/A", W71, AJ71)), AP71))</f>
        <v>N/A</v>
      </c>
      <c r="CF71" s="14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S:2 G:1 GR:1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5611</v>
      </c>
      <c r="B72" s="14" t="s">
        <v>2985</v>
      </c>
      <c r="C72" s="14" t="s">
        <v>68</v>
      </c>
      <c r="D72" s="14" t="s">
        <v>52</v>
      </c>
      <c r="E72" s="14">
        <f>VLOOKUP(B72, 'Rookie Year'!$A$2:$B$55555,2,FALSE)</f>
        <v>2024</v>
      </c>
      <c r="F72" s="14">
        <v>2024</v>
      </c>
      <c r="G72" s="14" t="s">
        <v>40</v>
      </c>
      <c r="H72" s="14" t="s">
        <v>2162</v>
      </c>
      <c r="I72" s="15">
        <v>6</v>
      </c>
      <c r="J72" s="14">
        <v>4</v>
      </c>
      <c r="K72" s="16">
        <f>IF(AND(G72&lt;&gt;"N",R72="N/A"), IF(I72&lt;4, 0, 0.25),IF(I72=1, IF(J72=1,0.25, 0.25), IF(I72&lt;13, 0.25, IF(I72&lt;26, 0.4, IF(I72&lt;51, 0.6, 0.75)))))</f>
        <v>0.25</v>
      </c>
      <c r="L72" s="15">
        <f>I72-M72</f>
        <v>4</v>
      </c>
      <c r="M72" s="15">
        <f>ROUNDUP(I72*K72,0)</f>
        <v>2</v>
      </c>
      <c r="N72" s="15">
        <f>M72*J72</f>
        <v>8</v>
      </c>
      <c r="O72" s="15">
        <v>2</v>
      </c>
      <c r="P72" s="15">
        <v>0</v>
      </c>
      <c r="Q72" s="15">
        <f>N72-O72-P72</f>
        <v>6</v>
      </c>
      <c r="R72" s="14" t="s">
        <v>75</v>
      </c>
      <c r="S72" s="14">
        <f>IF(R72="N/A", J72-($B$1-F72), J72-($B$1-R72))</f>
        <v>3</v>
      </c>
      <c r="T72" s="15">
        <v>2</v>
      </c>
      <c r="U72" s="15">
        <v>2</v>
      </c>
      <c r="V72" s="15">
        <v>2</v>
      </c>
      <c r="W72" s="15" t="str">
        <f>IF($S72&lt;4, "N/A", $M72)</f>
        <v>N/A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No</v>
      </c>
      <c r="AA72" s="17" t="str">
        <f>IF(C72="DM", "N/A", IF(Z72="No","N/A",VLOOKUP(B72,'Extension List'!$A$3:$AE$1972,19,FALSE)))</f>
        <v>N/A</v>
      </c>
      <c r="AB72" s="14" t="str">
        <f>IF(C72="DM", "N/A", IF(Z72="No","N/A",VLOOKUP(B72,'Extension List'!$A$3:$AE$1972,21,FALSE)))</f>
        <v>N/A</v>
      </c>
      <c r="AC72" s="14" t="str">
        <f>IF(AA72="N/A", "N/A", 0)</f>
        <v>N/A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6</v>
      </c>
      <c r="AN72" s="15">
        <f>IF(AD72="N/A", IF(U72="N/A", "N/A", L72+U72), AD72+AH72)</f>
        <v>6</v>
      </c>
      <c r="AO72" s="15">
        <f>IF(AD72="N/A", IF(V72="N/A", "N/A", L72+V72), IF(AI72="N/A", "N/A", AD72+AI72))</f>
        <v>6</v>
      </c>
      <c r="AP72" s="15" t="str">
        <f>IF(AD72="N/A", IF(W72="N/A", "N/A", L72+W72), IF(AJ72="N/A", "N/A", AD72+AJ72))</f>
        <v>N/A</v>
      </c>
      <c r="AQ72" s="15" t="str">
        <f>IF(AD72="N/A", IF(X72="N/A", "N/A", L72+X72), IF(AK72="N/A", "N/A", AD72+AK72))</f>
        <v>N/A</v>
      </c>
      <c r="AR72" s="14" t="s">
        <v>40</v>
      </c>
      <c r="AS72" s="14" t="s">
        <v>40</v>
      </c>
      <c r="AT72" s="14" t="s">
        <v>40</v>
      </c>
      <c r="AU72" s="14" t="s">
        <v>40</v>
      </c>
      <c r="AV72" s="14" t="s">
        <v>40</v>
      </c>
      <c r="AW72" s="14" t="s">
        <v>40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I72" s="14"/>
      <c r="BJ72" s="15">
        <f>IF(AR72="R", $CA72, IF(OR(AR72="P", AR72="T", AR72="N"), 0, IF($C72="DM", $T72, IF(OR(AR72="Y", AR72="IR"),$AM72,IF(AR72="C", IF($BI72="Y", IF($AF72="N/A", $Q72, $AF72), IF($AG72="N/A", $T72,$AG72)))))))</f>
        <v>6</v>
      </c>
      <c r="BK72" s="15">
        <f>IF(AS72="R", $CA72, IF(OR(AS72="P", AS72="T", AS72="N"), 0, IF($C72="DM", $T72, IF(OR(AS72="Y", AS72="IR"),$AM72,IF(AS72="C", IF($BI72="Y", IF($AF72="N/A", $Q72, $AF72), IF($AG72="N/A", $T72,$AG72)))))))</f>
        <v>6</v>
      </c>
      <c r="BL72" s="15">
        <f>IF(AT72="R", $CA72, IF(OR(AT72="P", AT72="T", AT72="N"), 0, IF($C72="DM", $T72, IF(OR(AT72="Y", AT72="IR"),$AM72,IF(AT72="C", IF($BI72="Y", IF($AF72="N/A", $Q72, $AF72), IF($AG72="N/A", $T72,$AG72)))))))</f>
        <v>6</v>
      </c>
      <c r="BM72" s="15">
        <f>IF(AU72="R", $CA72, IF(OR(AU72="P", AU72="T", AU72="N"), 0, IF($C72="DM", $T72, IF(OR(AU72="Y", AU72="IR"),$AM72,IF(AU72="C", IF($BI72="Y", IF($AF72="N/A", $Q72, $AF72), IF($AG72="N/A", $T72,$AG72)))))))</f>
        <v>6</v>
      </c>
      <c r="BN72" s="15">
        <f>IF(AV72="R", $CA72, IF(OR(AV72="P", AV72="T", AV72="N"), 0, IF($C72="DM", $T72, IF(OR(AV72="Y", AV72="IR"),$AM72,IF(AV72="C", IF($BI72="Y", IF($AF72="N/A", $Q72, $AF72), IF($AG72="N/A", $T72,$AG72)))))))</f>
        <v>6</v>
      </c>
      <c r="BO72" s="15">
        <f>IF(AW72="R", $CA72, IF(OR(AW72="P", AW72="T", AW72="N"), 0, IF($C72="DM", $T72, IF(OR(AW72="Y", AW72="IR"),$AM72,IF(AW72="C", IF($BI72="Y", IF($AF72="N/A", $Q72, $AF72), IF($AG72="N/A", $T72,$AG72)))))))</f>
        <v>6</v>
      </c>
      <c r="BP72" s="15">
        <f>IF(AX72="R", $CA72, IF(OR(AX72="P", AX72="T", AX72="N"), 0, IF($C72="DM", $T72, IF(OR(AX72="Y", AX72="IR"),$AM72,IF(AX72="C", IF($BI72="Y", IF($AF72="N/A", $Q72, $AF72), IF($AG72="N/A", $T72,$AG72)))))))</f>
        <v>6</v>
      </c>
      <c r="BQ72" s="15">
        <f>IF(AY72="R", $CA72, IF(OR(AY72="P", AY72="T", AY72="N"), 0, IF($C72="DM", $T72, IF(OR(AY72="Y", AY72="IR"),$AM72,IF(AY72="C", IF($BI72="Y", IF($AF72="N/A", $Q72, $AF72), IF($AG72="N/A", $T72,$AG72)))))))</f>
        <v>6</v>
      </c>
      <c r="BR72" s="15">
        <f>IF(AZ72="R", $CA72, IF(OR(AZ72="P", AZ72="T", AZ72="N"), 0, IF($C72="DM", $T72, IF(OR(AZ72="Y", AZ72="IR"),$AM72,IF(AZ72="C", IF($BI72="Y", IF($AF72="N/A", $Q72, $AF72), IF($AG72="N/A", $T72,$AG72)))))))</f>
        <v>6</v>
      </c>
      <c r="BS72" s="15">
        <f>IF(BA72="R", $CA72, IF(OR(BA72="P", BA72="T", BA72="N"), 0, IF($C72="DM", $T72, IF(OR(BA72="Y", BA72="IR"),$AM72,IF(BA72="C", IF($BI72="Y", IF($AF72="N/A", $Q72, $AF72), IF($AG72="N/A", $T72,$AG72)))))))</f>
        <v>6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6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6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6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6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6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6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6</v>
      </c>
      <c r="CA72" s="14" t="s">
        <v>75</v>
      </c>
      <c r="CB72" s="15">
        <f>BZ72</f>
        <v>6</v>
      </c>
      <c r="CC72" s="14">
        <f>IF(OR($BH72="T", $BH72="R"), 0, IF($BH72="C", IF($BI72="Y", IF($BA72="C", 0, IF(AF72="N/A", Q72-T72, AF72-AG72)), IF($AF72="N/A", U72, AH72)), AN72))</f>
        <v>6</v>
      </c>
      <c r="CD72" s="14">
        <f>IF(OR($BH72="T", $BH72="R"), 0, IF($BH72="C", IF($BI72="Y", 0, IF($AF72="N/A", V72, AI72)), AO72))</f>
        <v>6</v>
      </c>
      <c r="CE72" s="14" t="str">
        <f>IF(OR($BH72="T", $BH72="R"), 0, IF($BH72="C", IF($BI72="Y", 0, IF($AF72="N/A", W72, AJ72)), AP72))</f>
        <v>N/A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S:4 G:2 GR:6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4181</v>
      </c>
      <c r="B73" s="14" t="s">
        <v>2373</v>
      </c>
      <c r="C73" s="14" t="s">
        <v>68</v>
      </c>
      <c r="D73" s="14" t="s">
        <v>52</v>
      </c>
      <c r="E73" s="14">
        <f>VLOOKUP(B73, 'Rookie Year'!$A$2:$B$55555,2,FALSE)</f>
        <v>2021</v>
      </c>
      <c r="F73" s="14">
        <v>2021</v>
      </c>
      <c r="G73" s="14" t="s">
        <v>40</v>
      </c>
      <c r="H73" s="14" t="s">
        <v>2184</v>
      </c>
      <c r="I73" s="15">
        <v>3</v>
      </c>
      <c r="J73" s="14">
        <v>3</v>
      </c>
      <c r="K73" s="16">
        <f>IF(AND(G73&lt;&gt;"N",R73="N/A"), IF(I73&lt;4, 0, 0.25),IF(I73=1, IF(J73=1,0.25, 0.25), IF(I73&lt;13, 0.25, IF(I73&lt;26, 0.4, IF(I73&lt;51, 0.6, 0.75)))))</f>
        <v>0.25</v>
      </c>
      <c r="L73" s="15">
        <f>I73-M73</f>
        <v>2</v>
      </c>
      <c r="M73" s="15">
        <f>ROUNDUP(I73*K73,0)</f>
        <v>1</v>
      </c>
      <c r="N73" s="15">
        <f>M73*J73</f>
        <v>3</v>
      </c>
      <c r="O73" s="15">
        <v>2</v>
      </c>
      <c r="P73" s="15">
        <v>0</v>
      </c>
      <c r="Q73" s="15">
        <f>N73-O73-P73</f>
        <v>1</v>
      </c>
      <c r="R73" s="14">
        <v>2023</v>
      </c>
      <c r="S73" s="14">
        <f>IF(R73="N/A", J73-($B$1-F73), J73-($B$1-R73))</f>
        <v>1</v>
      </c>
      <c r="T73" s="15">
        <v>1</v>
      </c>
      <c r="U73" s="15" t="str">
        <f>IF($S73&lt;2, "N/A", $M73)</f>
        <v>N/A</v>
      </c>
      <c r="V73" s="15" t="str">
        <f>IF($S73&lt;3, "N/A", $M73)</f>
        <v>N/A</v>
      </c>
      <c r="W73" s="15" t="str">
        <f>IF($S73&lt;4, "N/A", $M73)</f>
        <v>N/A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Yes</v>
      </c>
      <c r="AA73" s="17">
        <f>IF(C73="DM", "N/A", IF(Z73="No","N/A",VLOOKUP(B73,'Extension List'!$A$3:$AE$1972,19,FALSE)))</f>
        <v>28</v>
      </c>
      <c r="AB73" s="14">
        <f>IF(C73="DM", "N/A", IF(Z73="No","N/A",VLOOKUP(B73,'Extension List'!$A$3:$AE$1972,21,FALSE)))</f>
        <v>4</v>
      </c>
      <c r="AC73" s="14">
        <v>4</v>
      </c>
      <c r="AD73" s="15">
        <f>IF(AE73="N/A", "N/A", AA73-AE73)</f>
        <v>11</v>
      </c>
      <c r="AE73" s="15">
        <f>IF(AA73="N/A", "N/A", IF(AC73&gt;0, IF(AA73&lt;13, ROUNDUP(0.25*AA73,0), IF(AA73&lt;26, ROUNDUP(0.4*AA73,0), IF(AA73&lt;51, ROUNDUP(0.6*AA73,0), ROUNDUP(0.75*AA73,0)))), "N/A"))</f>
        <v>17</v>
      </c>
      <c r="AF73" s="15">
        <f>IF(AD73="N/A","N/A", (AE73*AC73)+Q73)</f>
        <v>69</v>
      </c>
      <c r="AG73" s="15">
        <v>35</v>
      </c>
      <c r="AH73" s="15">
        <v>34</v>
      </c>
      <c r="AI73" s="15">
        <v>0</v>
      </c>
      <c r="AJ73" s="15">
        <v>0</v>
      </c>
      <c r="AK73" s="15">
        <v>0</v>
      </c>
      <c r="AL73" s="15" t="str">
        <f>IF(AC73="N/A","N/A",IF(AC73&gt;0,IF(SUM(AG73:AK73)&lt;&gt;AF73,"CHECK","OK"),"N/A"))</f>
        <v>OK</v>
      </c>
      <c r="AM73" s="15">
        <f>IF(AD73="N/A", L73+T73, L73+AG73)</f>
        <v>37</v>
      </c>
      <c r="AN73" s="15">
        <f>IF(AD73="N/A", IF(U73="N/A", "N/A", L73+U73), AD73+AH73)</f>
        <v>45</v>
      </c>
      <c r="AO73" s="15">
        <f>IF(AD73="N/A", IF(V73="N/A", "N/A", L73+V73), IF(AI73="N/A", "N/A", AD73+AI73))</f>
        <v>11</v>
      </c>
      <c r="AP73" s="15">
        <f>IF(AD73="N/A", IF(W73="N/A", "N/A", L73+W73), IF(AJ73="N/A", "N/A", AD73+AJ73))</f>
        <v>11</v>
      </c>
      <c r="AQ73" s="15">
        <f>IF(AD73="N/A", IF(X73="N/A", "N/A", L73+X73), IF(AK73="N/A", "N/A", AD73+AK73))</f>
        <v>11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I73" s="14"/>
      <c r="BJ73" s="15">
        <f>IF(AR73="R", $CA73, IF(OR(AR73="P", AR73="T", AR73="N"), 0, IF($C73="DM", $T73, IF(OR(AR73="Y", AR73="IR"),$AM73,IF(AR73="C", IF($BI73="Y", IF($AF73="N/A", $Q73, $AF73), IF($AG73="N/A", $T73,$AG73)))))))</f>
        <v>37</v>
      </c>
      <c r="BK73" s="15">
        <f>IF(AS73="R", $CA73, IF(OR(AS73="P", AS73="T", AS73="N"), 0, IF($C73="DM", $T73, IF(OR(AS73="Y", AS73="IR"),$AM73,IF(AS73="C", IF($BI73="Y", IF($AF73="N/A", $Q73, $AF73), IF($AG73="N/A", $T73,$AG73)))))))</f>
        <v>37</v>
      </c>
      <c r="BL73" s="15">
        <f>IF(AT73="R", $CA73, IF(OR(AT73="P", AT73="T", AT73="N"), 0, IF($C73="DM", $T73, IF(OR(AT73="Y", AT73="IR"),$AM73,IF(AT73="C", IF($BI73="Y", IF($AF73="N/A", $Q73, $AF73), IF($AG73="N/A", $T73,$AG73)))))))</f>
        <v>37</v>
      </c>
      <c r="BM73" s="15">
        <f>IF(AU73="R", $CA73, IF(OR(AU73="P", AU73="T", AU73="N"), 0, IF($C73="DM", $T73, IF(OR(AU73="Y", AU73="IR"),$AM73,IF(AU73="C", IF($BI73="Y", IF($AF73="N/A", $Q73, $AF73), IF($AG73="N/A", $T73,$AG73)))))))</f>
        <v>37</v>
      </c>
      <c r="BN73" s="15">
        <f>IF(AV73="R", $CA73, IF(OR(AV73="P", AV73="T", AV73="N"), 0, IF($C73="DM", $T73, IF(OR(AV73="Y", AV73="IR"),$AM73,IF(AV73="C", IF($BI73="Y", IF($AF73="N/A", $Q73, $AF73), IF($AG73="N/A", $T73,$AG73)))))))</f>
        <v>37</v>
      </c>
      <c r="BO73" s="15">
        <f>IF(AW73="R", $CA73, IF(OR(AW73="P", AW73="T", AW73="N"), 0, IF($C73="DM", $T73, IF(OR(AW73="Y", AW73="IR"),$AM73,IF(AW73="C", IF($BI73="Y", IF($AF73="N/A", $Q73, $AF73), IF($AG73="N/A", $T73,$AG73)))))))</f>
        <v>37</v>
      </c>
      <c r="BP73" s="15">
        <f>IF(AX73="R", $CA73, IF(OR(AX73="P", AX73="T", AX73="N"), 0, IF($C73="DM", $T73, IF(OR(AX73="Y", AX73="IR"),$AM73,IF(AX73="C", IF($BI73="Y", IF($AF73="N/A", $Q73, $AF73), IF($AG73="N/A", $T73,$AG73)))))))</f>
        <v>37</v>
      </c>
      <c r="BQ73" s="15">
        <f>IF(AY73="R", $CA73, IF(OR(AY73="P", AY73="T", AY73="N"), 0, IF($C73="DM", $T73, IF(OR(AY73="Y", AY73="IR"),$AM73,IF(AY73="C", IF($BI73="Y", IF($AF73="N/A", $Q73, $AF73), IF($AG73="N/A", $T73,$AG73)))))))</f>
        <v>37</v>
      </c>
      <c r="BR73" s="15">
        <f>IF(AZ73="R", $CA73, IF(OR(AZ73="P", AZ73="T", AZ73="N"), 0, IF($C73="DM", $T73, IF(OR(AZ73="Y", AZ73="IR"),$AM73,IF(AZ73="C", IF($BI73="Y", IF($AF73="N/A", $Q73, $AF73), IF($AG73="N/A", $T73,$AG73)))))))</f>
        <v>37</v>
      </c>
      <c r="BS73" s="15">
        <f>IF(BA73="R", $CA73, IF(OR(BA73="P", BA73="T", BA73="N"), 0, IF($C73="DM", $T73, IF(OR(BA73="Y", BA73="IR"),$AM73,IF(BA73="C", IF($BI73="Y", IF($AF73="N/A", $Q73, $AF73), IF($AG73="N/A", $T73,$AG73)))))))</f>
        <v>37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37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37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37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37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37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37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37</v>
      </c>
      <c r="CA73" s="14" t="s">
        <v>75</v>
      </c>
      <c r="CB73" s="15">
        <f>BZ73</f>
        <v>37</v>
      </c>
      <c r="CC73" s="14">
        <f>IF(OR($BH73="T", $BH73="R"), 0, IF($BH73="C", IF($BI73="Y", IF($BA73="C", 0, IF(AF73="N/A", Q73-T73, AF73-AG73)), IF($AF73="N/A", U73, AH73)), AN73))</f>
        <v>45</v>
      </c>
      <c r="CD73" s="14">
        <f>IF(OR($BH73="T", $BH73="R"), 0, IF($BH73="C", IF($BI73="Y", 0, IF($AF73="N/A", V73, AI73)), AO73))</f>
        <v>11</v>
      </c>
      <c r="CE73" s="14">
        <f>IF(OR($BH73="T", $BH73="R"), 0, IF($BH73="C", IF($BI73="Y", 0, IF($AF73="N/A", W73, AJ73)), AP73))</f>
        <v>11</v>
      </c>
      <c r="CF73" s="14">
        <f>IF(OR($BH73="T", $BH73="R"), 0, IF($BH73="C", IF($BI73="Y", 0, IF($AF73="N/A", X73, AK73)), AQ73))</f>
        <v>11</v>
      </c>
      <c r="CG73" t="str">
        <f>IF(AC73="N/A", "S:"&amp;L73&amp;" G:"&amp;M73&amp;" GR:"&amp;Q73, IF(AC73=0, "S:"&amp;L73&amp;" G:"&amp;M73&amp;" GR:"&amp;Q73, "S:"&amp;L73&amp;"/"&amp;AD73&amp;" G:"&amp;AE73&amp;" GR:"&amp;AF73))</f>
        <v>S:2/11 G:17 GR:69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5099</v>
      </c>
      <c r="B74" s="14" t="s">
        <v>1614</v>
      </c>
      <c r="C74" s="14" t="s">
        <v>68</v>
      </c>
      <c r="D74" s="14" t="s">
        <v>52</v>
      </c>
      <c r="E74" s="14">
        <f>VLOOKUP(B74, 'Rookie Year'!$A$2:$B$55555,2,FALSE)</f>
        <v>2018</v>
      </c>
      <c r="F74" s="14">
        <v>2023</v>
      </c>
      <c r="G74" s="14" t="s">
        <v>42</v>
      </c>
      <c r="H74" s="14" t="s">
        <v>1927</v>
      </c>
      <c r="I74" s="15">
        <v>13</v>
      </c>
      <c r="J74" s="14">
        <v>3</v>
      </c>
      <c r="K74" s="16">
        <f>IF(AND(G74&lt;&gt;"N",R74="N/A"), IF(I74&lt;4, 0, 0.25),IF(I74=1, IF(J74=1,0.25, 0.25), IF(I74&lt;13, 0.25, IF(I74&lt;26, 0.4, IF(I74&lt;51, 0.6, 0.75)))))</f>
        <v>0.4</v>
      </c>
      <c r="L74" s="15">
        <f>I74-M74</f>
        <v>7</v>
      </c>
      <c r="M74" s="15">
        <f>ROUNDUP(I74*K74,0)</f>
        <v>6</v>
      </c>
      <c r="N74" s="15">
        <f>M74*J74</f>
        <v>18</v>
      </c>
      <c r="O74" s="15">
        <v>12</v>
      </c>
      <c r="P74" s="15">
        <v>0</v>
      </c>
      <c r="Q74" s="15">
        <f>N74-O74-P74</f>
        <v>6</v>
      </c>
      <c r="R74" s="14" t="s">
        <v>75</v>
      </c>
      <c r="S74" s="14">
        <f>IF(R74="N/A", J74-($B$1-F74), J74-($B$1-R74))</f>
        <v>1</v>
      </c>
      <c r="T74" s="15">
        <v>6</v>
      </c>
      <c r="U74" s="15" t="str">
        <f>IF($S74&lt;2, "N/A", $M74)</f>
        <v>N/A</v>
      </c>
      <c r="V74" s="15" t="str">
        <f>IF($S74&lt;3, "N/A", $M74)</f>
        <v>N/A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Yes</v>
      </c>
      <c r="AA74" s="17">
        <f>IF(C74="DM", "N/A", IF(Z74="No","N/A",VLOOKUP(B74,'Extension List'!$A$3:$AE$1972,19,FALSE)))</f>
        <v>26</v>
      </c>
      <c r="AB74" s="14">
        <f>IF(C74="DM", "N/A", IF(Z74="No","N/A",VLOOKUP(B74,'Extension List'!$A$3:$AE$1972,21,FALSE)))</f>
        <v>4</v>
      </c>
      <c r="AC74" s="14">
        <f>IF(AA74="N/A", "N/A", 0)</f>
        <v>0</v>
      </c>
      <c r="AD74" s="15" t="str">
        <f>IF(AE74="N/A", "N/A", AA74-AE74)</f>
        <v>N/A</v>
      </c>
      <c r="AE74" s="15" t="str">
        <f>IF(AA74="N/A", "N/A", IF(AC74&gt;0, IF(AA74&lt;13, ROUNDUP(0.25*AA74,0), IF(AA74&lt;26, ROUNDUP(0.4*AA74,0), IF(AA74&lt;51, ROUNDUP(0.6*AA74,0), ROUNDUP(0.75*AA74,0)))), "N/A"))</f>
        <v>N/A</v>
      </c>
      <c r="AF74" s="15" t="str">
        <f>IF(AD74="N/A","N/A", (AE74*AC74)+Q74)</f>
        <v>N/A</v>
      </c>
      <c r="AG74" s="15" t="str">
        <f>IF($AF74="N/A", "N/A", "TBC")</f>
        <v>N/A</v>
      </c>
      <c r="AH74" s="15" t="str">
        <f>IF($AF74="N/A", "N/A", "TBC")</f>
        <v>N/A</v>
      </c>
      <c r="AI74" s="15" t="str">
        <f>IF($AF74="N/A","N/A",IF(AC74&gt;1,"TBC","N/A"))</f>
        <v>N/A</v>
      </c>
      <c r="AJ74" s="15" t="str">
        <f>IF($AF74="N/A","N/A",IF(AC74&gt;2,"TBC","N/A"))</f>
        <v>N/A</v>
      </c>
      <c r="AK74" s="15" t="str">
        <f>IF($AF74="N/A","N/A",IF(AC74&gt;3,"TBC","N/A"))</f>
        <v>N/A</v>
      </c>
      <c r="AL74" s="15" t="str">
        <f>IF(AC74="N/A","N/A",IF(AC74&gt;0,IF(SUM(AG74:AK74)&lt;&gt;AF74,"CHECK","OK"),"N/A"))</f>
        <v>N/A</v>
      </c>
      <c r="AM74" s="15">
        <f>IF(AD74="N/A", L74+T74, L74+AG74)</f>
        <v>13</v>
      </c>
      <c r="AN74" s="15" t="str">
        <f>IF(AD74="N/A", IF(U74="N/A", "N/A", L74+U74), AD74+AH74)</f>
        <v>N/A</v>
      </c>
      <c r="AO74" s="15" t="str">
        <f>IF(AD74="N/A", IF(V74="N/A", "N/A", L74+V74), IF(AI74="N/A", "N/A", AD74+AI74))</f>
        <v>N/A</v>
      </c>
      <c r="AP74" s="15" t="str">
        <f>IF(AD74="N/A", IF(W74="N/A", "N/A", L74+W74), IF(AJ74="N/A", "N/A", AD74+AJ74))</f>
        <v>N/A</v>
      </c>
      <c r="AQ74" s="15" t="str">
        <f>IF(AD74="N/A", IF(X74="N/A", "N/A", L74+X74), IF(AK74="N/A", "N/A", AD74+AK74))</f>
        <v>N/A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I74" s="14"/>
      <c r="BJ74" s="15">
        <f>IF(AR74="R", $CA74, IF(OR(AR74="P", AR74="T", AR74="N"), 0, IF($C74="DM", $T74, IF(OR(AR74="Y", AR74="IR"),$AM74,IF(AR74="C", IF($BI74="Y", IF($AF74="N/A", $Q74, $AF74), IF($AG74="N/A", $T74,$AG74)))))))</f>
        <v>13</v>
      </c>
      <c r="BK74" s="15">
        <f>IF(AS74="R", $CA74, IF(OR(AS74="P", AS74="T", AS74="N"), 0, IF($C74="DM", $T74, IF(OR(AS74="Y", AS74="IR"),$AM74,IF(AS74="C", IF($BI74="Y", IF($AF74="N/A", $Q74, $AF74), IF($AG74="N/A", $T74,$AG74)))))))</f>
        <v>13</v>
      </c>
      <c r="BL74" s="15">
        <f>IF(AT74="R", $CA74, IF(OR(AT74="P", AT74="T", AT74="N"), 0, IF($C74="DM", $T74, IF(OR(AT74="Y", AT74="IR"),$AM74,IF(AT74="C", IF($BI74="Y", IF($AF74="N/A", $Q74, $AF74), IF($AG74="N/A", $T74,$AG74)))))))</f>
        <v>13</v>
      </c>
      <c r="BM74" s="15">
        <f>IF(AU74="R", $CA74, IF(OR(AU74="P", AU74="T", AU74="N"), 0, IF($C74="DM", $T74, IF(OR(AU74="Y", AU74="IR"),$AM74,IF(AU74="C", IF($BI74="Y", IF($AF74="N/A", $Q74, $AF74), IF($AG74="N/A", $T74,$AG74)))))))</f>
        <v>13</v>
      </c>
      <c r="BN74" s="15">
        <f>IF(AV74="R", $CA74, IF(OR(AV74="P", AV74="T", AV74="N"), 0, IF($C74="DM", $T74, IF(OR(AV74="Y", AV74="IR"),$AM74,IF(AV74="C", IF($BI74="Y", IF($AF74="N/A", $Q74, $AF74), IF($AG74="N/A", $T74,$AG74)))))))</f>
        <v>13</v>
      </c>
      <c r="BO74" s="15">
        <f>IF(AW74="R", $CA74, IF(OR(AW74="P", AW74="T", AW74="N"), 0, IF($C74="DM", $T74, IF(OR(AW74="Y", AW74="IR"),$AM74,IF(AW74="C", IF($BI74="Y", IF($AF74="N/A", $Q74, $AF74), IF($AG74="N/A", $T74,$AG74)))))))</f>
        <v>13</v>
      </c>
      <c r="BP74" s="15">
        <f>IF(AX74="R", $CA74, IF(OR(AX74="P", AX74="T", AX74="N"), 0, IF($C74="DM", $T74, IF(OR(AX74="Y", AX74="IR"),$AM74,IF(AX74="C", IF($BI74="Y", IF($AF74="N/A", $Q74, $AF74), IF($AG74="N/A", $T74,$AG74)))))))</f>
        <v>13</v>
      </c>
      <c r="BQ74" s="15">
        <f>IF(AY74="R", $CA74, IF(OR(AY74="P", AY74="T", AY74="N"), 0, IF($C74="DM", $T74, IF(OR(AY74="Y", AY74="IR"),$AM74,IF(AY74="C", IF($BI74="Y", IF($AF74="N/A", $Q74, $AF74), IF($AG74="N/A", $T74,$AG74)))))))</f>
        <v>13</v>
      </c>
      <c r="BR74" s="15">
        <f>IF(AZ74="R", $CA74, IF(OR(AZ74="P", AZ74="T", AZ74="N"), 0, IF($C74="DM", $T74, IF(OR(AZ74="Y", AZ74="IR"),$AM74,IF(AZ74="C", IF($BI74="Y", IF($AF74="N/A", $Q74, $AF74), IF($AG74="N/A", $T74,$AG74)))))))</f>
        <v>13</v>
      </c>
      <c r="BS74" s="15">
        <f>IF(BA74="R", $CA74, IF(OR(BA74="P", BA74="T", BA74="N"), 0, IF($C74="DM", $T74, IF(OR(BA74="Y", BA74="IR"),$AM74,IF(BA74="C", IF($BI74="Y", IF($AF74="N/A", $Q74, $AF74), IF($AG74="N/A", $T74,$AG74)))))))</f>
        <v>13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13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13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13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13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13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13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13</v>
      </c>
      <c r="CA74" s="14" t="s">
        <v>75</v>
      </c>
      <c r="CB74" s="15">
        <f>BZ74</f>
        <v>13</v>
      </c>
      <c r="CC74" s="14" t="str">
        <f>IF(OR($BH74="T", $BH74="R"), 0, IF($BH74="C", IF($BI74="Y", IF($BA74="C", 0, IF(AF74="N/A", Q74-T74, AF74-AG74)), IF($AF74="N/A", U74, AH74)), AN74))</f>
        <v>N/A</v>
      </c>
      <c r="CD74" s="14" t="str">
        <f>IF(OR($BH74="T", $BH74="R"), 0, IF($BH74="C", IF($BI74="Y", 0, IF($AF74="N/A", V74, AI74)), AO74))</f>
        <v>N/A</v>
      </c>
      <c r="CE74" s="14" t="str">
        <f>IF(OR($BH74="T", $BH74="R"), 0, IF($BH74="C", IF($BI74="Y", 0, IF($AF74="N/A", W74, AJ74)), AP74))</f>
        <v>N/A</v>
      </c>
      <c r="CF74" s="14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S:7 G:6 GR:6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6016</v>
      </c>
      <c r="B75" s="14" t="s">
        <v>3132</v>
      </c>
      <c r="C75" s="14" t="s">
        <v>68</v>
      </c>
      <c r="D75" s="14" t="s">
        <v>52</v>
      </c>
      <c r="E75" s="14">
        <v>2025</v>
      </c>
      <c r="F75" s="14">
        <v>2025</v>
      </c>
      <c r="G75" s="14" t="s">
        <v>40</v>
      </c>
      <c r="H75" s="14" t="s">
        <v>2160</v>
      </c>
      <c r="I75" s="15">
        <v>7</v>
      </c>
      <c r="J75" s="14">
        <v>4</v>
      </c>
      <c r="K75" s="16">
        <f>IF(AND(G75&lt;&gt;"N",R75="N/A"), IF(I75&lt;4, 0, 0.25),IF(I75=1, IF(J75=1,0.25, 0.25), IF(I75&lt;13, 0.25, IF(I75&lt;26, 0.4, IF(I75&lt;51, 0.6, 0.75)))))</f>
        <v>0.25</v>
      </c>
      <c r="L75" s="15">
        <f>I75-M75</f>
        <v>5</v>
      </c>
      <c r="M75" s="15">
        <f>ROUNDUP(I75*K75,0)</f>
        <v>2</v>
      </c>
      <c r="N75" s="15">
        <f>M75*J75</f>
        <v>8</v>
      </c>
      <c r="O75" s="15">
        <v>0</v>
      </c>
      <c r="P75" s="15">
        <v>0</v>
      </c>
      <c r="Q75" s="15">
        <f>N75-O75-P75</f>
        <v>8</v>
      </c>
      <c r="R75" s="14" t="s">
        <v>75</v>
      </c>
      <c r="S75" s="14">
        <f>IF(R75="N/A", J75-($B$1-F75), J75-($B$1-R75))</f>
        <v>4</v>
      </c>
      <c r="T75" s="15">
        <v>8</v>
      </c>
      <c r="U75" s="15">
        <v>0</v>
      </c>
      <c r="V75" s="15">
        <v>0</v>
      </c>
      <c r="W75" s="15">
        <v>0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No</v>
      </c>
      <c r="AA75" s="17" t="str">
        <f>IF(C75="DM", "N/A", IF(Z75="No","N/A",VLOOKUP(B75,'Extension List'!$A$3:$AE$1972,19,FALSE)))</f>
        <v>N/A</v>
      </c>
      <c r="AB75" s="14" t="str">
        <f>IF(C75="DM", "N/A", IF(Z75="No","N/A",VLOOKUP(B75,'Extension List'!$A$3:$AE$1972,21,FALSE)))</f>
        <v>N/A</v>
      </c>
      <c r="AC75" s="14" t="str">
        <f>IF(AA75="N/A", "N/A", 0)</f>
        <v>N/A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13</v>
      </c>
      <c r="AN75" s="15">
        <f>IF(AD75="N/A", IF(U75="N/A", "N/A", L75+U75), AD75+AH75)</f>
        <v>5</v>
      </c>
      <c r="AO75" s="15">
        <f>IF(AD75="N/A", IF(V75="N/A", "N/A", L75+V75), IF(AI75="N/A", "N/A", AD75+AI75))</f>
        <v>5</v>
      </c>
      <c r="AP75" s="15">
        <f>IF(AD75="N/A", IF(W75="N/A", "N/A", L75+W75), IF(AJ75="N/A", "N/A", AD75+AJ75))</f>
        <v>5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J75" s="15">
        <f>IF(AR75="R", $CA75, IF(OR(AR75="P", AR75="T", AR75="N"), 0, IF($C75="DM", $T75, IF(OR(AR75="Y", AR75="IR"),$AM75,IF(AR75="C", IF($BI75="Y", IF($AF75="N/A", $Q75, $AF75), IF($AG75="N/A", $T75,$AG75)))))))</f>
        <v>13</v>
      </c>
      <c r="BK75" s="15">
        <f>IF(AS75="R", $CA75, IF(OR(AS75="P", AS75="T", AS75="N"), 0, IF($C75="DM", $T75, IF(OR(AS75="Y", AS75="IR"),$AM75,IF(AS75="C", IF($BI75="Y", IF($AF75="N/A", $Q75, $AF75), IF($AG75="N/A", $T75,$AG75)))))))</f>
        <v>13</v>
      </c>
      <c r="BL75" s="15">
        <f>IF(AT75="R", $CA75, IF(OR(AT75="P", AT75="T", AT75="N"), 0, IF($C75="DM", $T75, IF(OR(AT75="Y", AT75="IR"),$AM75,IF(AT75="C", IF($BI75="Y", IF($AF75="N/A", $Q75, $AF75), IF($AG75="N/A", $T75,$AG75)))))))</f>
        <v>13</v>
      </c>
      <c r="BM75" s="15">
        <f>IF(AU75="R", $CA75, IF(OR(AU75="P", AU75="T", AU75="N"), 0, IF($C75="DM", $T75, IF(OR(AU75="Y", AU75="IR"),$AM75,IF(AU75="C", IF($BI75="Y", IF($AF75="N/A", $Q75, $AF75), IF($AG75="N/A", $T75,$AG75)))))))</f>
        <v>13</v>
      </c>
      <c r="BN75" s="15">
        <f>IF(AV75="R", $CA75, IF(OR(AV75="P", AV75="T", AV75="N"), 0, IF($C75="DM", $T75, IF(OR(AV75="Y", AV75="IR"),$AM75,IF(AV75="C", IF($BI75="Y", IF($AF75="N/A", $Q75, $AF75), IF($AG75="N/A", $T75,$AG75)))))))</f>
        <v>13</v>
      </c>
      <c r="BO75" s="15">
        <f>IF(AW75="R", $CA75, IF(OR(AW75="P", AW75="T", AW75="N"), 0, IF($C75="DM", $T75, IF(OR(AW75="Y", AW75="IR"),$AM75,IF(AW75="C", IF($BI75="Y", IF($AF75="N/A", $Q75, $AF75), IF($AG75="N/A", $T75,$AG75)))))))</f>
        <v>13</v>
      </c>
      <c r="BP75" s="15">
        <f>IF(AX75="R", $CA75, IF(OR(AX75="P", AX75="T", AX75="N"), 0, IF($C75="DM", $T75, IF(OR(AX75="Y", AX75="IR"),$AM75,IF(AX75="C", IF($BI75="Y", IF($AF75="N/A", $Q75, $AF75), IF($AG75="N/A", $T75,$AG75)))))))</f>
        <v>13</v>
      </c>
      <c r="BQ75" s="15">
        <f>IF(AY75="R", $CA75, IF(OR(AY75="P", AY75="T", AY75="N"), 0, IF($C75="DM", $T75, IF(OR(AY75="Y", AY75="IR"),$AM75,IF(AY75="C", IF($BI75="Y", IF($AF75="N/A", $Q75, $AF75), IF($AG75="N/A", $T75,$AG75)))))))</f>
        <v>13</v>
      </c>
      <c r="BR75" s="15">
        <f>IF(AZ75="R", $CA75, IF(OR(AZ75="P", AZ75="T", AZ75="N"), 0, IF($C75="DM", $T75, IF(OR(AZ75="Y", AZ75="IR"),$AM75,IF(AZ75="C", IF($BI75="Y", IF($AF75="N/A", $Q75, $AF75), IF($AG75="N/A", $T75,$AG75)))))))</f>
        <v>13</v>
      </c>
      <c r="BS75" s="15">
        <f>IF(BA75="R", $CA75, IF(OR(BA75="P", BA75="T", BA75="N"), 0, IF($C75="DM", $T75, IF(OR(BA75="Y", BA75="IR"),$AM75,IF(BA75="C", IF($BI75="Y", IF($AF75="N/A", $Q75, $AF75), IF($AG75="N/A", $T75,$AG75)))))))</f>
        <v>13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13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13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13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13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13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13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13</v>
      </c>
      <c r="CA75" s="14" t="s">
        <v>75</v>
      </c>
      <c r="CB75" s="15">
        <f>BZ75</f>
        <v>13</v>
      </c>
      <c r="CC75" s="14">
        <f>IF(OR($BH75="T", $BH75="R"), 0, IF($BH75="C", IF($BI75="Y", IF($BA75="C", 0, IF(AF75="N/A", Q75-T75, AF75-AG75)), IF($AF75="N/A", U75, AH75)), AN75))</f>
        <v>5</v>
      </c>
      <c r="CD75" s="14">
        <f>IF(OR($BH75="T", $BH75="R"), 0, IF($BH75="C", IF($BI75="Y", 0, IF($AF75="N/A", V75, AI75)), AO75))</f>
        <v>5</v>
      </c>
      <c r="CE75" s="14">
        <f>IF(OR($BH75="T", $BH75="R"), 0, IF($BH75="C", IF($BI75="Y", 0, IF($AF75="N/A", W75, AJ75)), AP75))</f>
        <v>5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S:5 G:2 GR:8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5143</v>
      </c>
      <c r="B76" s="14" t="s">
        <v>2738</v>
      </c>
      <c r="C76" s="14" t="s">
        <v>69</v>
      </c>
      <c r="D76" s="14" t="s">
        <v>52</v>
      </c>
      <c r="E76" s="14">
        <f>VLOOKUP(B76, 'Rookie Year'!$A$2:$B$55555,2,FALSE)</f>
        <v>2018</v>
      </c>
      <c r="F76" s="14">
        <v>2023</v>
      </c>
      <c r="G76" s="14" t="s">
        <v>42</v>
      </c>
      <c r="H76" s="14" t="s">
        <v>1927</v>
      </c>
      <c r="I76" s="15">
        <v>22</v>
      </c>
      <c r="J76" s="14">
        <v>3</v>
      </c>
      <c r="K76" s="16">
        <f>IF(AND(G76&lt;&gt;"N",R76="N/A"), IF(I76&lt;4, 0, 0.25),IF(I76=1, IF(J76=1,0.25, 0.25), IF(I76&lt;13, 0.25, IF(I76&lt;26, 0.4, IF(I76&lt;51, 0.6, 0.75)))))</f>
        <v>0.4</v>
      </c>
      <c r="L76" s="15">
        <f>I76-M76</f>
        <v>13</v>
      </c>
      <c r="M76" s="15">
        <f>ROUNDUP(I76*K76,0)</f>
        <v>9</v>
      </c>
      <c r="N76" s="15">
        <f>M76*J76</f>
        <v>27</v>
      </c>
      <c r="O76" s="15">
        <v>18</v>
      </c>
      <c r="P76" s="15">
        <v>0</v>
      </c>
      <c r="Q76" s="15">
        <f>N76-O76-P76</f>
        <v>9</v>
      </c>
      <c r="R76" s="14" t="s">
        <v>75</v>
      </c>
      <c r="S76" s="14">
        <f>IF(R76="N/A", J76-($B$1-F76), J76-($B$1-R76))</f>
        <v>1</v>
      </c>
      <c r="T76" s="15">
        <v>9</v>
      </c>
      <c r="U76" s="15" t="str">
        <f>IF($S76&lt;2, "N/A", $M76)</f>
        <v>N/A</v>
      </c>
      <c r="V76" s="15" t="str">
        <f>IF($S76&lt;3, "N/A", $M76)</f>
        <v>N/A</v>
      </c>
      <c r="W76" s="15" t="str">
        <f>IF($S76&lt;4, "N/A", $M76)</f>
        <v>N/A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Yes</v>
      </c>
      <c r="AA76" s="17">
        <f>IF(C76="DM", "N/A", IF(Z76="No","N/A",VLOOKUP(B76,'Extension List'!$A$3:$AE$1972,19,FALSE)))</f>
        <v>30</v>
      </c>
      <c r="AB76" s="14">
        <f>IF(C76="DM", "N/A", IF(Z76="No","N/A",VLOOKUP(B76,'Extension List'!$A$3:$AE$1972,21,FALSE)))</f>
        <v>4</v>
      </c>
      <c r="AC76" s="14">
        <v>4</v>
      </c>
      <c r="AD76" s="15">
        <f>IF(AE76="N/A", "N/A", AA76-AE76)</f>
        <v>12</v>
      </c>
      <c r="AE76" s="15">
        <f>IF(AA76="N/A", "N/A", IF(AC76&gt;0, IF(AA76&lt;13, ROUNDUP(0.25*AA76,0), IF(AA76&lt;26, ROUNDUP(0.4*AA76,0), IF(AA76&lt;51, ROUNDUP(0.6*AA76,0), ROUNDUP(0.75*AA76,0)))), "N/A"))</f>
        <v>18</v>
      </c>
      <c r="AF76" s="15">
        <f>IF(AD76="N/A","N/A", (AE76*AC76)+Q76)</f>
        <v>81</v>
      </c>
      <c r="AG76" s="15">
        <v>41</v>
      </c>
      <c r="AH76" s="15">
        <v>40</v>
      </c>
      <c r="AI76" s="15">
        <v>0</v>
      </c>
      <c r="AJ76" s="15">
        <v>0</v>
      </c>
      <c r="AK76" s="15">
        <v>0</v>
      </c>
      <c r="AL76" s="15" t="str">
        <f>IF(AC76="N/A","N/A",IF(AC76&gt;0,IF(SUM(AG76:AK76)&lt;&gt;AF76,"CHECK","OK"),"N/A"))</f>
        <v>OK</v>
      </c>
      <c r="AM76" s="15">
        <f>IF(AD76="N/A", L76+T76, L76+AG76)</f>
        <v>54</v>
      </c>
      <c r="AN76" s="15">
        <f>IF(AD76="N/A", IF(U76="N/A", "N/A", L76+U76), AD76+AH76)</f>
        <v>52</v>
      </c>
      <c r="AO76" s="15">
        <f>IF(AD76="N/A", IF(V76="N/A", "N/A", L76+V76), IF(AI76="N/A", "N/A", AD76+AI76))</f>
        <v>12</v>
      </c>
      <c r="AP76" s="15">
        <f>IF(AD76="N/A", IF(W76="N/A", "N/A", L76+W76), IF(AJ76="N/A", "N/A", AD76+AJ76))</f>
        <v>12</v>
      </c>
      <c r="AQ76" s="15">
        <f>IF(AD76="N/A", IF(X76="N/A", "N/A", L76+X76), IF(AK76="N/A", "N/A", AD76+AK76))</f>
        <v>12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I76" s="14"/>
      <c r="BJ76" s="15">
        <f>IF(AR76="R", $CA76, IF(OR(AR76="P", AR76="T", AR76="N"), 0, IF($C76="DM", $T76, IF(OR(AR76="Y", AR76="IR"),$AM76,IF(AR76="C", IF($BI76="Y", IF($AF76="N/A", $Q76, $AF76), IF($AG76="N/A", $T76,$AG76)))))))</f>
        <v>54</v>
      </c>
      <c r="BK76" s="15">
        <f>IF(AS76="R", $CA76, IF(OR(AS76="P", AS76="T", AS76="N"), 0, IF($C76="DM", $T76, IF(OR(AS76="Y", AS76="IR"),$AM76,IF(AS76="C", IF($BI76="Y", IF($AF76="N/A", $Q76, $AF76), IF($AG76="N/A", $T76,$AG76)))))))</f>
        <v>54</v>
      </c>
      <c r="BL76" s="15">
        <f>IF(AT76="R", $CA76, IF(OR(AT76="P", AT76="T", AT76="N"), 0, IF($C76="DM", $T76, IF(OR(AT76="Y", AT76="IR"),$AM76,IF(AT76="C", IF($BI76="Y", IF($AF76="N/A", $Q76, $AF76), IF($AG76="N/A", $T76,$AG76)))))))</f>
        <v>54</v>
      </c>
      <c r="BM76" s="15">
        <f>IF(AU76="R", $CA76, IF(OR(AU76="P", AU76="T", AU76="N"), 0, IF($C76="DM", $T76, IF(OR(AU76="Y", AU76="IR"),$AM76,IF(AU76="C", IF($BI76="Y", IF($AF76="N/A", $Q76, $AF76), IF($AG76="N/A", $T76,$AG76)))))))</f>
        <v>54</v>
      </c>
      <c r="BN76" s="15">
        <f>IF(AV76="R", $CA76, IF(OR(AV76="P", AV76="T", AV76="N"), 0, IF($C76="DM", $T76, IF(OR(AV76="Y", AV76="IR"),$AM76,IF(AV76="C", IF($BI76="Y", IF($AF76="N/A", $Q76, $AF76), IF($AG76="N/A", $T76,$AG76)))))))</f>
        <v>54</v>
      </c>
      <c r="BO76" s="15">
        <f>IF(AW76="R", $CA76, IF(OR(AW76="P", AW76="T", AW76="N"), 0, IF($C76="DM", $T76, IF(OR(AW76="Y", AW76="IR"),$AM76,IF(AW76="C", IF($BI76="Y", IF($AF76="N/A", $Q76, $AF76), IF($AG76="N/A", $T76,$AG76)))))))</f>
        <v>54</v>
      </c>
      <c r="BP76" s="15">
        <f>IF(AX76="R", $CA76, IF(OR(AX76="P", AX76="T", AX76="N"), 0, IF($C76="DM", $T76, IF(OR(AX76="Y", AX76="IR"),$AM76,IF(AX76="C", IF($BI76="Y", IF($AF76="N/A", $Q76, $AF76), IF($AG76="N/A", $T76,$AG76)))))))</f>
        <v>54</v>
      </c>
      <c r="BQ76" s="15">
        <f>IF(AY76="R", $CA76, IF(OR(AY76="P", AY76="T", AY76="N"), 0, IF($C76="DM", $T76, IF(OR(AY76="Y", AY76="IR"),$AM76,IF(AY76="C", IF($BI76="Y", IF($AF76="N/A", $Q76, $AF76), IF($AG76="N/A", $T76,$AG76)))))))</f>
        <v>54</v>
      </c>
      <c r="BR76" s="15">
        <f>IF(AZ76="R", $CA76, IF(OR(AZ76="P", AZ76="T", AZ76="N"), 0, IF($C76="DM", $T76, IF(OR(AZ76="Y", AZ76="IR"),$AM76,IF(AZ76="C", IF($BI76="Y", IF($AF76="N/A", $Q76, $AF76), IF($AG76="N/A", $T76,$AG76)))))))</f>
        <v>54</v>
      </c>
      <c r="BS76" s="15">
        <f>IF(BA76="R", $CA76, IF(OR(BA76="P", BA76="T", BA76="N"), 0, IF($C76="DM", $T76, IF(OR(BA76="Y", BA76="IR"),$AM76,IF(BA76="C", IF($BI76="Y", IF($AF76="N/A", $Q76, $AF76), IF($AG76="N/A", $T76,$AG76)))))))</f>
        <v>54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54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54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54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54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54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54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54</v>
      </c>
      <c r="CA76" s="14" t="s">
        <v>75</v>
      </c>
      <c r="CB76" s="15">
        <f>BZ76</f>
        <v>54</v>
      </c>
      <c r="CC76" s="14">
        <f>IF(OR($BH76="T", $BH76="R"), 0, IF($BH76="C", IF($BI76="Y", IF($BA76="C", 0, IF(AF76="N/A", Q76-T76, AF76-AG76)), IF($AF76="N/A", U76, AH76)), AN76))</f>
        <v>52</v>
      </c>
      <c r="CD76" s="14">
        <f>IF(OR($BH76="T", $BH76="R"), 0, IF($BH76="C", IF($BI76="Y", 0, IF($AF76="N/A", V76, AI76)), AO76))</f>
        <v>12</v>
      </c>
      <c r="CE76" s="14">
        <f>IF(OR($BH76="T", $BH76="R"), 0, IF($BH76="C", IF($BI76="Y", 0, IF($AF76="N/A", W76, AJ76)), AP76))</f>
        <v>12</v>
      </c>
      <c r="CF76" s="14">
        <f>IF(OR($BH76="T", $BH76="R"), 0, IF($BH76="C", IF($BI76="Y", 0, IF($AF76="N/A", X76, AK76)), AQ76))</f>
        <v>12</v>
      </c>
      <c r="CG76" t="str">
        <f>IF(AC76="N/A", "S:"&amp;L76&amp;" G:"&amp;M76&amp;" GR:"&amp;Q76, IF(AC76=0, "S:"&amp;L76&amp;" G:"&amp;M76&amp;" GR:"&amp;Q76, "S:"&amp;L76&amp;"/"&amp;AD76&amp;" G:"&amp;AE76&amp;" GR:"&amp;AF76))</f>
        <v>S:13/12 G:18 GR:81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5144</v>
      </c>
      <c r="B77" s="14" t="s">
        <v>2674</v>
      </c>
      <c r="C77" s="14" t="s">
        <v>69</v>
      </c>
      <c r="D77" s="14" t="s">
        <v>52</v>
      </c>
      <c r="E77" s="14">
        <f>VLOOKUP(B77, 'Rookie Year'!$A$2:$B$55555,2,FALSE)</f>
        <v>2018</v>
      </c>
      <c r="F77" s="14">
        <v>2025</v>
      </c>
      <c r="G77" s="14" t="s">
        <v>42</v>
      </c>
      <c r="H77" s="14" t="s">
        <v>2928</v>
      </c>
      <c r="I77" s="15">
        <v>28</v>
      </c>
      <c r="J77" s="14">
        <v>3</v>
      </c>
      <c r="K77" s="16">
        <f>IF(AND(G77&lt;&gt;"N",R77="N/A"), IF(I77&lt;4, 0, 0.25),IF(I77=1, IF(J77=1,0.25, 0.25), IF(I77&lt;13, 0.25, IF(I77&lt;26, 0.4, IF(I77&lt;51, 0.6, 0.75)))))</f>
        <v>0.6</v>
      </c>
      <c r="L77" s="15">
        <f>I77-M77</f>
        <v>11</v>
      </c>
      <c r="M77" s="15">
        <f>ROUNDUP(I77*K77,0)</f>
        <v>17</v>
      </c>
      <c r="N77" s="15">
        <f>M77*J77</f>
        <v>51</v>
      </c>
      <c r="O77" s="15">
        <v>0</v>
      </c>
      <c r="P77" s="15">
        <v>0</v>
      </c>
      <c r="Q77" s="15">
        <f>N77-O77-P77</f>
        <v>51</v>
      </c>
      <c r="R77" s="14" t="s">
        <v>75</v>
      </c>
      <c r="S77" s="14">
        <f>IF(R77="N/A", J77-($B$1-F77), J77-($B$1-R77))</f>
        <v>3</v>
      </c>
      <c r="T77" s="15">
        <v>40</v>
      </c>
      <c r="U77" s="15">
        <v>11</v>
      </c>
      <c r="V77" s="15">
        <v>0</v>
      </c>
      <c r="W77" s="15" t="str">
        <f>IF($S77&lt;4, "N/A", $M77)</f>
        <v>N/A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List'!$A$3:$AE$1972,19,FALSE)))</f>
        <v>N/A</v>
      </c>
      <c r="AB77" s="14" t="str">
        <f>IF(C77="DM", "N/A", IF(Z77="No","N/A",VLOOKUP(B77,'Extension List'!$A$3:$AE$1972,21,FALSE)))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51</v>
      </c>
      <c r="AN77" s="15">
        <f>IF(AD77="N/A", IF(U77="N/A", "N/A", L77+U77), AD77+AH77)</f>
        <v>22</v>
      </c>
      <c r="AO77" s="15">
        <f>IF(AD77="N/A", IF(V77="N/A", "N/A", L77+V77), IF(AI77="N/A", "N/A", AD77+AI77))</f>
        <v>11</v>
      </c>
      <c r="AP77" s="15" t="str">
        <f>IF(AD77="N/A", IF(W77="N/A", "N/A", L77+W77), IF(AJ77="N/A", "N/A", AD77+AJ77))</f>
        <v>N/A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I77" s="14"/>
      <c r="BJ77" s="15">
        <f>IF(AR77="R", $CA77, IF(OR(AR77="P", AR77="T", AR77="N"), 0, IF($C77="DM", $T77, IF(OR(AR77="Y", AR77="IR"),$AM77,IF(AR77="C", IF($BI77="Y", IF($AF77="N/A", $Q77, $AF77), IF($AG77="N/A", $T77,$AG77)))))))</f>
        <v>51</v>
      </c>
      <c r="BK77" s="15">
        <f>IF(AS77="R", $CA77, IF(OR(AS77="P", AS77="T", AS77="N"), 0, IF($C77="DM", $T77, IF(OR(AS77="Y", AS77="IR"),$AM77,IF(AS77="C", IF($BI77="Y", IF($AF77="N/A", $Q77, $AF77), IF($AG77="N/A", $T77,$AG77)))))))</f>
        <v>51</v>
      </c>
      <c r="BL77" s="15">
        <f>IF(AT77="R", $CA77, IF(OR(AT77="P", AT77="T", AT77="N"), 0, IF($C77="DM", $T77, IF(OR(AT77="Y", AT77="IR"),$AM77,IF(AT77="C", IF($BI77="Y", IF($AF77="N/A", $Q77, $AF77), IF($AG77="N/A", $T77,$AG77)))))))</f>
        <v>51</v>
      </c>
      <c r="BM77" s="15">
        <f>IF(AU77="R", $CA77, IF(OR(AU77="P", AU77="T", AU77="N"), 0, IF($C77="DM", $T77, IF(OR(AU77="Y", AU77="IR"),$AM77,IF(AU77="C", IF($BI77="Y", IF($AF77="N/A", $Q77, $AF77), IF($AG77="N/A", $T77,$AG77)))))))</f>
        <v>51</v>
      </c>
      <c r="BN77" s="15">
        <f>IF(AV77="R", $CA77, IF(OR(AV77="P", AV77="T", AV77="N"), 0, IF($C77="DM", $T77, IF(OR(AV77="Y", AV77="IR"),$AM77,IF(AV77="C", IF($BI77="Y", IF($AF77="N/A", $Q77, $AF77), IF($AG77="N/A", $T77,$AG77)))))))</f>
        <v>51</v>
      </c>
      <c r="BO77" s="15">
        <f>IF(AW77="R", $CA77, IF(OR(AW77="P", AW77="T", AW77="N"), 0, IF($C77="DM", $T77, IF(OR(AW77="Y", AW77="IR"),$AM77,IF(AW77="C", IF($BI77="Y", IF($AF77="N/A", $Q77, $AF77), IF($AG77="N/A", $T77,$AG77)))))))</f>
        <v>51</v>
      </c>
      <c r="BP77" s="15">
        <f>IF(AX77="R", $CA77, IF(OR(AX77="P", AX77="T", AX77="N"), 0, IF($C77="DM", $T77, IF(OR(AX77="Y", AX77="IR"),$AM77,IF(AX77="C", IF($BI77="Y", IF($AF77="N/A", $Q77, $AF77), IF($AG77="N/A", $T77,$AG77)))))))</f>
        <v>51</v>
      </c>
      <c r="BQ77" s="15">
        <f>IF(AY77="R", $CA77, IF(OR(AY77="P", AY77="T", AY77="N"), 0, IF($C77="DM", $T77, IF(OR(AY77="Y", AY77="IR"),$AM77,IF(AY77="C", IF($BI77="Y", IF($AF77="N/A", $Q77, $AF77), IF($AG77="N/A", $T77,$AG77)))))))</f>
        <v>51</v>
      </c>
      <c r="BR77" s="15">
        <f>IF(AZ77="R", $CA77, IF(OR(AZ77="P", AZ77="T", AZ77="N"), 0, IF($C77="DM", $T77, IF(OR(AZ77="Y", AZ77="IR"),$AM77,IF(AZ77="C", IF($BI77="Y", IF($AF77="N/A", $Q77, $AF77), IF($AG77="N/A", $T77,$AG77)))))))</f>
        <v>51</v>
      </c>
      <c r="BS77" s="15">
        <f>IF(BA77="R", $CA77, IF(OR(BA77="P", BA77="T", BA77="N"), 0, IF($C77="DM", $T77, IF(OR(BA77="Y", BA77="IR"),$AM77,IF(BA77="C", IF($BI77="Y", IF($AF77="N/A", $Q77, $AF77), IF($AG77="N/A", $T77,$AG77)))))))</f>
        <v>51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51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51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51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51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51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51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51</v>
      </c>
      <c r="CA77" s="14" t="s">
        <v>75</v>
      </c>
      <c r="CB77" s="15">
        <f>BZ77</f>
        <v>51</v>
      </c>
      <c r="CC77" s="14">
        <f>IF(OR($BH77="T", $BH77="R"), 0, IF($BH77="C", IF($BI77="Y", IF($BA77="C", 0, IF(AF77="N/A", Q77-T77, AF77-AG77)), IF($AF77="N/A", U77, AH77)), AN77))</f>
        <v>22</v>
      </c>
      <c r="CD77" s="14">
        <f>IF(OR($BH77="T", $BH77="R"), 0, IF($BH77="C", IF($BI77="Y", 0, IF($AF77="N/A", V77, AI77)), AO77))</f>
        <v>11</v>
      </c>
      <c r="CE77" s="14" t="str">
        <f>IF(OR($BH77="T", $BH77="R"), 0, IF($BH77="C", IF($BI77="Y", 0, IF($AF77="N/A", W77, AJ77)), AP77))</f>
        <v>N/A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S:11 G:17 GR:51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6037</v>
      </c>
      <c r="B78" s="14" t="s">
        <v>3153</v>
      </c>
      <c r="C78" s="14" t="s">
        <v>69</v>
      </c>
      <c r="D78" s="14" t="s">
        <v>52</v>
      </c>
      <c r="E78" s="14">
        <v>2025</v>
      </c>
      <c r="F78" s="14">
        <v>2025</v>
      </c>
      <c r="G78" s="14" t="s">
        <v>40</v>
      </c>
      <c r="H78" s="14" t="s">
        <v>2181</v>
      </c>
      <c r="I78" s="15">
        <v>3</v>
      </c>
      <c r="J78" s="14">
        <v>4</v>
      </c>
      <c r="K78" s="16">
        <f>IF(AND(G78&lt;&gt;"N",R78="N/A"), IF(I78&lt;4, 0, 0.25),IF(I78=1, IF(J78=1,0.25, 0.25), IF(I78&lt;13, 0.25, IF(I78&lt;26, 0.4, IF(I78&lt;51, 0.6, 0.75)))))</f>
        <v>0</v>
      </c>
      <c r="L78" s="15">
        <f>I78-M78</f>
        <v>3</v>
      </c>
      <c r="M78" s="15">
        <f>ROUNDUP(I78*K78,0)</f>
        <v>0</v>
      </c>
      <c r="N78" s="15">
        <f>M78*J78</f>
        <v>0</v>
      </c>
      <c r="O78" s="15">
        <v>0</v>
      </c>
      <c r="P78" s="15">
        <v>0</v>
      </c>
      <c r="Q78" s="15">
        <f>N78-O78-P78</f>
        <v>0</v>
      </c>
      <c r="R78" s="14" t="s">
        <v>75</v>
      </c>
      <c r="S78" s="14">
        <f>IF(R78="N/A", J78-($B$1-F78), J78-($B$1-R78))</f>
        <v>4</v>
      </c>
      <c r="T78" s="15">
        <f>IF($S78&lt;1, "N/A", $M78)</f>
        <v>0</v>
      </c>
      <c r="U78" s="15">
        <f>IF($S78&lt;2, "N/A", $M78)</f>
        <v>0</v>
      </c>
      <c r="V78" s="15">
        <f>IF($S78&lt;3, "N/A", $M78)</f>
        <v>0</v>
      </c>
      <c r="W78" s="15">
        <f>IF($S78&lt;4, "N/A", $M78)</f>
        <v>0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No</v>
      </c>
      <c r="AA78" s="17" t="str">
        <f>IF(C78="DM", "N/A", IF(Z78="No","N/A",VLOOKUP(B78,'Extension List'!$A$3:$AE$1972,19,FALSE)))</f>
        <v>N/A</v>
      </c>
      <c r="AB78" s="14" t="str">
        <f>IF(C78="DM", "N/A", IF(Z78="No","N/A",VLOOKUP(B78,'Extension List'!$A$3:$AE$1972,21,FALSE)))</f>
        <v>N/A</v>
      </c>
      <c r="AC78" s="14" t="str">
        <f>IF(AA78="N/A", "N/A", 0)</f>
        <v>N/A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3</v>
      </c>
      <c r="AN78" s="15">
        <f>IF(AD78="N/A", IF(U78="N/A", "N/A", L78+U78), AD78+AH78)</f>
        <v>3</v>
      </c>
      <c r="AO78" s="15">
        <f>IF(AD78="N/A", IF(V78="N/A", "N/A", L78+V78), IF(AI78="N/A", "N/A", AD78+AI78))</f>
        <v>3</v>
      </c>
      <c r="AP78" s="15">
        <f>IF(AD78="N/A", IF(W78="N/A", "N/A", L78+W78), IF(AJ78="N/A", "N/A", AD78+AJ78))</f>
        <v>3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J78" s="15">
        <f>IF(AR78="R", $CA78, IF(OR(AR78="P", AR78="T", AR78="N"), 0, IF($C78="DM", $T78, IF(OR(AR78="Y", AR78="IR"),$AM78,IF(AR78="C", IF($BI78="Y", IF($AF78="N/A", $Q78, $AF78), IF($AG78="N/A", $T78,$AG78)))))))</f>
        <v>3</v>
      </c>
      <c r="BK78" s="15">
        <f>IF(AS78="R", $CA78, IF(OR(AS78="P", AS78="T", AS78="N"), 0, IF($C78="DM", $T78, IF(OR(AS78="Y", AS78="IR"),$AM78,IF(AS78="C", IF($BI78="Y", IF($AF78="N/A", $Q78, $AF78), IF($AG78="N/A", $T78,$AG78)))))))</f>
        <v>3</v>
      </c>
      <c r="BL78" s="15">
        <f>IF(AT78="R", $CA78, IF(OR(AT78="P", AT78="T", AT78="N"), 0, IF($C78="DM", $T78, IF(OR(AT78="Y", AT78="IR"),$AM78,IF(AT78="C", IF($BI78="Y", IF($AF78="N/A", $Q78, $AF78), IF($AG78="N/A", $T78,$AG78)))))))</f>
        <v>3</v>
      </c>
      <c r="BM78" s="15">
        <f>IF(AU78="R", $CA78, IF(OR(AU78="P", AU78="T", AU78="N"), 0, IF($C78="DM", $T78, IF(OR(AU78="Y", AU78="IR"),$AM78,IF(AU78="C", IF($BI78="Y", IF($AF78="N/A", $Q78, $AF78), IF($AG78="N/A", $T78,$AG78)))))))</f>
        <v>3</v>
      </c>
      <c r="BN78" s="15">
        <f>IF(AV78="R", $CA78, IF(OR(AV78="P", AV78="T", AV78="N"), 0, IF($C78="DM", $T78, IF(OR(AV78="Y", AV78="IR"),$AM78,IF(AV78="C", IF($BI78="Y", IF($AF78="N/A", $Q78, $AF78), IF($AG78="N/A", $T78,$AG78)))))))</f>
        <v>3</v>
      </c>
      <c r="BO78" s="15">
        <f>IF(AW78="R", $CA78, IF(OR(AW78="P", AW78="T", AW78="N"), 0, IF($C78="DM", $T78, IF(OR(AW78="Y", AW78="IR"),$AM78,IF(AW78="C", IF($BI78="Y", IF($AF78="N/A", $Q78, $AF78), IF($AG78="N/A", $T78,$AG78)))))))</f>
        <v>3</v>
      </c>
      <c r="BP78" s="15">
        <f>IF(AX78="R", $CA78, IF(OR(AX78="P", AX78="T", AX78="N"), 0, IF($C78="DM", $T78, IF(OR(AX78="Y", AX78="IR"),$AM78,IF(AX78="C", IF($BI78="Y", IF($AF78="N/A", $Q78, $AF78), IF($AG78="N/A", $T78,$AG78)))))))</f>
        <v>3</v>
      </c>
      <c r="BQ78" s="15">
        <f>IF(AY78="R", $CA78, IF(OR(AY78="P", AY78="T", AY78="N"), 0, IF($C78="DM", $T78, IF(OR(AY78="Y", AY78="IR"),$AM78,IF(AY78="C", IF($BI78="Y", IF($AF78="N/A", $Q78, $AF78), IF($AG78="N/A", $T78,$AG78)))))))</f>
        <v>3</v>
      </c>
      <c r="BR78" s="15">
        <f>IF(AZ78="R", $CA78, IF(OR(AZ78="P", AZ78="T", AZ78="N"), 0, IF($C78="DM", $T78, IF(OR(AZ78="Y", AZ78="IR"),$AM78,IF(AZ78="C", IF($BI78="Y", IF($AF78="N/A", $Q78, $AF78), IF($AG78="N/A", $T78,$AG78)))))))</f>
        <v>3</v>
      </c>
      <c r="BS78" s="15">
        <f>IF(BA78="R", $CA78, IF(OR(BA78="P", BA78="T", BA78="N"), 0, IF($C78="DM", $T78, IF(OR(BA78="Y", BA78="IR"),$AM78,IF(BA78="C", IF($BI78="Y", IF($AF78="N/A", $Q78, $AF78), IF($AG78="N/A", $T78,$AG78)))))))</f>
        <v>3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3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3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3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3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3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3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3</v>
      </c>
      <c r="CA78" s="14" t="s">
        <v>75</v>
      </c>
      <c r="CB78" s="15">
        <f>BZ78</f>
        <v>3</v>
      </c>
      <c r="CC78" s="14">
        <f>IF(OR($BH78="T", $BH78="R"), 0, IF($BH78="C", IF($BI78="Y", IF($BA78="C", 0, IF(AF78="N/A", Q78-T78, AF78-AG78)), IF($AF78="N/A", U78, AH78)), AN78))</f>
        <v>3</v>
      </c>
      <c r="CD78" s="14">
        <f>IF(OR($BH78="T", $BH78="R"), 0, IF($BH78="C", IF($BI78="Y", 0, IF($AF78="N/A", V78, AI78)), AO78))</f>
        <v>3</v>
      </c>
      <c r="CE78" s="14">
        <f>IF(OR($BH78="T", $BH78="R"), 0, IF($BH78="C", IF($BI78="Y", 0, IF($AF78="N/A", W78, AJ78)), AP78))</f>
        <v>3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S:3 G:0 GR:0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6091</v>
      </c>
      <c r="B79" s="14" t="s">
        <v>3207</v>
      </c>
      <c r="C79" s="14" t="s">
        <v>69</v>
      </c>
      <c r="D79" s="14" t="s">
        <v>52</v>
      </c>
      <c r="E79" s="14">
        <v>2025</v>
      </c>
      <c r="F79" s="14">
        <v>2025</v>
      </c>
      <c r="G79" s="14" t="s">
        <v>40</v>
      </c>
      <c r="H79" s="14" t="s">
        <v>2227</v>
      </c>
      <c r="I79" s="15">
        <v>1</v>
      </c>
      <c r="J79" s="14">
        <v>3</v>
      </c>
      <c r="K79" s="16">
        <f>IF(AND(G79&lt;&gt;"N",R79="N/A"), IF(I79&lt;4, 0, 0.25),IF(I79=1, IF(J79=1,0.25, 0.25), IF(I79&lt;13, 0.25, IF(I79&lt;26, 0.4, IF(I79&lt;51, 0.6, 0.75)))))</f>
        <v>0</v>
      </c>
      <c r="L79" s="15">
        <f>I79-M79</f>
        <v>1</v>
      </c>
      <c r="M79" s="15">
        <f>ROUNDUP(I79*K79,0)</f>
        <v>0</v>
      </c>
      <c r="N79" s="15">
        <f>M79*J79</f>
        <v>0</v>
      </c>
      <c r="O79" s="15">
        <v>0</v>
      </c>
      <c r="P79" s="15">
        <v>0</v>
      </c>
      <c r="Q79" s="15">
        <f>N79-O79-P79</f>
        <v>0</v>
      </c>
      <c r="R79" s="14" t="s">
        <v>75</v>
      </c>
      <c r="S79" s="14">
        <f>IF(R79="N/A", J79-($B$1-F79), J79-($B$1-R79))</f>
        <v>3</v>
      </c>
      <c r="T79" s="15">
        <f>IF($S79&lt;1, "N/A", $M79)</f>
        <v>0</v>
      </c>
      <c r="U79" s="15">
        <f>IF($S79&lt;2, "N/A", $M79)</f>
        <v>0</v>
      </c>
      <c r="V79" s="15">
        <f>IF($S79&lt;3, "N/A", $M79)</f>
        <v>0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No</v>
      </c>
      <c r="AA79" s="17" t="str">
        <f>IF(C79="DM", "N/A", IF(Z79="No","N/A",VLOOKUP(B79,'Extension List'!$A$3:$AE$1972,19,FALSE)))</f>
        <v>N/A</v>
      </c>
      <c r="AB79" s="14" t="str">
        <f>IF(C79="DM", "N/A", IF(Z79="No","N/A",VLOOKUP(B79,'Extension List'!$A$3:$AE$1972,21,FALSE)))</f>
        <v>N/A</v>
      </c>
      <c r="AC79" s="14" t="str">
        <f>IF(AA79="N/A", "N/A", 0)</f>
        <v>N/A</v>
      </c>
      <c r="AD79" s="15" t="str">
        <f>IF(AE79="N/A", "N/A", AA79-AE79)</f>
        <v>N/A</v>
      </c>
      <c r="AE79" s="15" t="str">
        <f>IF(AA79="N/A", "N/A", IF(AC79&gt;0, IF(AA79&lt;13, ROUNDUP(0.25*AA79,0), IF(AA79&lt;26, ROUNDUP(0.4*AA79,0), IF(AA79&lt;51, ROUNDUP(0.6*AA79,0), ROUNDUP(0.75*AA79,0)))), "N/A"))</f>
        <v>N/A</v>
      </c>
      <c r="AF79" s="15" t="str">
        <f>IF(AD79="N/A","N/A", (AE79*AC79)+Q79)</f>
        <v>N/A</v>
      </c>
      <c r="AG79" s="15" t="str">
        <f>IF($AF79="N/A", "N/A", "TBC")</f>
        <v>N/A</v>
      </c>
      <c r="AH79" s="15" t="str">
        <f>IF($AF79="N/A", "N/A", "TBC")</f>
        <v>N/A</v>
      </c>
      <c r="AI79" s="15" t="str">
        <f>IF($AF79="N/A","N/A",IF(AC79&gt;1,"TBC","N/A"))</f>
        <v>N/A</v>
      </c>
      <c r="AJ79" s="15" t="str">
        <f>IF($AF79="N/A","N/A",IF(AC79&gt;2,"TBC","N/A"))</f>
        <v>N/A</v>
      </c>
      <c r="AK79" s="15" t="str">
        <f>IF($AF79="N/A","N/A",IF(AC79&gt;3,"TBC","N/A"))</f>
        <v>N/A</v>
      </c>
      <c r="AL79" s="15" t="str">
        <f>IF(AC79="N/A","N/A",IF(AC79&gt;0,IF(SUM(AG79:AK79)&lt;&gt;AF79,"CHECK","OK"),"N/A"))</f>
        <v>N/A</v>
      </c>
      <c r="AM79" s="15">
        <f>IF(AD79="N/A", L79+T79, L79+AG79)</f>
        <v>1</v>
      </c>
      <c r="AN79" s="15">
        <f>IF(AD79="N/A", IF(U79="N/A", "N/A", L79+U79), AD79+AH79)</f>
        <v>1</v>
      </c>
      <c r="AO79" s="15">
        <f>IF(AD79="N/A", IF(V79="N/A", "N/A", L79+V79), IF(AI79="N/A", "N/A", AD79+AI79))</f>
        <v>1</v>
      </c>
      <c r="AP79" s="15" t="str">
        <f>IF(AD79="N/A", IF(W79="N/A", "N/A", L79+W79), IF(AJ79="N/A", "N/A", AD79+AJ79))</f>
        <v>N/A</v>
      </c>
      <c r="AQ79" s="15" t="str">
        <f>IF(AD79="N/A", IF(X79="N/A", "N/A", L79+X79), IF(AK79="N/A", "N/A", AD79+AK79))</f>
        <v>N/A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J79" s="15">
        <f>IF(AR79="R", $CA79, IF(OR(AR79="P", AR79="T", AR79="N"), 0, IF($C79="DM", $T79, IF(OR(AR79="Y", AR79="IR"),$AM79,IF(AR79="C", IF($BI79="Y", IF($AF79="N/A", $Q79, $AF79), IF($AG79="N/A", $T79,$AG79)))))))</f>
        <v>1</v>
      </c>
      <c r="BK79" s="15">
        <f>IF(AS79="R", $CA79, IF(OR(AS79="P", AS79="T", AS79="N"), 0, IF($C79="DM", $T79, IF(OR(AS79="Y", AS79="IR"),$AM79,IF(AS79="C", IF($BI79="Y", IF($AF79="N/A", $Q79, $AF79), IF($AG79="N/A", $T79,$AG79)))))))</f>
        <v>1</v>
      </c>
      <c r="BL79" s="15">
        <f>IF(AT79="R", $CA79, IF(OR(AT79="P", AT79="T", AT79="N"), 0, IF($C79="DM", $T79, IF(OR(AT79="Y", AT79="IR"),$AM79,IF(AT79="C", IF($BI79="Y", IF($AF79="N/A", $Q79, $AF79), IF($AG79="N/A", $T79,$AG79)))))))</f>
        <v>1</v>
      </c>
      <c r="BM79" s="15">
        <f>IF(AU79="R", $CA79, IF(OR(AU79="P", AU79="T", AU79="N"), 0, IF($C79="DM", $T79, IF(OR(AU79="Y", AU79="IR"),$AM79,IF(AU79="C", IF($BI79="Y", IF($AF79="N/A", $Q79, $AF79), IF($AG79="N/A", $T79,$AG79)))))))</f>
        <v>1</v>
      </c>
      <c r="BN79" s="15">
        <f>IF(AV79="R", $CA79, IF(OR(AV79="P", AV79="T", AV79="N"), 0, IF($C79="DM", $T79, IF(OR(AV79="Y", AV79="IR"),$AM79,IF(AV79="C", IF($BI79="Y", IF($AF79="N/A", $Q79, $AF79), IF($AG79="N/A", $T79,$AG79)))))))</f>
        <v>1</v>
      </c>
      <c r="BO79" s="15">
        <f>IF(AW79="R", $CA79, IF(OR(AW79="P", AW79="T", AW79="N"), 0, IF($C79="DM", $T79, IF(OR(AW79="Y", AW79="IR"),$AM79,IF(AW79="C", IF($BI79="Y", IF($AF79="N/A", $Q79, $AF79), IF($AG79="N/A", $T79,$AG79)))))))</f>
        <v>1</v>
      </c>
      <c r="BP79" s="15">
        <f>IF(AX79="R", $CA79, IF(OR(AX79="P", AX79="T", AX79="N"), 0, IF($C79="DM", $T79, IF(OR(AX79="Y", AX79="IR"),$AM79,IF(AX79="C", IF($BI79="Y", IF($AF79="N/A", $Q79, $AF79), IF($AG79="N/A", $T79,$AG79)))))))</f>
        <v>1</v>
      </c>
      <c r="BQ79" s="15">
        <f>IF(AY79="R", $CA79, IF(OR(AY79="P", AY79="T", AY79="N"), 0, IF($C79="DM", $T79, IF(OR(AY79="Y", AY79="IR"),$AM79,IF(AY79="C", IF($BI79="Y", IF($AF79="N/A", $Q79, $AF79), IF($AG79="N/A", $T79,$AG79)))))))</f>
        <v>1</v>
      </c>
      <c r="BR79" s="15">
        <f>IF(AZ79="R", $CA79, IF(OR(AZ79="P", AZ79="T", AZ79="N"), 0, IF($C79="DM", $T79, IF(OR(AZ79="Y", AZ79="IR"),$AM79,IF(AZ79="C", IF($BI79="Y", IF($AF79="N/A", $Q79, $AF79), IF($AG79="N/A", $T79,$AG79)))))))</f>
        <v>1</v>
      </c>
      <c r="BS79" s="15">
        <f>IF(BA79="R", $CA79, IF(OR(BA79="P", BA79="T", BA79="N"), 0, IF($C79="DM", $T79, IF(OR(BA79="Y", BA79="IR"),$AM79,IF(BA79="C", IF($BI79="Y", IF($AF79="N/A", $Q79, $AF79), IF($AG79="N/A", $T79,$AG79)))))))</f>
        <v>1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1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1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1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1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1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1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1</v>
      </c>
      <c r="CA79" s="14" t="s">
        <v>75</v>
      </c>
      <c r="CB79" s="15">
        <f>BZ79</f>
        <v>1</v>
      </c>
      <c r="CC79" s="14">
        <f>IF(OR($BH79="T", $BH79="R"), 0, IF($BH79="C", IF($BI79="Y", IF($BA79="C", 0, IF(AF79="N/A", Q79-T79, AF79-AG79)), IF($AF79="N/A", U79, AH79)), AN79))</f>
        <v>1</v>
      </c>
      <c r="CD79" s="14">
        <f>IF(OR($BH79="T", $BH79="R"), 0, IF($BH79="C", IF($BI79="Y", 0, IF($AF79="N/A", V79, AI79)), AO79))</f>
        <v>1</v>
      </c>
      <c r="CE79" s="14" t="str">
        <f>IF(OR($BH79="T", $BH79="R"), 0, IF($BH79="C", IF($BI79="Y", 0, IF($AF79="N/A", W79, AJ79)), AP79))</f>
        <v>N/A</v>
      </c>
      <c r="CF79" s="14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S:1 G:0 GR:0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5542</v>
      </c>
      <c r="B80" s="14" t="s">
        <v>1305</v>
      </c>
      <c r="C80" s="14" t="s">
        <v>69</v>
      </c>
      <c r="D80" s="14" t="s">
        <v>52</v>
      </c>
      <c r="E80" s="14">
        <f>VLOOKUP(B80, 'Rookie Year'!$A$2:$B$55555,2,FALSE)</f>
        <v>2018</v>
      </c>
      <c r="F80" s="14">
        <v>2024</v>
      </c>
      <c r="G80" s="14" t="s">
        <v>42</v>
      </c>
      <c r="H80" s="14" t="s">
        <v>1927</v>
      </c>
      <c r="I80" s="15">
        <v>27</v>
      </c>
      <c r="J80" s="14">
        <v>5</v>
      </c>
      <c r="K80" s="16">
        <f>IF(AND(G80&lt;&gt;"N",R80="N/A"), IF(I80&lt;4, 0, 0.25),IF(I80=1, IF(J80=1,0.25, 0.25), IF(I80&lt;13, 0.25, IF(I80&lt;26, 0.4, IF(I80&lt;51, 0.6, 0.75)))))</f>
        <v>0.6</v>
      </c>
      <c r="L80" s="15">
        <f>I80-M80</f>
        <v>10</v>
      </c>
      <c r="M80" s="15">
        <f>ROUNDUP(I80*K80,0)</f>
        <v>17</v>
      </c>
      <c r="N80" s="15">
        <f>M80*J80</f>
        <v>85</v>
      </c>
      <c r="O80" s="15">
        <v>17</v>
      </c>
      <c r="P80" s="15">
        <v>0</v>
      </c>
      <c r="Q80" s="15">
        <f>N80-O80-P80</f>
        <v>68</v>
      </c>
      <c r="R80" s="14" t="s">
        <v>75</v>
      </c>
      <c r="S80" s="14">
        <f>IF(R80="N/A", J80-($B$1-F80), J80-($B$1-R80))</f>
        <v>4</v>
      </c>
      <c r="T80" s="15">
        <v>17</v>
      </c>
      <c r="U80" s="15">
        <v>17</v>
      </c>
      <c r="V80" s="15">
        <v>17</v>
      </c>
      <c r="W80" s="15">
        <v>17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No</v>
      </c>
      <c r="AA80" s="17" t="str">
        <f>IF(C80="DM", "N/A", IF(Z80="No","N/A",VLOOKUP(B80,'Extension List'!$A$3:$AE$1972,19,FALSE)))</f>
        <v>N/A</v>
      </c>
      <c r="AB80" s="14" t="str">
        <f>IF(C80="DM", "N/A", IF(Z80="No","N/A",VLOOKUP(B80,'Extension List'!$A$3:$AE$1972,21,FALSE)))</f>
        <v>N/A</v>
      </c>
      <c r="AC80" s="14" t="str">
        <f>IF(AA80="N/A", "N/A", 0)</f>
        <v>N/A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27</v>
      </c>
      <c r="AN80" s="15">
        <f>IF(AD80="N/A", IF(U80="N/A", "N/A", L80+U80), AD80+AH80)</f>
        <v>27</v>
      </c>
      <c r="AO80" s="15">
        <f>IF(AD80="N/A", IF(V80="N/A", "N/A", L80+V80), IF(AI80="N/A", "N/A", AD80+AI80))</f>
        <v>27</v>
      </c>
      <c r="AP80" s="15">
        <f>IF(AD80="N/A", IF(W80="N/A", "N/A", L80+W80), IF(AJ80="N/A", "N/A", AD80+AJ80))</f>
        <v>27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40</v>
      </c>
      <c r="BB80" s="14" t="s">
        <v>40</v>
      </c>
      <c r="BC80" s="14" t="s">
        <v>40</v>
      </c>
      <c r="BD80" s="14" t="s">
        <v>40</v>
      </c>
      <c r="BE80" s="14" t="s">
        <v>40</v>
      </c>
      <c r="BF80" s="14" t="s">
        <v>40</v>
      </c>
      <c r="BG80" s="14" t="s">
        <v>40</v>
      </c>
      <c r="BH80" s="14" t="s">
        <v>40</v>
      </c>
      <c r="BI80" s="14"/>
      <c r="BJ80" s="15">
        <f>IF(AR80="R", $CA80, IF(OR(AR80="P", AR80="T", AR80="N"), 0, IF($C80="DM", $T80, IF(OR(AR80="Y", AR80="IR"),$AM80,IF(AR80="C", IF($BI80="Y", IF($AF80="N/A", $Q80, $AF80), IF($AG80="N/A", $T80,$AG80)))))))</f>
        <v>27</v>
      </c>
      <c r="BK80" s="15">
        <f>IF(AS80="R", $CA80, IF(OR(AS80="P", AS80="T", AS80="N"), 0, IF($C80="DM", $T80, IF(OR(AS80="Y", AS80="IR"),$AM80,IF(AS80="C", IF($BI80="Y", IF($AF80="N/A", $Q80, $AF80), IF($AG80="N/A", $T80,$AG80)))))))</f>
        <v>27</v>
      </c>
      <c r="BL80" s="15">
        <f>IF(AT80="R", $CA80, IF(OR(AT80="P", AT80="T", AT80="N"), 0, IF($C80="DM", $T80, IF(OR(AT80="Y", AT80="IR"),$AM80,IF(AT80="C", IF($BI80="Y", IF($AF80="N/A", $Q80, $AF80), IF($AG80="N/A", $T80,$AG80)))))))</f>
        <v>27</v>
      </c>
      <c r="BM80" s="15">
        <f>IF(AU80="R", $CA80, IF(OR(AU80="P", AU80="T", AU80="N"), 0, IF($C80="DM", $T80, IF(OR(AU80="Y", AU80="IR"),$AM80,IF(AU80="C", IF($BI80="Y", IF($AF80="N/A", $Q80, $AF80), IF($AG80="N/A", $T80,$AG80)))))))</f>
        <v>27</v>
      </c>
      <c r="BN80" s="15">
        <f>IF(AV80="R", $CA80, IF(OR(AV80="P", AV80="T", AV80="N"), 0, IF($C80="DM", $T80, IF(OR(AV80="Y", AV80="IR"),$AM80,IF(AV80="C", IF($BI80="Y", IF($AF80="N/A", $Q80, $AF80), IF($AG80="N/A", $T80,$AG80)))))))</f>
        <v>27</v>
      </c>
      <c r="BO80" s="15">
        <f>IF(AW80="R", $CA80, IF(OR(AW80="P", AW80="T", AW80="N"), 0, IF($C80="DM", $T80, IF(OR(AW80="Y", AW80="IR"),$AM80,IF(AW80="C", IF($BI80="Y", IF($AF80="N/A", $Q80, $AF80), IF($AG80="N/A", $T80,$AG80)))))))</f>
        <v>27</v>
      </c>
      <c r="BP80" s="15">
        <f>IF(AX80="R", $CA80, IF(OR(AX80="P", AX80="T", AX80="N"), 0, IF($C80="DM", $T80, IF(OR(AX80="Y", AX80="IR"),$AM80,IF(AX80="C", IF($BI80="Y", IF($AF80="N/A", $Q80, $AF80), IF($AG80="N/A", $T80,$AG80)))))))</f>
        <v>27</v>
      </c>
      <c r="BQ80" s="15">
        <f>IF(AY80="R", $CA80, IF(OR(AY80="P", AY80="T", AY80="N"), 0, IF($C80="DM", $T80, IF(OR(AY80="Y", AY80="IR"),$AM80,IF(AY80="C", IF($BI80="Y", IF($AF80="N/A", $Q80, $AF80), IF($AG80="N/A", $T80,$AG80)))))))</f>
        <v>27</v>
      </c>
      <c r="BR80" s="15">
        <f>IF(AZ80="R", $CA80, IF(OR(AZ80="P", AZ80="T", AZ80="N"), 0, IF($C80="DM", $T80, IF(OR(AZ80="Y", AZ80="IR"),$AM80,IF(AZ80="C", IF($BI80="Y", IF($AF80="N/A", $Q80, $AF80), IF($AG80="N/A", $T80,$AG80)))))))</f>
        <v>27</v>
      </c>
      <c r="BS80" s="15">
        <f>IF(BA80="R", $CA80, IF(OR(BA80="P", BA80="T", BA80="N"), 0, IF($C80="DM", $T80, IF(OR(BA80="Y", BA80="IR"),$AM80,IF(BA80="C", IF($BI80="Y", IF($AF80="N/A", $Q80, $AF80), IF($AG80="N/A", $T80,$AG80)))))))</f>
        <v>27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27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27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27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27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27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27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27</v>
      </c>
      <c r="CA80" s="14" t="s">
        <v>75</v>
      </c>
      <c r="CB80" s="15">
        <f>BZ80</f>
        <v>27</v>
      </c>
      <c r="CC80" s="14">
        <f>IF(OR($BH80="T", $BH80="R"), 0, IF($BH80="C", IF($BI80="Y", IF($BA80="C", 0, IF(AF80="N/A", Q80-T80, AF80-AG80)), IF($AF80="N/A", U80, AH80)), AN80))</f>
        <v>27</v>
      </c>
      <c r="CD80" s="14">
        <f>IF(OR($BH80="T", $BH80="R"), 0, IF($BH80="C", IF($BI80="Y", 0, IF($AF80="N/A", V80, AI80)), AO80))</f>
        <v>27</v>
      </c>
      <c r="CE80" s="14">
        <f>IF(OR($BH80="T", $BH80="R"), 0, IF($BH80="C", IF($BI80="Y", 0, IF($AF80="N/A", W80, AJ80)), AP80))</f>
        <v>27</v>
      </c>
      <c r="CF80" s="14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S:10 G:17 GR:68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5251</v>
      </c>
      <c r="B81" s="14" t="s">
        <v>2837</v>
      </c>
      <c r="C81" s="14" t="s">
        <v>69</v>
      </c>
      <c r="D81" s="14" t="s">
        <v>52</v>
      </c>
      <c r="E81" s="14">
        <f>VLOOKUP(B81, 'Rookie Year'!$A$2:$B$55555,2,FALSE)</f>
        <v>2023</v>
      </c>
      <c r="F81" s="14">
        <v>2023</v>
      </c>
      <c r="G81" s="14" t="s">
        <v>40</v>
      </c>
      <c r="H81" s="14" t="s">
        <v>2230</v>
      </c>
      <c r="I81" s="15">
        <v>1</v>
      </c>
      <c r="J81" s="14">
        <v>3</v>
      </c>
      <c r="K81" s="16">
        <f>IF(AND(G81&lt;&gt;"N",R81="N/A"), IF(I81&lt;4, 0, 0.25),IF(I81=1, IF(J81=1,0.25, 0.25), IF(I81&lt;13, 0.25, IF(I81&lt;26, 0.4, IF(I81&lt;51, 0.6, 0.75)))))</f>
        <v>0</v>
      </c>
      <c r="L81" s="15">
        <f>I81-M81</f>
        <v>1</v>
      </c>
      <c r="M81" s="15">
        <f>ROUNDUP(I81*K81,0)</f>
        <v>0</v>
      </c>
      <c r="N81" s="15">
        <f>M81*J81</f>
        <v>0</v>
      </c>
      <c r="O81" s="15">
        <v>0</v>
      </c>
      <c r="P81" s="15">
        <v>0</v>
      </c>
      <c r="Q81" s="15">
        <f>N81-O81-P81</f>
        <v>0</v>
      </c>
      <c r="R81" s="14" t="s">
        <v>75</v>
      </c>
      <c r="S81" s="14">
        <f>IF(R81="N/A", J81-($B$1-F81), J81-($B$1-R81))</f>
        <v>1</v>
      </c>
      <c r="T81" s="15">
        <v>0</v>
      </c>
      <c r="U81" s="15" t="str">
        <f>IF($S81&lt;2, "N/A", $M81)</f>
        <v>N/A</v>
      </c>
      <c r="V81" s="15" t="str">
        <f>IF($S81&lt;3, "N/A", $M81)</f>
        <v>N/A</v>
      </c>
      <c r="W81" s="15" t="str">
        <f>IF($S81&lt;4, "N/A", $M81)</f>
        <v>N/A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Yes</v>
      </c>
      <c r="AA81" s="17">
        <f>IF(C81="DM", "N/A", IF(Z81="No","N/A",VLOOKUP(B81,'Extension List'!$A$3:$AE$1972,19,FALSE)))</f>
        <v>1</v>
      </c>
      <c r="AB81" s="14">
        <f>IF(C81="DM", "N/A", IF(Z81="No","N/A",VLOOKUP(B81,'Extension List'!$A$3:$AE$1972,21,FALSE)))</f>
        <v>1</v>
      </c>
      <c r="AC81" s="14">
        <f>IF(AA81="N/A", "N/A", 0)</f>
        <v>0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1</v>
      </c>
      <c r="AN81" s="15" t="str">
        <f>IF(AD81="N/A", IF(U81="N/A", "N/A", L81+U81), AD81+AH81)</f>
        <v>N/A</v>
      </c>
      <c r="AO81" s="15" t="str">
        <f>IF(AD81="N/A", IF(V81="N/A", "N/A", L81+V81), IF(AI81="N/A", "N/A", AD81+AI81))</f>
        <v>N/A</v>
      </c>
      <c r="AP81" s="15" t="str">
        <f>IF(AD81="N/A", IF(W81="N/A", "N/A", L81+W81), IF(AJ81="N/A", "N/A", AD81+AJ81))</f>
        <v>N/A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40</v>
      </c>
      <c r="BC81" s="14" t="s">
        <v>40</v>
      </c>
      <c r="BD81" s="14" t="s">
        <v>40</v>
      </c>
      <c r="BE81" s="14" t="s">
        <v>40</v>
      </c>
      <c r="BF81" s="14" t="s">
        <v>40</v>
      </c>
      <c r="BG81" s="14" t="s">
        <v>40</v>
      </c>
      <c r="BH81" s="14" t="s">
        <v>40</v>
      </c>
      <c r="BI81" s="14"/>
      <c r="BJ81" s="15">
        <f>IF(AR81="R", $CA81, IF(OR(AR81="P", AR81="T", AR81="N"), 0, IF($C81="DM", $T81, IF(OR(AR81="Y", AR81="IR"),$AM81,IF(AR81="C", IF($BI81="Y", IF($AF81="N/A", $Q81, $AF81), IF($AG81="N/A", $T81,$AG81)))))))</f>
        <v>1</v>
      </c>
      <c r="BK81" s="15">
        <f>IF(AS81="R", $CA81, IF(OR(AS81="P", AS81="T", AS81="N"), 0, IF($C81="DM", $T81, IF(OR(AS81="Y", AS81="IR"),$AM81,IF(AS81="C", IF($BI81="Y", IF($AF81="N/A", $Q81, $AF81), IF($AG81="N/A", $T81,$AG81)))))))</f>
        <v>1</v>
      </c>
      <c r="BL81" s="15">
        <f>IF(AT81="R", $CA81, IF(OR(AT81="P", AT81="T", AT81="N"), 0, IF($C81="DM", $T81, IF(OR(AT81="Y", AT81="IR"),$AM81,IF(AT81="C", IF($BI81="Y", IF($AF81="N/A", $Q81, $AF81), IF($AG81="N/A", $T81,$AG81)))))))</f>
        <v>1</v>
      </c>
      <c r="BM81" s="15">
        <f>IF(AU81="R", $CA81, IF(OR(AU81="P", AU81="T", AU81="N"), 0, IF($C81="DM", $T81, IF(OR(AU81="Y", AU81="IR"),$AM81,IF(AU81="C", IF($BI81="Y", IF($AF81="N/A", $Q81, $AF81), IF($AG81="N/A", $T81,$AG81)))))))</f>
        <v>1</v>
      </c>
      <c r="BN81" s="15">
        <f>IF(AV81="R", $CA81, IF(OR(AV81="P", AV81="T", AV81="N"), 0, IF($C81="DM", $T81, IF(OR(AV81="Y", AV81="IR"),$AM81,IF(AV81="C", IF($BI81="Y", IF($AF81="N/A", $Q81, $AF81), IF($AG81="N/A", $T81,$AG81)))))))</f>
        <v>1</v>
      </c>
      <c r="BO81" s="15">
        <f>IF(AW81="R", $CA81, IF(OR(AW81="P", AW81="T", AW81="N"), 0, IF($C81="DM", $T81, IF(OR(AW81="Y", AW81="IR"),$AM81,IF(AW81="C", IF($BI81="Y", IF($AF81="N/A", $Q81, $AF81), IF($AG81="N/A", $T81,$AG81)))))))</f>
        <v>1</v>
      </c>
      <c r="BP81" s="15">
        <f>IF(AX81="R", $CA81, IF(OR(AX81="P", AX81="T", AX81="N"), 0, IF($C81="DM", $T81, IF(OR(AX81="Y", AX81="IR"),$AM81,IF(AX81="C", IF($BI81="Y", IF($AF81="N/A", $Q81, $AF81), IF($AG81="N/A", $T81,$AG81)))))))</f>
        <v>1</v>
      </c>
      <c r="BQ81" s="15">
        <f>IF(AY81="R", $CA81, IF(OR(AY81="P", AY81="T", AY81="N"), 0, IF($C81="DM", $T81, IF(OR(AY81="Y", AY81="IR"),$AM81,IF(AY81="C", IF($BI81="Y", IF($AF81="N/A", $Q81, $AF81), IF($AG81="N/A", $T81,$AG81)))))))</f>
        <v>1</v>
      </c>
      <c r="BR81" s="15">
        <f>IF(AZ81="R", $CA81, IF(OR(AZ81="P", AZ81="T", AZ81="N"), 0, IF($C81="DM", $T81, IF(OR(AZ81="Y", AZ81="IR"),$AM81,IF(AZ81="C", IF($BI81="Y", IF($AF81="N/A", $Q81, $AF81), IF($AG81="N/A", $T81,$AG81)))))))</f>
        <v>1</v>
      </c>
      <c r="BS81" s="15">
        <f>IF(BA81="R", $CA81, IF(OR(BA81="P", BA81="T", BA81="N"), 0, IF($C81="DM", $T81, IF(OR(BA81="Y", BA81="IR"),$AM81,IF(BA81="C", IF($BI81="Y", IF($AF81="N/A", $Q81, $AF81), IF($AG81="N/A", $T81,$AG81)))))))</f>
        <v>1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1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1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1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1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1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1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1</v>
      </c>
      <c r="CA81" s="14" t="s">
        <v>75</v>
      </c>
      <c r="CB81" s="15">
        <f>BZ81</f>
        <v>1</v>
      </c>
      <c r="CC81" s="14" t="str">
        <f>IF(OR($BH81="T", $BH81="R"), 0, IF($BH81="C", IF($BI81="Y", IF($BA81="C", 0, IF(AF81="N/A", Q81-T81, AF81-AG81)), IF($AF81="N/A", U81, AH81)), AN81))</f>
        <v>N/A</v>
      </c>
      <c r="CD81" s="14" t="str">
        <f>IF(OR($BH81="T", $BH81="R"), 0, IF($BH81="C", IF($BI81="Y", 0, IF($AF81="N/A", V81, AI81)), AO81))</f>
        <v>N/A</v>
      </c>
      <c r="CE81" s="14" t="str">
        <f>IF(OR($BH81="T", $BH81="R"), 0, IF($BH81="C", IF($BI81="Y", 0, IF($AF81="N/A", W81, AJ81)), AP81))</f>
        <v>N/A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S:1 G:0 GR:0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5241</v>
      </c>
      <c r="B82" s="14" t="s">
        <v>2828</v>
      </c>
      <c r="C82" s="14" t="s">
        <v>70</v>
      </c>
      <c r="D82" s="14" t="s">
        <v>52</v>
      </c>
      <c r="E82" s="14">
        <f>VLOOKUP(B82, 'Rookie Year'!$A$2:$B$55555,2,FALSE)</f>
        <v>2023</v>
      </c>
      <c r="F82" s="14">
        <v>2023</v>
      </c>
      <c r="G82" s="14" t="s">
        <v>40</v>
      </c>
      <c r="H82" s="14" t="s">
        <v>2660</v>
      </c>
      <c r="I82" s="15">
        <v>1</v>
      </c>
      <c r="J82" s="14">
        <v>3</v>
      </c>
      <c r="K82" s="16">
        <f>IF(AND(G82&lt;&gt;"N",R82="N/A"), IF(I82&lt;4, 0, 0.25),IF(I82=1, IF(J82=1,0.25, 0.25), IF(I82&lt;13, 0.25, IF(I82&lt;26, 0.4, IF(I82&lt;51, 0.6, 0.75)))))</f>
        <v>0</v>
      </c>
      <c r="L82" s="15">
        <f>I82-M82</f>
        <v>1</v>
      </c>
      <c r="M82" s="15">
        <f>ROUNDUP(I82*K82,0)</f>
        <v>0</v>
      </c>
      <c r="N82" s="15">
        <f>M82*J82</f>
        <v>0</v>
      </c>
      <c r="O82" s="15">
        <v>0</v>
      </c>
      <c r="P82" s="15">
        <v>0</v>
      </c>
      <c r="Q82" s="15">
        <f>N82-O82-P82</f>
        <v>0</v>
      </c>
      <c r="R82" s="14" t="s">
        <v>75</v>
      </c>
      <c r="S82" s="14">
        <f>IF(R82="N/A", J82-($B$1-F82), J82-($B$1-R82))</f>
        <v>1</v>
      </c>
      <c r="T82" s="15">
        <v>0</v>
      </c>
      <c r="U82" s="15" t="str">
        <f>IF($S82&lt;2, "N/A", $M82)</f>
        <v>N/A</v>
      </c>
      <c r="V82" s="15" t="str">
        <f>IF($S82&lt;3, "N/A", $M82)</f>
        <v>N/A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Yes</v>
      </c>
      <c r="AA82" s="17">
        <f>IF(C82="DM", "N/A", IF(Z82="No","N/A",VLOOKUP(B82,'Extension List'!$A$3:$AE$1972,19,FALSE)))</f>
        <v>1</v>
      </c>
      <c r="AB82" s="14">
        <f>IF(C82="DM", "N/A", IF(Z82="No","N/A",VLOOKUP(B82,'Extension List'!$A$3:$AE$1972,21,FALSE)))</f>
        <v>1</v>
      </c>
      <c r="AC82" s="14">
        <f>IF(AA82="N/A", "N/A", 0)</f>
        <v>0</v>
      </c>
      <c r="AD82" s="15" t="str">
        <f>IF(AE82="N/A", "N/A", AA82-AE82)</f>
        <v>N/A</v>
      </c>
      <c r="AE82" s="15" t="str">
        <f>IF(AA82="N/A", "N/A", IF(AC82&gt;0, IF(AA82&lt;13, ROUNDUP(0.25*AA82,0), IF(AA82&lt;26, ROUNDUP(0.4*AA82,0), IF(AA82&lt;51, ROUNDUP(0.6*AA82,0), ROUNDUP(0.75*AA82,0)))), "N/A"))</f>
        <v>N/A</v>
      </c>
      <c r="AF82" s="15" t="str">
        <f>IF(AD82="N/A","N/A", (AE82*AC82)+Q82)</f>
        <v>N/A</v>
      </c>
      <c r="AG82" s="15" t="str">
        <f>IF($AF82="N/A", "N/A", "TBC")</f>
        <v>N/A</v>
      </c>
      <c r="AH82" s="15" t="str">
        <f>IF($AF82="N/A", "N/A", "TBC")</f>
        <v>N/A</v>
      </c>
      <c r="AI82" s="15" t="str">
        <f>IF($AF82="N/A","N/A",IF(AC82&gt;1,"TBC","N/A"))</f>
        <v>N/A</v>
      </c>
      <c r="AJ82" s="15" t="str">
        <f>IF($AF82="N/A","N/A",IF(AC82&gt;2,"TBC","N/A"))</f>
        <v>N/A</v>
      </c>
      <c r="AK82" s="15" t="str">
        <f>IF($AF82="N/A","N/A",IF(AC82&gt;3,"TBC","N/A"))</f>
        <v>N/A</v>
      </c>
      <c r="AL82" s="15" t="str">
        <f>IF(AC82="N/A","N/A",IF(AC82&gt;0,IF(SUM(AG82:AK82)&lt;&gt;AF82,"CHECK","OK"),"N/A"))</f>
        <v>N/A</v>
      </c>
      <c r="AM82" s="15">
        <f>IF(AD82="N/A", L82+T82, L82+AG82)</f>
        <v>1</v>
      </c>
      <c r="AN82" s="15" t="str">
        <f>IF(AD82="N/A", IF(U82="N/A", "N/A", L82+U82), AD82+AH82)</f>
        <v>N/A</v>
      </c>
      <c r="AO82" s="15" t="str">
        <f>IF(AD82="N/A", IF(V82="N/A", "N/A", L82+V82), IF(AI82="N/A", "N/A", AD82+AI82))</f>
        <v>N/A</v>
      </c>
      <c r="AP82" s="15" t="str">
        <f>IF(AD82="N/A", IF(W82="N/A", "N/A", L82+W82), IF(AJ82="N/A", "N/A", AD82+AJ82))</f>
        <v>N/A</v>
      </c>
      <c r="AQ82" s="15" t="str">
        <f>IF(AD82="N/A", IF(X82="N/A", "N/A", L82+X82), IF(AK82="N/A", "N/A", AD82+AK82))</f>
        <v>N/A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I82" s="14"/>
      <c r="BJ82" s="15">
        <f>IF(AR82="R", $CA82, IF(OR(AR82="P", AR82="T", AR82="N"), 0, IF($C82="DM", $T82, IF(OR(AR82="Y", AR82="IR"),$AM82,IF(AR82="C", IF($BI82="Y", IF($AF82="N/A", $Q82, $AF82), IF($AG82="N/A", $T82,$AG82)))))))</f>
        <v>1</v>
      </c>
      <c r="BK82" s="15">
        <f>IF(AS82="R", $CA82, IF(OR(AS82="P", AS82="T", AS82="N"), 0, IF($C82="DM", $T82, IF(OR(AS82="Y", AS82="IR"),$AM82,IF(AS82="C", IF($BI82="Y", IF($AF82="N/A", $Q82, $AF82), IF($AG82="N/A", $T82,$AG82)))))))</f>
        <v>1</v>
      </c>
      <c r="BL82" s="15">
        <f>IF(AT82="R", $CA82, IF(OR(AT82="P", AT82="T", AT82="N"), 0, IF($C82="DM", $T82, IF(OR(AT82="Y", AT82="IR"),$AM82,IF(AT82="C", IF($BI82="Y", IF($AF82="N/A", $Q82, $AF82), IF($AG82="N/A", $T82,$AG82)))))))</f>
        <v>1</v>
      </c>
      <c r="BM82" s="15">
        <f>IF(AU82="R", $CA82, IF(OR(AU82="P", AU82="T", AU82="N"), 0, IF($C82="DM", $T82, IF(OR(AU82="Y", AU82="IR"),$AM82,IF(AU82="C", IF($BI82="Y", IF($AF82="N/A", $Q82, $AF82), IF($AG82="N/A", $T82,$AG82)))))))</f>
        <v>1</v>
      </c>
      <c r="BN82" s="15">
        <f>IF(AV82="R", $CA82, IF(OR(AV82="P", AV82="T", AV82="N"), 0, IF($C82="DM", $T82, IF(OR(AV82="Y", AV82="IR"),$AM82,IF(AV82="C", IF($BI82="Y", IF($AF82="N/A", $Q82, $AF82), IF($AG82="N/A", $T82,$AG82)))))))</f>
        <v>1</v>
      </c>
      <c r="BO82" s="15">
        <f>IF(AW82="R", $CA82, IF(OR(AW82="P", AW82="T", AW82="N"), 0, IF($C82="DM", $T82, IF(OR(AW82="Y", AW82="IR"),$AM82,IF(AW82="C", IF($BI82="Y", IF($AF82="N/A", $Q82, $AF82), IF($AG82="N/A", $T82,$AG82)))))))</f>
        <v>1</v>
      </c>
      <c r="BP82" s="15">
        <f>IF(AX82="R", $CA82, IF(OR(AX82="P", AX82="T", AX82="N"), 0, IF($C82="DM", $T82, IF(OR(AX82="Y", AX82="IR"),$AM82,IF(AX82="C", IF($BI82="Y", IF($AF82="N/A", $Q82, $AF82), IF($AG82="N/A", $T82,$AG82)))))))</f>
        <v>1</v>
      </c>
      <c r="BQ82" s="15">
        <f>IF(AY82="R", $CA82, IF(OR(AY82="P", AY82="T", AY82="N"), 0, IF($C82="DM", $T82, IF(OR(AY82="Y", AY82="IR"),$AM82,IF(AY82="C", IF($BI82="Y", IF($AF82="N/A", $Q82, $AF82), IF($AG82="N/A", $T82,$AG82)))))))</f>
        <v>1</v>
      </c>
      <c r="BR82" s="15">
        <f>IF(AZ82="R", $CA82, IF(OR(AZ82="P", AZ82="T", AZ82="N"), 0, IF($C82="DM", $T82, IF(OR(AZ82="Y", AZ82="IR"),$AM82,IF(AZ82="C", IF($BI82="Y", IF($AF82="N/A", $Q82, $AF82), IF($AG82="N/A", $T82,$AG82)))))))</f>
        <v>1</v>
      </c>
      <c r="BS82" s="15">
        <f>IF(BA82="R", $CA82, IF(OR(BA82="P", BA82="T", BA82="N"), 0, IF($C82="DM", $T82, IF(OR(BA82="Y", BA82="IR"),$AM82,IF(BA82="C", IF($BI82="Y", IF($AF82="N/A", $Q82, $AF82), IF($AG82="N/A", $T82,$AG82)))))))</f>
        <v>1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1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1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1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1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1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1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1</v>
      </c>
      <c r="CA82" s="14" t="s">
        <v>75</v>
      </c>
      <c r="CB82" s="15">
        <f>BZ82</f>
        <v>1</v>
      </c>
      <c r="CC82" s="14" t="str">
        <f>IF(OR($BH82="T", $BH82="R"), 0, IF($BH82="C", IF($BI82="Y", IF($BA82="C", 0, IF(AF82="N/A", Q82-T82, AF82-AG82)), IF($AF82="N/A", U82, AH82)), AN82))</f>
        <v>N/A</v>
      </c>
      <c r="CD82" s="14" t="str">
        <f>IF(OR($BH82="T", $BH82="R"), 0, IF($BH82="C", IF($BI82="Y", 0, IF($AF82="N/A", V82, AI82)), AO82))</f>
        <v>N/A</v>
      </c>
      <c r="CE82" s="14" t="str">
        <f>IF(OR($BH82="T", $BH82="R"), 0, IF($BH82="C", IF($BI82="Y", 0, IF($AF82="N/A", W82, AJ82)), AP82))</f>
        <v>N/A</v>
      </c>
      <c r="CF82" s="14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S:1 G:0 GR:0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4236</v>
      </c>
      <c r="B83" s="14" t="s">
        <v>2429</v>
      </c>
      <c r="C83" s="14" t="s">
        <v>70</v>
      </c>
      <c r="D83" s="14" t="s">
        <v>52</v>
      </c>
      <c r="E83" s="14">
        <f>VLOOKUP(B83, 'Rookie Year'!$A$2:$B$55555,2,FALSE)</f>
        <v>2021</v>
      </c>
      <c r="F83" s="14">
        <v>2021</v>
      </c>
      <c r="G83" s="14" t="s">
        <v>40</v>
      </c>
      <c r="H83" s="14" t="s">
        <v>2231</v>
      </c>
      <c r="I83" s="15">
        <v>3</v>
      </c>
      <c r="J83" s="14">
        <v>3</v>
      </c>
      <c r="K83" s="16">
        <f>IF(AND(G83&lt;&gt;"N",R83="N/A"), IF(I83&lt;4, 0, 0.25),IF(I83=1, IF(J83=1,0.25, 0.25), IF(I83&lt;13, 0.25, IF(I83&lt;26, 0.4, IF(I83&lt;51, 0.6, 0.75)))))</f>
        <v>0.25</v>
      </c>
      <c r="L83" s="15">
        <f>I83-M83</f>
        <v>2</v>
      </c>
      <c r="M83" s="15">
        <f>ROUNDUP(I83*K83,0)</f>
        <v>1</v>
      </c>
      <c r="N83" s="15">
        <f>M83*J83</f>
        <v>3</v>
      </c>
      <c r="O83" s="15">
        <v>2</v>
      </c>
      <c r="P83" s="15">
        <v>0</v>
      </c>
      <c r="Q83" s="15">
        <f>N83-O83-P83</f>
        <v>1</v>
      </c>
      <c r="R83" s="14">
        <v>2023</v>
      </c>
      <c r="S83" s="14">
        <f>IF(R83="N/A", J83-($B$1-F83), J83-($B$1-R83))</f>
        <v>1</v>
      </c>
      <c r="T83" s="15">
        <v>1</v>
      </c>
      <c r="U83" s="15" t="str">
        <f>IF($S83&lt;2, "N/A", $M83)</f>
        <v>N/A</v>
      </c>
      <c r="V83" s="15" t="str">
        <f>IF($S83&lt;3, "N/A", $M83)</f>
        <v>N/A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Yes</v>
      </c>
      <c r="AA83" s="17">
        <f>IF(C83="DM", "N/A", IF(Z83="No","N/A",VLOOKUP(B83,'Extension List'!$A$3:$AE$1972,19,FALSE)))</f>
        <v>3</v>
      </c>
      <c r="AB83" s="14">
        <f>IF(C83="DM", "N/A", IF(Z83="No","N/A",VLOOKUP(B83,'Extension List'!$A$3:$AE$1972,21,FALSE)))</f>
        <v>1</v>
      </c>
      <c r="AC83" s="14">
        <f>IF(AA83="N/A", "N/A", 0)</f>
        <v>0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3</v>
      </c>
      <c r="AN83" s="15" t="str">
        <f>IF(AD83="N/A", IF(U83="N/A", "N/A", L83+U83), AD83+AH83)</f>
        <v>N/A</v>
      </c>
      <c r="AO83" s="15" t="str">
        <f>IF(AD83="N/A", IF(V83="N/A", "N/A", L83+V83), IF(AI83="N/A", "N/A", AD83+AI83))</f>
        <v>N/A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40</v>
      </c>
      <c r="AS83" s="14" t="s">
        <v>40</v>
      </c>
      <c r="AT83" s="14" t="s">
        <v>40</v>
      </c>
      <c r="AU83" s="14" t="s">
        <v>40</v>
      </c>
      <c r="AV83" s="14" t="s">
        <v>40</v>
      </c>
      <c r="AW83" s="14" t="s">
        <v>40</v>
      </c>
      <c r="AX83" s="14" t="s">
        <v>40</v>
      </c>
      <c r="AY83" s="14" t="s">
        <v>40</v>
      </c>
      <c r="AZ83" s="14" t="s">
        <v>40</v>
      </c>
      <c r="BA83" s="14" t="s">
        <v>40</v>
      </c>
      <c r="BB83" s="14" t="s">
        <v>40</v>
      </c>
      <c r="BC83" s="14" t="s">
        <v>40</v>
      </c>
      <c r="BD83" s="14" t="s">
        <v>40</v>
      </c>
      <c r="BE83" s="14" t="s">
        <v>40</v>
      </c>
      <c r="BF83" s="14" t="s">
        <v>40</v>
      </c>
      <c r="BG83" s="14" t="s">
        <v>40</v>
      </c>
      <c r="BH83" s="14" t="s">
        <v>40</v>
      </c>
      <c r="BI83" s="14"/>
      <c r="BJ83" s="15">
        <f>IF(AR83="R", $CA83, IF(OR(AR83="P", AR83="T", AR83="N"), 0, IF($C83="DM", $T83, IF(OR(AR83="Y", AR83="IR"),$AM83,IF(AR83="C", IF($BI83="Y", IF($AF83="N/A", $Q83, $AF83), IF($AG83="N/A", $T83,$AG83)))))))</f>
        <v>3</v>
      </c>
      <c r="BK83" s="15">
        <f>IF(AS83="R", $CA83, IF(OR(AS83="P", AS83="T", AS83="N"), 0, IF($C83="DM", $T83, IF(OR(AS83="Y", AS83="IR"),$AM83,IF(AS83="C", IF($BI83="Y", IF($AF83="N/A", $Q83, $AF83), IF($AG83="N/A", $T83,$AG83)))))))</f>
        <v>3</v>
      </c>
      <c r="BL83" s="15">
        <f>IF(AT83="R", $CA83, IF(OR(AT83="P", AT83="T", AT83="N"), 0, IF($C83="DM", $T83, IF(OR(AT83="Y", AT83="IR"),$AM83,IF(AT83="C", IF($BI83="Y", IF($AF83="N/A", $Q83, $AF83), IF($AG83="N/A", $T83,$AG83)))))))</f>
        <v>3</v>
      </c>
      <c r="BM83" s="15">
        <f>IF(AU83="R", $CA83, IF(OR(AU83="P", AU83="T", AU83="N"), 0, IF($C83="DM", $T83, IF(OR(AU83="Y", AU83="IR"),$AM83,IF(AU83="C", IF($BI83="Y", IF($AF83="N/A", $Q83, $AF83), IF($AG83="N/A", $T83,$AG83)))))))</f>
        <v>3</v>
      </c>
      <c r="BN83" s="15">
        <f>IF(AV83="R", $CA83, IF(OR(AV83="P", AV83="T", AV83="N"), 0, IF($C83="DM", $T83, IF(OR(AV83="Y", AV83="IR"),$AM83,IF(AV83="C", IF($BI83="Y", IF($AF83="N/A", $Q83, $AF83), IF($AG83="N/A", $T83,$AG83)))))))</f>
        <v>3</v>
      </c>
      <c r="BO83" s="15">
        <f>IF(AW83="R", $CA83, IF(OR(AW83="P", AW83="T", AW83="N"), 0, IF($C83="DM", $T83, IF(OR(AW83="Y", AW83="IR"),$AM83,IF(AW83="C", IF($BI83="Y", IF($AF83="N/A", $Q83, $AF83), IF($AG83="N/A", $T83,$AG83)))))))</f>
        <v>3</v>
      </c>
      <c r="BP83" s="15">
        <f>IF(AX83="R", $CA83, IF(OR(AX83="P", AX83="T", AX83="N"), 0, IF($C83="DM", $T83, IF(OR(AX83="Y", AX83="IR"),$AM83,IF(AX83="C", IF($BI83="Y", IF($AF83="N/A", $Q83, $AF83), IF($AG83="N/A", $T83,$AG83)))))))</f>
        <v>3</v>
      </c>
      <c r="BQ83" s="15">
        <f>IF(AY83="R", $CA83, IF(OR(AY83="P", AY83="T", AY83="N"), 0, IF($C83="DM", $T83, IF(OR(AY83="Y", AY83="IR"),$AM83,IF(AY83="C", IF($BI83="Y", IF($AF83="N/A", $Q83, $AF83), IF($AG83="N/A", $T83,$AG83)))))))</f>
        <v>3</v>
      </c>
      <c r="BR83" s="15">
        <f>IF(AZ83="R", $CA83, IF(OR(AZ83="P", AZ83="T", AZ83="N"), 0, IF($C83="DM", $T83, IF(OR(AZ83="Y", AZ83="IR"),$AM83,IF(AZ83="C", IF($BI83="Y", IF($AF83="N/A", $Q83, $AF83), IF($AG83="N/A", $T83,$AG83)))))))</f>
        <v>3</v>
      </c>
      <c r="BS83" s="15">
        <f>IF(BA83="R", $CA83, IF(OR(BA83="P", BA83="T", BA83="N"), 0, IF($C83="DM", $T83, IF(OR(BA83="Y", BA83="IR"),$AM83,IF(BA83="C", IF($BI83="Y", IF($AF83="N/A", $Q83, $AF83), IF($AG83="N/A", $T83,$AG83)))))))</f>
        <v>3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3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3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3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3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3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3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3</v>
      </c>
      <c r="CA83" s="14" t="s">
        <v>75</v>
      </c>
      <c r="CB83" s="15">
        <f>BZ83</f>
        <v>3</v>
      </c>
      <c r="CC83" s="14" t="str">
        <f>IF(OR($BH83="T", $BH83="R"), 0, IF($BH83="C", IF($BI83="Y", IF($BA83="C", 0, IF(AF83="N/A", Q83-T83, AF83-AG83)), IF($AF83="N/A", U83, AH83)), AN83))</f>
        <v>N/A</v>
      </c>
      <c r="CD83" s="14" t="str">
        <f>IF(OR($BH83="T", $BH83="R"), 0, IF($BH83="C", IF($BI83="Y", 0, IF($AF83="N/A", V83, AI83)), AO83))</f>
        <v>N/A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S:2 G:1 GR:1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5666</v>
      </c>
      <c r="B84" s="14" t="s">
        <v>2986</v>
      </c>
      <c r="C84" s="14" t="s">
        <v>70</v>
      </c>
      <c r="D84" s="14" t="s">
        <v>52</v>
      </c>
      <c r="E84" s="14">
        <f>VLOOKUP(B84, 'Rookie Year'!$A$2:$B$55555,2,FALSE)</f>
        <v>2024</v>
      </c>
      <c r="F84" s="14">
        <v>2024</v>
      </c>
      <c r="G84" s="14" t="s">
        <v>40</v>
      </c>
      <c r="H84" s="14" t="s">
        <v>2213</v>
      </c>
      <c r="I84" s="15">
        <v>1</v>
      </c>
      <c r="J84" s="14">
        <v>3</v>
      </c>
      <c r="K84" s="16">
        <f>IF(AND(G84&lt;&gt;"N",R84="N/A"), IF(I84&lt;4, 0, 0.25),IF(I84=1, IF(J84=1,0.25, 0.25), IF(I84&lt;13, 0.25, IF(I84&lt;26, 0.4, IF(I84&lt;51, 0.6, 0.75)))))</f>
        <v>0</v>
      </c>
      <c r="L84" s="15">
        <f>I84-M84</f>
        <v>1</v>
      </c>
      <c r="M84" s="15">
        <f>ROUNDUP(I84*K84,0)</f>
        <v>0</v>
      </c>
      <c r="N84" s="15">
        <f>M84*J84</f>
        <v>0</v>
      </c>
      <c r="O84" s="15">
        <v>0</v>
      </c>
      <c r="P84" s="15">
        <v>0</v>
      </c>
      <c r="Q84" s="15">
        <f>N84-O84-P84</f>
        <v>0</v>
      </c>
      <c r="R84" s="14" t="s">
        <v>75</v>
      </c>
      <c r="S84" s="14">
        <f>IF(R84="N/A", J84-($B$1-F84), J84-($B$1-R84))</f>
        <v>2</v>
      </c>
      <c r="T84" s="15">
        <v>0</v>
      </c>
      <c r="U84" s="15">
        <v>0</v>
      </c>
      <c r="V84" s="15" t="str">
        <f>IF($S84&lt;3, "N/A", $M84)</f>
        <v>N/A</v>
      </c>
      <c r="W84" s="15" t="str">
        <f>IF($S84&lt;4, "N/A", $M84)</f>
        <v>N/A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No</v>
      </c>
      <c r="AA84" s="17" t="str">
        <f>IF(C84="DM", "N/A", IF(Z84="No","N/A",VLOOKUP(B84,'Extension List'!$A$3:$AE$1972,19,FALSE)))</f>
        <v>N/A</v>
      </c>
      <c r="AB84" s="14" t="str">
        <f>IF(C84="DM", "N/A", IF(Z84="No","N/A",VLOOKUP(B84,'Extension List'!$A$3:$AE$1972,21,FALSE)))</f>
        <v>N/A</v>
      </c>
      <c r="AC84" s="14" t="str">
        <f>IF(AA84="N/A", "N/A", 0)</f>
        <v>N/A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1</v>
      </c>
      <c r="AN84" s="15">
        <f>IF(AD84="N/A", IF(U84="N/A", "N/A", L84+U84), AD84+AH84)</f>
        <v>1</v>
      </c>
      <c r="AO84" s="15" t="str">
        <f>IF(AD84="N/A", IF(V84="N/A", "N/A", L84+V84), IF(AI84="N/A", "N/A", AD84+AI84))</f>
        <v>N/A</v>
      </c>
      <c r="AP84" s="15" t="str">
        <f>IF(AD84="N/A", IF(W84="N/A", "N/A", L84+W84), IF(AJ84="N/A", "N/A", AD84+AJ84))</f>
        <v>N/A</v>
      </c>
      <c r="AQ84" s="15" t="str">
        <f>IF(AD84="N/A", IF(X84="N/A", "N/A", L84+X84), IF(AK84="N/A", "N/A", AD84+AK84))</f>
        <v>N/A</v>
      </c>
      <c r="AR84" s="14" t="s">
        <v>40</v>
      </c>
      <c r="AS84" s="14" t="s">
        <v>40</v>
      </c>
      <c r="AT84" s="14" t="s">
        <v>40</v>
      </c>
      <c r="AU84" s="14" t="s">
        <v>40</v>
      </c>
      <c r="AV84" s="14" t="s">
        <v>40</v>
      </c>
      <c r="AW84" s="14" t="s">
        <v>40</v>
      </c>
      <c r="AX84" s="14" t="s">
        <v>40</v>
      </c>
      <c r="AY84" s="14" t="s">
        <v>40</v>
      </c>
      <c r="AZ84" s="14" t="s">
        <v>40</v>
      </c>
      <c r="BA84" s="14" t="s">
        <v>40</v>
      </c>
      <c r="BB84" s="14" t="s">
        <v>40</v>
      </c>
      <c r="BC84" s="14" t="s">
        <v>40</v>
      </c>
      <c r="BD84" s="14" t="s">
        <v>40</v>
      </c>
      <c r="BE84" s="14" t="s">
        <v>40</v>
      </c>
      <c r="BF84" s="14" t="s">
        <v>40</v>
      </c>
      <c r="BG84" s="14" t="s">
        <v>40</v>
      </c>
      <c r="BH84" s="14" t="s">
        <v>40</v>
      </c>
      <c r="BI84" s="14"/>
      <c r="BJ84" s="15">
        <f>IF(AR84="R", $CA84, IF(OR(AR84="P", AR84="T", AR84="N"), 0, IF($C84="DM", $T84, IF(OR(AR84="Y", AR84="IR"),$AM84,IF(AR84="C", IF($BI84="Y", IF($AF84="N/A", $Q84, $AF84), IF($AG84="N/A", $T84,$AG84)))))))</f>
        <v>1</v>
      </c>
      <c r="BK84" s="15">
        <f>IF(AS84="R", $CA84, IF(OR(AS84="P", AS84="T", AS84="N"), 0, IF($C84="DM", $T84, IF(OR(AS84="Y", AS84="IR"),$AM84,IF(AS84="C", IF($BI84="Y", IF($AF84="N/A", $Q84, $AF84), IF($AG84="N/A", $T84,$AG84)))))))</f>
        <v>1</v>
      </c>
      <c r="BL84" s="15">
        <f>IF(AT84="R", $CA84, IF(OR(AT84="P", AT84="T", AT84="N"), 0, IF($C84="DM", $T84, IF(OR(AT84="Y", AT84="IR"),$AM84,IF(AT84="C", IF($BI84="Y", IF($AF84="N/A", $Q84, $AF84), IF($AG84="N/A", $T84,$AG84)))))))</f>
        <v>1</v>
      </c>
      <c r="BM84" s="15">
        <f>IF(AU84="R", $CA84, IF(OR(AU84="P", AU84="T", AU84="N"), 0, IF($C84="DM", $T84, IF(OR(AU84="Y", AU84="IR"),$AM84,IF(AU84="C", IF($BI84="Y", IF($AF84="N/A", $Q84, $AF84), IF($AG84="N/A", $T84,$AG84)))))))</f>
        <v>1</v>
      </c>
      <c r="BN84" s="15">
        <f>IF(AV84="R", $CA84, IF(OR(AV84="P", AV84="T", AV84="N"), 0, IF($C84="DM", $T84, IF(OR(AV84="Y", AV84="IR"),$AM84,IF(AV84="C", IF($BI84="Y", IF($AF84="N/A", $Q84, $AF84), IF($AG84="N/A", $T84,$AG84)))))))</f>
        <v>1</v>
      </c>
      <c r="BO84" s="15">
        <f>IF(AW84="R", $CA84, IF(OR(AW84="P", AW84="T", AW84="N"), 0, IF($C84="DM", $T84, IF(OR(AW84="Y", AW84="IR"),$AM84,IF(AW84="C", IF($BI84="Y", IF($AF84="N/A", $Q84, $AF84), IF($AG84="N/A", $T84,$AG84)))))))</f>
        <v>1</v>
      </c>
      <c r="BP84" s="15">
        <f>IF(AX84="R", $CA84, IF(OR(AX84="P", AX84="T", AX84="N"), 0, IF($C84="DM", $T84, IF(OR(AX84="Y", AX84="IR"),$AM84,IF(AX84="C", IF($BI84="Y", IF($AF84="N/A", $Q84, $AF84), IF($AG84="N/A", $T84,$AG84)))))))</f>
        <v>1</v>
      </c>
      <c r="BQ84" s="15">
        <f>IF(AY84="R", $CA84, IF(OR(AY84="P", AY84="T", AY84="N"), 0, IF($C84="DM", $T84, IF(OR(AY84="Y", AY84="IR"),$AM84,IF(AY84="C", IF($BI84="Y", IF($AF84="N/A", $Q84, $AF84), IF($AG84="N/A", $T84,$AG84)))))))</f>
        <v>1</v>
      </c>
      <c r="BR84" s="15">
        <f>IF(AZ84="R", $CA84, IF(OR(AZ84="P", AZ84="T", AZ84="N"), 0, IF($C84="DM", $T84, IF(OR(AZ84="Y", AZ84="IR"),$AM84,IF(AZ84="C", IF($BI84="Y", IF($AF84="N/A", $Q84, $AF84), IF($AG84="N/A", $T84,$AG84)))))))</f>
        <v>1</v>
      </c>
      <c r="BS84" s="15">
        <f>IF(BA84="R", $CA84, IF(OR(BA84="P", BA84="T", BA84="N"), 0, IF($C84="DM", $T84, IF(OR(BA84="Y", BA84="IR"),$AM84,IF(BA84="C", IF($BI84="Y", IF($AF84="N/A", $Q84, $AF84), IF($AG84="N/A", $T84,$AG84)))))))</f>
        <v>1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1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1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1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1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1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1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1</v>
      </c>
      <c r="CA84" s="14" t="s">
        <v>75</v>
      </c>
      <c r="CB84" s="15">
        <f>BZ84</f>
        <v>1</v>
      </c>
      <c r="CC84" s="14">
        <f>IF(OR($BH84="T", $BH84="R"), 0, IF($BH84="C", IF($BI84="Y", IF($BA84="C", 0, IF(AF84="N/A", Q84-T84, AF84-AG84)), IF($AF84="N/A", U84, AH84)), AN84))</f>
        <v>1</v>
      </c>
      <c r="CD84" s="14" t="str">
        <f>IF(OR($BH84="T", $BH84="R"), 0, IF($BH84="C", IF($BI84="Y", 0, IF($AF84="N/A", V84, AI84)), AO84))</f>
        <v>N/A</v>
      </c>
      <c r="CE84" s="14" t="str">
        <f>IF(OR($BH84="T", $BH84="R"), 0, IF($BH84="C", IF($BI84="Y", 0, IF($AF84="N/A", W84, AJ84)), AP84))</f>
        <v>N/A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S:1 G:0 GR:0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6101</v>
      </c>
      <c r="B85" s="14" t="s">
        <v>3217</v>
      </c>
      <c r="C85" s="14" t="s">
        <v>70</v>
      </c>
      <c r="D85" s="14" t="s">
        <v>52</v>
      </c>
      <c r="E85" s="14">
        <v>2025</v>
      </c>
      <c r="F85" s="14">
        <v>2025</v>
      </c>
      <c r="G85" s="14" t="s">
        <v>40</v>
      </c>
      <c r="H85" s="14" t="s">
        <v>2662</v>
      </c>
      <c r="I85" s="15">
        <v>1</v>
      </c>
      <c r="J85" s="14">
        <v>3</v>
      </c>
      <c r="K85" s="16">
        <f>IF(AND(G85&lt;&gt;"N",R85="N/A"), IF(I85&lt;4, 0, 0.25),IF(I85=1, IF(J85=1,0.25, 0.25), IF(I85&lt;13, 0.25, IF(I85&lt;26, 0.4, IF(I85&lt;51, 0.6, 0.75)))))</f>
        <v>0</v>
      </c>
      <c r="L85" s="15">
        <f>I85-M85</f>
        <v>1</v>
      </c>
      <c r="M85" s="15">
        <f>ROUNDUP(I85*K85,0)</f>
        <v>0</v>
      </c>
      <c r="N85" s="15">
        <f>M85*J85</f>
        <v>0</v>
      </c>
      <c r="O85" s="15">
        <v>0</v>
      </c>
      <c r="P85" s="15">
        <v>0</v>
      </c>
      <c r="Q85" s="15">
        <f>N85-O85-P85</f>
        <v>0</v>
      </c>
      <c r="R85" s="14" t="s">
        <v>75</v>
      </c>
      <c r="S85" s="14">
        <f>IF(R85="N/A", J85-($B$1-F85), J85-($B$1-R85))</f>
        <v>3</v>
      </c>
      <c r="T85" s="15">
        <f>IF($S85&lt;1, "N/A", $M85)</f>
        <v>0</v>
      </c>
      <c r="U85" s="15">
        <f>IF($S85&lt;2, "N/A", $M85)</f>
        <v>0</v>
      </c>
      <c r="V85" s="15">
        <f>IF($S85&lt;3, "N/A", $M85)</f>
        <v>0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No</v>
      </c>
      <c r="AA85" s="17" t="str">
        <f>IF(C85="DM", "N/A", IF(Z85="No","N/A",VLOOKUP(B85,'Extension List'!$A$3:$AE$1972,19,FALSE)))</f>
        <v>N/A</v>
      </c>
      <c r="AB85" s="14" t="str">
        <f>IF(C85="DM", "N/A", IF(Z85="No","N/A",VLOOKUP(B85,'Extension List'!$A$3:$AE$1972,21,FALSE)))</f>
        <v>N/A</v>
      </c>
      <c r="AC85" s="14" t="str">
        <f>IF(AA85="N/A", "N/A", 0)</f>
        <v>N/A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1</v>
      </c>
      <c r="AN85" s="15">
        <f>IF(AD85="N/A", IF(U85="N/A", "N/A", L85+U85), AD85+AH85)</f>
        <v>1</v>
      </c>
      <c r="AO85" s="15">
        <f>IF(AD85="N/A", IF(V85="N/A", "N/A", L85+V85), IF(AI85="N/A", "N/A", AD85+AI85))</f>
        <v>1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J85" s="15">
        <f>IF(AR85="R", $CA85, IF(OR(AR85="P", AR85="T", AR85="N"), 0, IF($C85="DM", $T85, IF(OR(AR85="Y", AR85="IR"),$AM85,IF(AR85="C", IF($BI85="Y", IF($AF85="N/A", $Q85, $AF85), IF($AG85="N/A", $T85,$AG85)))))))</f>
        <v>1</v>
      </c>
      <c r="BK85" s="15">
        <f>IF(AS85="R", $CA85, IF(OR(AS85="P", AS85="T", AS85="N"), 0, IF($C85="DM", $T85, IF(OR(AS85="Y", AS85="IR"),$AM85,IF(AS85="C", IF($BI85="Y", IF($AF85="N/A", $Q85, $AF85), IF($AG85="N/A", $T85,$AG85)))))))</f>
        <v>1</v>
      </c>
      <c r="BL85" s="15">
        <f>IF(AT85="R", $CA85, IF(OR(AT85="P", AT85="T", AT85="N"), 0, IF($C85="DM", $T85, IF(OR(AT85="Y", AT85="IR"),$AM85,IF(AT85="C", IF($BI85="Y", IF($AF85="N/A", $Q85, $AF85), IF($AG85="N/A", $T85,$AG85)))))))</f>
        <v>1</v>
      </c>
      <c r="BM85" s="15">
        <f>IF(AU85="R", $CA85, IF(OR(AU85="P", AU85="T", AU85="N"), 0, IF($C85="DM", $T85, IF(OR(AU85="Y", AU85="IR"),$AM85,IF(AU85="C", IF($BI85="Y", IF($AF85="N/A", $Q85, $AF85), IF($AG85="N/A", $T85,$AG85)))))))</f>
        <v>1</v>
      </c>
      <c r="BN85" s="15">
        <f>IF(AV85="R", $CA85, IF(OR(AV85="P", AV85="T", AV85="N"), 0, IF($C85="DM", $T85, IF(OR(AV85="Y", AV85="IR"),$AM85,IF(AV85="C", IF($BI85="Y", IF($AF85="N/A", $Q85, $AF85), IF($AG85="N/A", $T85,$AG85)))))))</f>
        <v>1</v>
      </c>
      <c r="BO85" s="15">
        <f>IF(AW85="R", $CA85, IF(OR(AW85="P", AW85="T", AW85="N"), 0, IF($C85="DM", $T85, IF(OR(AW85="Y", AW85="IR"),$AM85,IF(AW85="C", IF($BI85="Y", IF($AF85="N/A", $Q85, $AF85), IF($AG85="N/A", $T85,$AG85)))))))</f>
        <v>1</v>
      </c>
      <c r="BP85" s="15">
        <f>IF(AX85="R", $CA85, IF(OR(AX85="P", AX85="T", AX85="N"), 0, IF($C85="DM", $T85, IF(OR(AX85="Y", AX85="IR"),$AM85,IF(AX85="C", IF($BI85="Y", IF($AF85="N/A", $Q85, $AF85), IF($AG85="N/A", $T85,$AG85)))))))</f>
        <v>1</v>
      </c>
      <c r="BQ85" s="15">
        <f>IF(AY85="R", $CA85, IF(OR(AY85="P", AY85="T", AY85="N"), 0, IF($C85="DM", $T85, IF(OR(AY85="Y", AY85="IR"),$AM85,IF(AY85="C", IF($BI85="Y", IF($AF85="N/A", $Q85, $AF85), IF($AG85="N/A", $T85,$AG85)))))))</f>
        <v>1</v>
      </c>
      <c r="BR85" s="15">
        <f>IF(AZ85="R", $CA85, IF(OR(AZ85="P", AZ85="T", AZ85="N"), 0, IF($C85="DM", $T85, IF(OR(AZ85="Y", AZ85="IR"),$AM85,IF(AZ85="C", IF($BI85="Y", IF($AF85="N/A", $Q85, $AF85), IF($AG85="N/A", $T85,$AG85)))))))</f>
        <v>1</v>
      </c>
      <c r="BS85" s="15">
        <f>IF(BA85="R", $CA85, IF(OR(BA85="P", BA85="T", BA85="N"), 0, IF($C85="DM", $T85, IF(OR(BA85="Y", BA85="IR"),$AM85,IF(BA85="C", IF($BI85="Y", IF($AF85="N/A", $Q85, $AF85), IF($AG85="N/A", $T85,$AG85)))))))</f>
        <v>1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1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1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1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1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1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1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1</v>
      </c>
      <c r="CA85" s="14" t="s">
        <v>75</v>
      </c>
      <c r="CB85" s="15">
        <f>BZ85</f>
        <v>1</v>
      </c>
      <c r="CC85" s="14">
        <f>IF(OR($BH85="T", $BH85="R"), 0, IF($BH85="C", IF($BI85="Y", IF($BA85="C", 0, IF(AF85="N/A", Q85-T85, AF85-AG85)), IF($AF85="N/A", U85, AH85)), AN85))</f>
        <v>1</v>
      </c>
      <c r="CD85" s="14">
        <f>IF(OR($BH85="T", $BH85="R"), 0, IF($BH85="C", IF($BI85="Y", 0, IF($AF85="N/A", V85, AI85)), AO85))</f>
        <v>1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S:1 G:0 GR:0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5261</v>
      </c>
      <c r="B86" s="14" t="s">
        <v>2929</v>
      </c>
      <c r="C86" s="14" t="s">
        <v>70</v>
      </c>
      <c r="D86" s="14" t="s">
        <v>52</v>
      </c>
      <c r="E86" s="14">
        <f>VLOOKUP(B86, 'Rookie Year'!$A$2:$B$55555,2,FALSE)</f>
        <v>2023</v>
      </c>
      <c r="F86" s="14">
        <v>2023</v>
      </c>
      <c r="G86" s="14" t="s">
        <v>40</v>
      </c>
      <c r="H86" s="14" t="s">
        <v>2237</v>
      </c>
      <c r="I86" s="15">
        <v>1</v>
      </c>
      <c r="J86" s="14">
        <v>3</v>
      </c>
      <c r="K86" s="16">
        <f>IF(AND(G86&lt;&gt;"N",R86="N/A"), IF(I86&lt;4, 0, 0.25),IF(I86=1, IF(J86=1,0.25, 0.25), IF(I86&lt;13, 0.25, IF(I86&lt;26, 0.4, IF(I86&lt;51, 0.6, 0.75)))))</f>
        <v>0</v>
      </c>
      <c r="L86" s="15">
        <f>I86-M86</f>
        <v>1</v>
      </c>
      <c r="M86" s="15">
        <f>ROUNDUP(I86*K86,0)</f>
        <v>0</v>
      </c>
      <c r="N86" s="15">
        <f>M86*J86</f>
        <v>0</v>
      </c>
      <c r="O86" s="15">
        <v>0</v>
      </c>
      <c r="P86" s="15">
        <v>0</v>
      </c>
      <c r="Q86" s="15">
        <f>N86-O86-P86</f>
        <v>0</v>
      </c>
      <c r="R86" s="14" t="s">
        <v>75</v>
      </c>
      <c r="S86" s="14">
        <f>IF(R86="N/A", J86-($B$1-F86), J86-($B$1-R86))</f>
        <v>1</v>
      </c>
      <c r="T86" s="15">
        <v>0</v>
      </c>
      <c r="U86" s="15" t="str">
        <f>IF($S86&lt;2, "N/A", $M86)</f>
        <v>N/A</v>
      </c>
      <c r="V86" s="15" t="str">
        <f>IF($S86&lt;3, "N/A", $M86)</f>
        <v>N/A</v>
      </c>
      <c r="W86" s="15" t="str">
        <f>IF($S86&lt;4, "N/A", $M86)</f>
        <v>N/A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Yes</v>
      </c>
      <c r="AA86" s="17">
        <f>IF(C86="DM", "N/A", IF(Z86="No","N/A",VLOOKUP(B86,'Extension List'!$A$3:$AE$1972,19,FALSE)))</f>
        <v>1</v>
      </c>
      <c r="AB86" s="14">
        <f>IF(C86="DM", "N/A", IF(Z86="No","N/A",VLOOKUP(B86,'Extension List'!$A$3:$AE$1972,21,FALSE)))</f>
        <v>1</v>
      </c>
      <c r="AC86" s="14">
        <f>IF(AA86="N/A", "N/A", 0)</f>
        <v>0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1</v>
      </c>
      <c r="AN86" s="15" t="str">
        <f>IF(AD86="N/A", IF(U86="N/A", "N/A", L86+U86), AD86+AH86)</f>
        <v>N/A</v>
      </c>
      <c r="AO86" s="15" t="str">
        <f>IF(AD86="N/A", IF(V86="N/A", "N/A", L86+V86), IF(AI86="N/A", "N/A", AD86+AI86))</f>
        <v>N/A</v>
      </c>
      <c r="AP86" s="15" t="str">
        <f>IF(AD86="N/A", IF(W86="N/A", "N/A", L86+W86), IF(AJ86="N/A", "N/A", AD86+AJ86))</f>
        <v>N/A</v>
      </c>
      <c r="AQ86" s="15" t="str">
        <f>IF(AD86="N/A", IF(X86="N/A", "N/A", L86+X86), IF(AK86="N/A", "N/A", AD86+AK86))</f>
        <v>N/A</v>
      </c>
      <c r="AR86" s="14" t="s">
        <v>48</v>
      </c>
      <c r="AS86" s="14" t="s">
        <v>48</v>
      </c>
      <c r="AT86" s="14" t="s">
        <v>48</v>
      </c>
      <c r="AU86" s="14" t="s">
        <v>48</v>
      </c>
      <c r="AV86" s="14" t="s">
        <v>48</v>
      </c>
      <c r="AW86" s="14" t="s">
        <v>48</v>
      </c>
      <c r="AX86" s="14" t="s">
        <v>48</v>
      </c>
      <c r="AY86" s="14" t="s">
        <v>48</v>
      </c>
      <c r="AZ86" s="14" t="s">
        <v>48</v>
      </c>
      <c r="BA86" s="14" t="s">
        <v>48</v>
      </c>
      <c r="BB86" s="14" t="s">
        <v>48</v>
      </c>
      <c r="BC86" s="14" t="s">
        <v>48</v>
      </c>
      <c r="BD86" s="14" t="s">
        <v>48</v>
      </c>
      <c r="BE86" s="14" t="s">
        <v>48</v>
      </c>
      <c r="BF86" s="14" t="s">
        <v>48</v>
      </c>
      <c r="BG86" s="14" t="s">
        <v>48</v>
      </c>
      <c r="BH86" s="14" t="s">
        <v>48</v>
      </c>
      <c r="BI86" s="14"/>
      <c r="BJ86" s="15">
        <f>IF(AR86="R", $CA86, IF(OR(AR86="P", AR86="T", AR86="N"), 0, IF($C86="DM", $T86, IF(OR(AR86="Y", AR86="IR"),$AM86,IF(AR86="C", IF($BI86="Y", IF($AF86="N/A", $Q86, $AF86), IF($AG86="N/A", $T86,$AG86)))))))</f>
        <v>1</v>
      </c>
      <c r="BK86" s="15">
        <f>IF(AS86="R", $CA86, IF(OR(AS86="P", AS86="T", AS86="N"), 0, IF($C86="DM", $T86, IF(OR(AS86="Y", AS86="IR"),$AM86,IF(AS86="C", IF($BI86="Y", IF($AF86="N/A", $Q86, $AF86), IF($AG86="N/A", $T86,$AG86)))))))</f>
        <v>1</v>
      </c>
      <c r="BL86" s="15">
        <f>IF(AT86="R", $CA86, IF(OR(AT86="P", AT86="T", AT86="N"), 0, IF($C86="DM", $T86, IF(OR(AT86="Y", AT86="IR"),$AM86,IF(AT86="C", IF($BI86="Y", IF($AF86="N/A", $Q86, $AF86), IF($AG86="N/A", $T86,$AG86)))))))</f>
        <v>1</v>
      </c>
      <c r="BM86" s="15">
        <f>IF(AU86="R", $CA86, IF(OR(AU86="P", AU86="T", AU86="N"), 0, IF($C86="DM", $T86, IF(OR(AU86="Y", AU86="IR"),$AM86,IF(AU86="C", IF($BI86="Y", IF($AF86="N/A", $Q86, $AF86), IF($AG86="N/A", $T86,$AG86)))))))</f>
        <v>1</v>
      </c>
      <c r="BN86" s="15">
        <f>IF(AV86="R", $CA86, IF(OR(AV86="P", AV86="T", AV86="N"), 0, IF($C86="DM", $T86, IF(OR(AV86="Y", AV86="IR"),$AM86,IF(AV86="C", IF($BI86="Y", IF($AF86="N/A", $Q86, $AF86), IF($AG86="N/A", $T86,$AG86)))))))</f>
        <v>1</v>
      </c>
      <c r="BO86" s="15">
        <f>IF(AW86="R", $CA86, IF(OR(AW86="P", AW86="T", AW86="N"), 0, IF($C86="DM", $T86, IF(OR(AW86="Y", AW86="IR"),$AM86,IF(AW86="C", IF($BI86="Y", IF($AF86="N/A", $Q86, $AF86), IF($AG86="N/A", $T86,$AG86)))))))</f>
        <v>1</v>
      </c>
      <c r="BP86" s="15">
        <f>IF(AX86="R", $CA86, IF(OR(AX86="P", AX86="T", AX86="N"), 0, IF($C86="DM", $T86, IF(OR(AX86="Y", AX86="IR"),$AM86,IF(AX86="C", IF($BI86="Y", IF($AF86="N/A", $Q86, $AF86), IF($AG86="N/A", $T86,$AG86)))))))</f>
        <v>1</v>
      </c>
      <c r="BQ86" s="15">
        <f>IF(AY86="R", $CA86, IF(OR(AY86="P", AY86="T", AY86="N"), 0, IF($C86="DM", $T86, IF(OR(AY86="Y", AY86="IR"),$AM86,IF(AY86="C", IF($BI86="Y", IF($AF86="N/A", $Q86, $AF86), IF($AG86="N/A", $T86,$AG86)))))))</f>
        <v>1</v>
      </c>
      <c r="BR86" s="15">
        <f>IF(AZ86="R", $CA86, IF(OR(AZ86="P", AZ86="T", AZ86="N"), 0, IF($C86="DM", $T86, IF(OR(AZ86="Y", AZ86="IR"),$AM86,IF(AZ86="C", IF($BI86="Y", IF($AF86="N/A", $Q86, $AF86), IF($AG86="N/A", $T86,$AG86)))))))</f>
        <v>1</v>
      </c>
      <c r="BS86" s="15">
        <f>IF(BA86="R", $CA86, IF(OR(BA86="P", BA86="T", BA86="N"), 0, IF($C86="DM", $T86, IF(OR(BA86="Y", BA86="IR"),$AM86,IF(BA86="C", IF($BI86="Y", IF($AF86="N/A", $Q86, $AF86), IF($AG86="N/A", $T86,$AG86)))))))</f>
        <v>1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1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1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1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1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1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1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1</v>
      </c>
      <c r="CA86" s="14" t="s">
        <v>75</v>
      </c>
      <c r="CB86" s="15">
        <f>BZ86</f>
        <v>1</v>
      </c>
      <c r="CC86" s="14" t="str">
        <f>IF(OR($BH86="T", $BH86="R"), 0, IF($BH86="C", IF($BI86="Y", IF($BA86="C", 0, IF(AF86="N/A", Q86-T86, AF86-AG86)), IF($AF86="N/A", U86, AH86)), AN86))</f>
        <v>N/A</v>
      </c>
      <c r="CD86" s="14" t="str">
        <f>IF(OR($BH86="T", $BH86="R"), 0, IF($BH86="C", IF($BI86="Y", 0, IF($AF86="N/A", V86, AI86)), AO86))</f>
        <v>N/A</v>
      </c>
      <c r="CE86" s="14" t="str">
        <f>IF(OR($BH86="T", $BH86="R"), 0, IF($BH86="C", IF($BI86="Y", 0, IF($AF86="N/A", W86, AJ86)), AP86))</f>
        <v>N/A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S:1 G:0 GR:0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5219</v>
      </c>
      <c r="B87" s="14" t="s">
        <v>2872</v>
      </c>
      <c r="C87" s="14" t="s">
        <v>71</v>
      </c>
      <c r="D87" s="14" t="s">
        <v>52</v>
      </c>
      <c r="E87" s="14">
        <f>VLOOKUP(B87, 'Rookie Year'!$A$2:$B$55555,2,FALSE)</f>
        <v>2023</v>
      </c>
      <c r="F87" s="14">
        <v>2023</v>
      </c>
      <c r="G87" s="14" t="s">
        <v>40</v>
      </c>
      <c r="H87" s="14" t="s">
        <v>2870</v>
      </c>
      <c r="I87" s="15">
        <v>1</v>
      </c>
      <c r="J87" s="14">
        <v>3</v>
      </c>
      <c r="K87" s="16">
        <f>IF(AND(G87&lt;&gt;"N",R87="N/A"), IF(I87&lt;4, 0, 0.25),IF(I87=1, IF(J87=1,0.25, 0.25), IF(I87&lt;13, 0.25, IF(I87&lt;26, 0.4, IF(I87&lt;51, 0.6, 0.75)))))</f>
        <v>0</v>
      </c>
      <c r="L87" s="15">
        <f>I87-M87</f>
        <v>1</v>
      </c>
      <c r="M87" s="15">
        <f>ROUNDUP(I87*K87,0)</f>
        <v>0</v>
      </c>
      <c r="N87" s="15">
        <f>M87*J87</f>
        <v>0</v>
      </c>
      <c r="O87" s="15">
        <v>0</v>
      </c>
      <c r="P87" s="15">
        <v>0</v>
      </c>
      <c r="Q87" s="15">
        <f>N87-O87-P87</f>
        <v>0</v>
      </c>
      <c r="R87" s="14" t="s">
        <v>75</v>
      </c>
      <c r="S87" s="14">
        <f>IF(R87="N/A", J87-($B$1-F87), J87-($B$1-R87))</f>
        <v>1</v>
      </c>
      <c r="T87" s="15">
        <v>0</v>
      </c>
      <c r="U87" s="15" t="str">
        <f>IF($S87&lt;2, "N/A", $M87)</f>
        <v>N/A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Yes</v>
      </c>
      <c r="AA87" s="17">
        <f>IF(C87="DM", "N/A", IF(Z87="No","N/A",VLOOKUP(B87,'Extension List'!$A$3:$AE$1972,19,FALSE)))</f>
        <v>1</v>
      </c>
      <c r="AB87" s="14">
        <f>IF(C87="DM", "N/A", IF(Z87="No","N/A",VLOOKUP(B87,'Extension List'!$A$3:$AE$1972,21,FALSE)))</f>
        <v>1</v>
      </c>
      <c r="AC87" s="14">
        <f>IF(AA87="N/A", "N/A", 0)</f>
        <v>0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1</v>
      </c>
      <c r="AN87" s="15" t="str">
        <f>IF(AD87="N/A", IF(U87="N/A", "N/A", L87+U87), AD87+AH87)</f>
        <v>N/A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I87" s="14"/>
      <c r="BJ87" s="15">
        <f>IF(AR87="R", $CA87, IF(OR(AR87="P", AR87="T", AR87="N"), 0, IF($C87="DM", $T87, IF(OR(AR87="Y", AR87="IR"),$AM87,IF(AR87="C", IF($BI87="Y", IF($AF87="N/A", $Q87, $AF87), IF($AG87="N/A", $T87,$AG87)))))))</f>
        <v>1</v>
      </c>
      <c r="BK87" s="15">
        <f>IF(AS87="R", $CA87, IF(OR(AS87="P", AS87="T", AS87="N"), 0, IF($C87="DM", $T87, IF(OR(AS87="Y", AS87="IR"),$AM87,IF(AS87="C", IF($BI87="Y", IF($AF87="N/A", $Q87, $AF87), IF($AG87="N/A", $T87,$AG87)))))))</f>
        <v>1</v>
      </c>
      <c r="BL87" s="15">
        <f>IF(AT87="R", $CA87, IF(OR(AT87="P", AT87="T", AT87="N"), 0, IF($C87="DM", $T87, IF(OR(AT87="Y", AT87="IR"),$AM87,IF(AT87="C", IF($BI87="Y", IF($AF87="N/A", $Q87, $AF87), IF($AG87="N/A", $T87,$AG87)))))))</f>
        <v>1</v>
      </c>
      <c r="BM87" s="15">
        <f>IF(AU87="R", $CA87, IF(OR(AU87="P", AU87="T", AU87="N"), 0, IF($C87="DM", $T87, IF(OR(AU87="Y", AU87="IR"),$AM87,IF(AU87="C", IF($BI87="Y", IF($AF87="N/A", $Q87, $AF87), IF($AG87="N/A", $T87,$AG87)))))))</f>
        <v>1</v>
      </c>
      <c r="BN87" s="15">
        <f>IF(AV87="R", $CA87, IF(OR(AV87="P", AV87="T", AV87="N"), 0, IF($C87="DM", $T87, IF(OR(AV87="Y", AV87="IR"),$AM87,IF(AV87="C", IF($BI87="Y", IF($AF87="N/A", $Q87, $AF87), IF($AG87="N/A", $T87,$AG87)))))))</f>
        <v>1</v>
      </c>
      <c r="BO87" s="15">
        <f>IF(AW87="R", $CA87, IF(OR(AW87="P", AW87="T", AW87="N"), 0, IF($C87="DM", $T87, IF(OR(AW87="Y", AW87="IR"),$AM87,IF(AW87="C", IF($BI87="Y", IF($AF87="N/A", $Q87, $AF87), IF($AG87="N/A", $T87,$AG87)))))))</f>
        <v>1</v>
      </c>
      <c r="BP87" s="15">
        <f>IF(AX87="R", $CA87, IF(OR(AX87="P", AX87="T", AX87="N"), 0, IF($C87="DM", $T87, IF(OR(AX87="Y", AX87="IR"),$AM87,IF(AX87="C", IF($BI87="Y", IF($AF87="N/A", $Q87, $AF87), IF($AG87="N/A", $T87,$AG87)))))))</f>
        <v>1</v>
      </c>
      <c r="BQ87" s="15">
        <f>IF(AY87="R", $CA87, IF(OR(AY87="P", AY87="T", AY87="N"), 0, IF($C87="DM", $T87, IF(OR(AY87="Y", AY87="IR"),$AM87,IF(AY87="C", IF($BI87="Y", IF($AF87="N/A", $Q87, $AF87), IF($AG87="N/A", $T87,$AG87)))))))</f>
        <v>1</v>
      </c>
      <c r="BR87" s="15">
        <f>IF(AZ87="R", $CA87, IF(OR(AZ87="P", AZ87="T", AZ87="N"), 0, IF($C87="DM", $T87, IF(OR(AZ87="Y", AZ87="IR"),$AM87,IF(AZ87="C", IF($BI87="Y", IF($AF87="N/A", $Q87, $AF87), IF($AG87="N/A", $T87,$AG87)))))))</f>
        <v>1</v>
      </c>
      <c r="BS87" s="15">
        <f>IF(BA87="R", $CA87, IF(OR(BA87="P", BA87="T", BA87="N"), 0, IF($C87="DM", $T87, IF(OR(BA87="Y", BA87="IR"),$AM87,IF(BA87="C", IF($BI87="Y", IF($AF87="N/A", $Q87, $AF87), IF($AG87="N/A", $T87,$AG87)))))))</f>
        <v>1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1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1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1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1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1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1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1</v>
      </c>
      <c r="CA87" s="14" t="s">
        <v>75</v>
      </c>
      <c r="CB87" s="15">
        <f>BZ87</f>
        <v>1</v>
      </c>
      <c r="CC87" s="14" t="str">
        <f>IF(OR($BH87="T", $BH87="R"), 0, IF($BH87="C", IF($BI87="Y", IF($BA87="C", 0, IF(AF87="N/A", Q87-T87, AF87-AG87)), IF($AF87="N/A", U87, AH87)), AN87))</f>
        <v>N/A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S:1 G:0 GR:0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6127</v>
      </c>
      <c r="B88" s="14" t="s">
        <v>3242</v>
      </c>
      <c r="C88" s="14" t="s">
        <v>71</v>
      </c>
      <c r="D88" s="14" t="s">
        <v>52</v>
      </c>
      <c r="E88" s="14">
        <f>VLOOKUP(B88, 'Rookie Year'!$A$2:$B$55555,2,FALSE)</f>
        <v>2022</v>
      </c>
      <c r="F88" s="14">
        <v>2025</v>
      </c>
      <c r="G88" s="14" t="s">
        <v>42</v>
      </c>
      <c r="H88" s="14" t="s">
        <v>1927</v>
      </c>
      <c r="I88" s="15">
        <v>1</v>
      </c>
      <c r="J88" s="14">
        <v>1</v>
      </c>
      <c r="K88" s="16">
        <f>IF(AND(G88&lt;&gt;"N",R88="N/A"), IF(I88&lt;4, 0, 0.25),IF(I88=1, IF(J88=1,0.25, 0.25), IF(I88&lt;13, 0.25, IF(I88&lt;26, 0.4, IF(I88&lt;51, 0.6, 0.75)))))</f>
        <v>0.25</v>
      </c>
      <c r="L88" s="15">
        <f>I88-M88</f>
        <v>0</v>
      </c>
      <c r="M88" s="15">
        <f>ROUNDUP(I88*K88,0)</f>
        <v>1</v>
      </c>
      <c r="N88" s="15">
        <f>M88*J88</f>
        <v>1</v>
      </c>
      <c r="O88" s="15">
        <v>0</v>
      </c>
      <c r="P88" s="15">
        <v>0</v>
      </c>
      <c r="Q88" s="15">
        <f>N88-O88-P88</f>
        <v>1</v>
      </c>
      <c r="R88" s="14" t="s">
        <v>75</v>
      </c>
      <c r="S88" s="14">
        <f>IF(R88="N/A", J88-($B$1-F88), J88-($B$1-R88))</f>
        <v>1</v>
      </c>
      <c r="T88" s="15">
        <f>IF($S88&lt;1, "N/A", $M88)</f>
        <v>1</v>
      </c>
      <c r="U88" s="15" t="str">
        <f>IF($S88&lt;2, "N/A", $M88)</f>
        <v>N/A</v>
      </c>
      <c r="V88" s="15" t="str">
        <f>IF($S88&lt;3, "N/A", $M88)</f>
        <v>N/A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No</v>
      </c>
      <c r="AA88" s="17" t="str">
        <f>IF(C88="DM", "N/A", IF(Z88="No","N/A",VLOOKUP(B88,'Extension List'!$A$3:$AE$1972,19,FALSE)))</f>
        <v>N/A</v>
      </c>
      <c r="AB88" s="14" t="str">
        <f>IF(C88="DM", "N/A", IF(Z88="No","N/A",VLOOKUP(B88,'Extension List'!$A$3:$AE$1972,21,FALSE)))</f>
        <v>N/A</v>
      </c>
      <c r="AC88" s="14" t="str">
        <f>IF(AA88="N/A", "N/A", 0)</f>
        <v>N/A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1</v>
      </c>
      <c r="AN88" s="15" t="str">
        <f>IF(AD88="N/A", IF(U88="N/A", "N/A", L88+U88), AD88+AH88)</f>
        <v>N/A</v>
      </c>
      <c r="AO88" s="15" t="str">
        <f>IF(AD88="N/A", IF(V88="N/A", "N/A", L88+V88), IF(AI88="N/A", "N/A", AD88+AI88))</f>
        <v>N/A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J88" s="15">
        <f>IF(AR88="R", $CA88, IF(OR(AR88="P", AR88="T", AR88="N"), 0, IF($C88="DM", $T88, IF(OR(AR88="Y", AR88="IR"),$AM88,IF(AR88="C", IF($BI88="Y", IF($AF88="N/A", $Q88, $AF88), IF($AG88="N/A", $T88,$AG88)))))))</f>
        <v>1</v>
      </c>
      <c r="BK88" s="15">
        <f>IF(AS88="R", $CA88, IF(OR(AS88="P", AS88="T", AS88="N"), 0, IF($C88="DM", $T88, IF(OR(AS88="Y", AS88="IR"),$AM88,IF(AS88="C", IF($BI88="Y", IF($AF88="N/A", $Q88, $AF88), IF($AG88="N/A", $T88,$AG88)))))))</f>
        <v>1</v>
      </c>
      <c r="BL88" s="15">
        <f>IF(AT88="R", $CA88, IF(OR(AT88="P", AT88="T", AT88="N"), 0, IF($C88="DM", $T88, IF(OR(AT88="Y", AT88="IR"),$AM88,IF(AT88="C", IF($BI88="Y", IF($AF88="N/A", $Q88, $AF88), IF($AG88="N/A", $T88,$AG88)))))))</f>
        <v>1</v>
      </c>
      <c r="BM88" s="15">
        <f>IF(AU88="R", $CA88, IF(OR(AU88="P", AU88="T", AU88="N"), 0, IF($C88="DM", $T88, IF(OR(AU88="Y", AU88="IR"),$AM88,IF(AU88="C", IF($BI88="Y", IF($AF88="N/A", $Q88, $AF88), IF($AG88="N/A", $T88,$AG88)))))))</f>
        <v>1</v>
      </c>
      <c r="BN88" s="15">
        <f>IF(AV88="R", $CA88, IF(OR(AV88="P", AV88="T", AV88="N"), 0, IF($C88="DM", $T88, IF(OR(AV88="Y", AV88="IR"),$AM88,IF(AV88="C", IF($BI88="Y", IF($AF88="N/A", $Q88, $AF88), IF($AG88="N/A", $T88,$AG88)))))))</f>
        <v>1</v>
      </c>
      <c r="BO88" s="15">
        <f>IF(AW88="R", $CA88, IF(OR(AW88="P", AW88="T", AW88="N"), 0, IF($C88="DM", $T88, IF(OR(AW88="Y", AW88="IR"),$AM88,IF(AW88="C", IF($BI88="Y", IF($AF88="N/A", $Q88, $AF88), IF($AG88="N/A", $T88,$AG88)))))))</f>
        <v>1</v>
      </c>
      <c r="BP88" s="15">
        <f>IF(AX88="R", $CA88, IF(OR(AX88="P", AX88="T", AX88="N"), 0, IF($C88="DM", $T88, IF(OR(AX88="Y", AX88="IR"),$AM88,IF(AX88="C", IF($BI88="Y", IF($AF88="N/A", $Q88, $AF88), IF($AG88="N/A", $T88,$AG88)))))))</f>
        <v>1</v>
      </c>
      <c r="BQ88" s="15">
        <f>IF(AY88="R", $CA88, IF(OR(AY88="P", AY88="T", AY88="N"), 0, IF($C88="DM", $T88, IF(OR(AY88="Y", AY88="IR"),$AM88,IF(AY88="C", IF($BI88="Y", IF($AF88="N/A", $Q88, $AF88), IF($AG88="N/A", $T88,$AG88)))))))</f>
        <v>1</v>
      </c>
      <c r="BR88" s="15">
        <f>IF(AZ88="R", $CA88, IF(OR(AZ88="P", AZ88="T", AZ88="N"), 0, IF($C88="DM", $T88, IF(OR(AZ88="Y", AZ88="IR"),$AM88,IF(AZ88="C", IF($BI88="Y", IF($AF88="N/A", $Q88, $AF88), IF($AG88="N/A", $T88,$AG88)))))))</f>
        <v>1</v>
      </c>
      <c r="BS88" s="15">
        <f>IF(BA88="R", $CA88, IF(OR(BA88="P", BA88="T", BA88="N"), 0, IF($C88="DM", $T88, IF(OR(BA88="Y", BA88="IR"),$AM88,IF(BA88="C", IF($BI88="Y", IF($AF88="N/A", $Q88, $AF88), IF($AG88="N/A", $T88,$AG88)))))))</f>
        <v>1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1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1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1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1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1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1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1</v>
      </c>
      <c r="CA88" s="14" t="s">
        <v>75</v>
      </c>
      <c r="CB88" s="15">
        <f>BZ88</f>
        <v>1</v>
      </c>
      <c r="CC88" s="14" t="str">
        <f>IF(OR($BH88="T", $BH88="R"), 0, IF($BH88="C", IF($BI88="Y", IF($BA88="C", 0, IF(AF88="N/A", Q88-T88, AF88-AG88)), IF($AF88="N/A", U88, AH88)), AN88))</f>
        <v>N/A</v>
      </c>
      <c r="CD88" s="14" t="str">
        <f>IF(OR($BH88="T", $BH88="R"), 0, IF($BH88="C", IF($BI88="Y", 0, IF($AF88="N/A", V88, AI88)), AO88))</f>
        <v>N/A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S:0 G:1 GR:1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5642</v>
      </c>
      <c r="B89" s="14" t="s">
        <v>2987</v>
      </c>
      <c r="C89" s="14" t="s">
        <v>71</v>
      </c>
      <c r="D89" s="14" t="s">
        <v>52</v>
      </c>
      <c r="E89" s="14">
        <f>VLOOKUP(B89, 'Rookie Year'!$A$2:$B$55555,2,FALSE)</f>
        <v>2024</v>
      </c>
      <c r="F89" s="14">
        <v>2024</v>
      </c>
      <c r="G89" s="14" t="s">
        <v>40</v>
      </c>
      <c r="H89" s="14" t="s">
        <v>2193</v>
      </c>
      <c r="I89" s="15">
        <v>1</v>
      </c>
      <c r="J89" s="14">
        <v>3</v>
      </c>
      <c r="K89" s="16">
        <f>IF(AND(G89&lt;&gt;"N",R89="N/A"), IF(I89&lt;4, 0, 0.25),IF(I89=1, IF(J89=1,0.25, 0.25), IF(I89&lt;13, 0.25, IF(I89&lt;26, 0.4, IF(I89&lt;51, 0.6, 0.75)))))</f>
        <v>0</v>
      </c>
      <c r="L89" s="15">
        <f>I89-M89</f>
        <v>1</v>
      </c>
      <c r="M89" s="15">
        <f>ROUNDUP(I89*K89,0)</f>
        <v>0</v>
      </c>
      <c r="N89" s="15">
        <f>M89*J89</f>
        <v>0</v>
      </c>
      <c r="O89" s="15">
        <v>0</v>
      </c>
      <c r="P89" s="15">
        <v>0</v>
      </c>
      <c r="Q89" s="15">
        <f>N89-O89-P89</f>
        <v>0</v>
      </c>
      <c r="R89" s="14" t="s">
        <v>75</v>
      </c>
      <c r="S89" s="14">
        <f>IF(R89="N/A", J89-($B$1-F89), J89-($B$1-R89))</f>
        <v>2</v>
      </c>
      <c r="T89" s="15">
        <v>0</v>
      </c>
      <c r="U89" s="15">
        <v>0</v>
      </c>
      <c r="V89" s="15" t="str">
        <f>IF($S89&lt;3, "N/A", $M89)</f>
        <v>N/A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No</v>
      </c>
      <c r="AA89" s="17" t="str">
        <f>IF(C89="DM", "N/A", IF(Z89="No","N/A",VLOOKUP(B89,'Extension List'!$A$3:$AE$1972,19,FALSE)))</f>
        <v>N/A</v>
      </c>
      <c r="AB89" s="14" t="str">
        <f>IF(C89="DM", "N/A", IF(Z89="No","N/A",VLOOKUP(B89,'Extension List'!$A$3:$AE$1972,21,FALSE)))</f>
        <v>N/A</v>
      </c>
      <c r="AC89" s="14" t="str">
        <f>IF(AA89="N/A", "N/A", 0)</f>
        <v>N/A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1</v>
      </c>
      <c r="AN89" s="15">
        <f>IF(AD89="N/A", IF(U89="N/A", "N/A", L89+U89), AD89+AH89)</f>
        <v>1</v>
      </c>
      <c r="AO89" s="15" t="str">
        <f>IF(AD89="N/A", IF(V89="N/A", "N/A", L89+V89), IF(AI89="N/A", "N/A", AD89+AI89))</f>
        <v>N/A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I89" s="14"/>
      <c r="BJ89" s="15">
        <f>IF(AR89="R", $CA89, IF(OR(AR89="P", AR89="T", AR89="N"), 0, IF($C89="DM", $T89, IF(OR(AR89="Y", AR89="IR"),$AM89,IF(AR89="C", IF($BI89="Y", IF($AF89="N/A", $Q89, $AF89), IF($AG89="N/A", $T89,$AG89)))))))</f>
        <v>1</v>
      </c>
      <c r="BK89" s="15">
        <f>IF(AS89="R", $CA89, IF(OR(AS89="P", AS89="T", AS89="N"), 0, IF($C89="DM", $T89, IF(OR(AS89="Y", AS89="IR"),$AM89,IF(AS89="C", IF($BI89="Y", IF($AF89="N/A", $Q89, $AF89), IF($AG89="N/A", $T89,$AG89)))))))</f>
        <v>1</v>
      </c>
      <c r="BL89" s="15">
        <f>IF(AT89="R", $CA89, IF(OR(AT89="P", AT89="T", AT89="N"), 0, IF($C89="DM", $T89, IF(OR(AT89="Y", AT89="IR"),$AM89,IF(AT89="C", IF($BI89="Y", IF($AF89="N/A", $Q89, $AF89), IF($AG89="N/A", $T89,$AG89)))))))</f>
        <v>1</v>
      </c>
      <c r="BM89" s="15">
        <f>IF(AU89="R", $CA89, IF(OR(AU89="P", AU89="T", AU89="N"), 0, IF($C89="DM", $T89, IF(OR(AU89="Y", AU89="IR"),$AM89,IF(AU89="C", IF($BI89="Y", IF($AF89="N/A", $Q89, $AF89), IF($AG89="N/A", $T89,$AG89)))))))</f>
        <v>1</v>
      </c>
      <c r="BN89" s="15">
        <f>IF(AV89="R", $CA89, IF(OR(AV89="P", AV89="T", AV89="N"), 0, IF($C89="DM", $T89, IF(OR(AV89="Y", AV89="IR"),$AM89,IF(AV89="C", IF($BI89="Y", IF($AF89="N/A", $Q89, $AF89), IF($AG89="N/A", $T89,$AG89)))))))</f>
        <v>1</v>
      </c>
      <c r="BO89" s="15">
        <f>IF(AW89="R", $CA89, IF(OR(AW89="P", AW89="T", AW89="N"), 0, IF($C89="DM", $T89, IF(OR(AW89="Y", AW89="IR"),$AM89,IF(AW89="C", IF($BI89="Y", IF($AF89="N/A", $Q89, $AF89), IF($AG89="N/A", $T89,$AG89)))))))</f>
        <v>1</v>
      </c>
      <c r="BP89" s="15">
        <f>IF(AX89="R", $CA89, IF(OR(AX89="P", AX89="T", AX89="N"), 0, IF($C89="DM", $T89, IF(OR(AX89="Y", AX89="IR"),$AM89,IF(AX89="C", IF($BI89="Y", IF($AF89="N/A", $Q89, $AF89), IF($AG89="N/A", $T89,$AG89)))))))</f>
        <v>1</v>
      </c>
      <c r="BQ89" s="15">
        <f>IF(AY89="R", $CA89, IF(OR(AY89="P", AY89="T", AY89="N"), 0, IF($C89="DM", $T89, IF(OR(AY89="Y", AY89="IR"),$AM89,IF(AY89="C", IF($BI89="Y", IF($AF89="N/A", $Q89, $AF89), IF($AG89="N/A", $T89,$AG89)))))))</f>
        <v>1</v>
      </c>
      <c r="BR89" s="15">
        <f>IF(AZ89="R", $CA89, IF(OR(AZ89="P", AZ89="T", AZ89="N"), 0, IF($C89="DM", $T89, IF(OR(AZ89="Y", AZ89="IR"),$AM89,IF(AZ89="C", IF($BI89="Y", IF($AF89="N/A", $Q89, $AF89), IF($AG89="N/A", $T89,$AG89)))))))</f>
        <v>1</v>
      </c>
      <c r="BS89" s="15">
        <f>IF(BA89="R", $CA89, IF(OR(BA89="P", BA89="T", BA89="N"), 0, IF($C89="DM", $T89, IF(OR(BA89="Y", BA89="IR"),$AM89,IF(BA89="C", IF($BI89="Y", IF($AF89="N/A", $Q89, $AF89), IF($AG89="N/A", $T89,$AG89)))))))</f>
        <v>1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1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1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1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1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1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1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1</v>
      </c>
      <c r="CA89" s="14" t="s">
        <v>75</v>
      </c>
      <c r="CB89" s="15">
        <f>BZ89</f>
        <v>1</v>
      </c>
      <c r="CC89" s="14">
        <f>IF(OR($BH89="T", $BH89="R"), 0, IF($BH89="C", IF($BI89="Y", IF($BA89="C", 0, IF(AF89="N/A", Q89-T89, AF89-AG89)), IF($AF89="N/A", U89, AH89)), AN89))</f>
        <v>1</v>
      </c>
      <c r="CD89" s="14" t="str">
        <f>IF(OR($BH89="T", $BH89="R"), 0, IF($BH89="C", IF($BI89="Y", 0, IF($AF89="N/A", V89, AI89)), AO89))</f>
        <v>N/A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S:1 G:0 GR:0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2393</v>
      </c>
      <c r="B90" s="14" t="s">
        <v>335</v>
      </c>
      <c r="C90" s="14" t="s">
        <v>71</v>
      </c>
      <c r="D90" s="14" t="s">
        <v>52</v>
      </c>
      <c r="E90" s="14">
        <f>VLOOKUP(B90, 'Rookie Year'!$A$2:$B$55555,2,FALSE)</f>
        <v>2016</v>
      </c>
      <c r="F90" s="14">
        <v>2025</v>
      </c>
      <c r="G90" s="14" t="s">
        <v>42</v>
      </c>
      <c r="H90" s="14" t="s">
        <v>2928</v>
      </c>
      <c r="I90" s="15">
        <v>5</v>
      </c>
      <c r="J90" s="14">
        <v>2</v>
      </c>
      <c r="K90" s="16">
        <f>IF(AND(G90&lt;&gt;"N",R90="N/A"), IF(I90&lt;4, 0, 0.25),IF(I90=1, IF(J90=1,0.25, 0.25), IF(I90&lt;13, 0.25, IF(I90&lt;26, 0.4, IF(I90&lt;51, 0.6, 0.75)))))</f>
        <v>0.25</v>
      </c>
      <c r="L90" s="15">
        <f>I90-M90</f>
        <v>3</v>
      </c>
      <c r="M90" s="15">
        <f>ROUNDUP(I90*K90,0)</f>
        <v>2</v>
      </c>
      <c r="N90" s="15">
        <f>M90*J90</f>
        <v>4</v>
      </c>
      <c r="O90" s="15">
        <v>0</v>
      </c>
      <c r="P90" s="15">
        <v>0</v>
      </c>
      <c r="Q90" s="15">
        <f>N90-O90-P90</f>
        <v>4</v>
      </c>
      <c r="R90" s="14" t="s">
        <v>75</v>
      </c>
      <c r="S90" s="14">
        <f>IF(R90="N/A", J90-($B$1-F90), J90-($B$1-R90))</f>
        <v>2</v>
      </c>
      <c r="T90" s="15">
        <v>4</v>
      </c>
      <c r="U90" s="15">
        <v>0</v>
      </c>
      <c r="V90" s="15" t="str">
        <f>IF($S90&lt;3, "N/A", $M90)</f>
        <v>N/A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No</v>
      </c>
      <c r="AA90" s="17" t="str">
        <f>IF(C90="DM", "N/A", IF(Z90="No","N/A",VLOOKUP(B90,'Extension List'!$A$3:$AE$1972,19,FALSE)))</f>
        <v>N/A</v>
      </c>
      <c r="AB90" s="14" t="str">
        <f>IF(C90="DM", "N/A", IF(Z90="No","N/A",VLOOKUP(B90,'Extension List'!$A$3:$AE$1972,21,FALSE)))</f>
        <v>N/A</v>
      </c>
      <c r="AC90" s="14" t="str">
        <f>IF(AA90="N/A", "N/A", 0)</f>
        <v>N/A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7</v>
      </c>
      <c r="AN90" s="15">
        <f>IF(AD90="N/A", IF(U90="N/A", "N/A", L90+U90), AD90+AH90)</f>
        <v>3</v>
      </c>
      <c r="AO90" s="15" t="str">
        <f>IF(AD90="N/A", IF(V90="N/A", "N/A", L90+V90), IF(AI90="N/A", "N/A", AD90+AI90))</f>
        <v>N/A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I90" s="14"/>
      <c r="BJ90" s="15">
        <f>IF(AR90="R", $CA90, IF(OR(AR90="P", AR90="T", AR90="N"), 0, IF($C90="DM", $T90, IF(OR(AR90="Y", AR90="IR"),$AM90,IF(AR90="C", IF($BI90="Y", IF($AF90="N/A", $Q90, $AF90), IF($AG90="N/A", $T90,$AG90)))))))</f>
        <v>7</v>
      </c>
      <c r="BK90" s="15">
        <f>IF(AS90="R", $CA90, IF(OR(AS90="P", AS90="T", AS90="N"), 0, IF($C90="DM", $T90, IF(OR(AS90="Y", AS90="IR"),$AM90,IF(AS90="C", IF($BI90="Y", IF($AF90="N/A", $Q90, $AF90), IF($AG90="N/A", $T90,$AG90)))))))</f>
        <v>7</v>
      </c>
      <c r="BL90" s="15">
        <f>IF(AT90="R", $CA90, IF(OR(AT90="P", AT90="T", AT90="N"), 0, IF($C90="DM", $T90, IF(OR(AT90="Y", AT90="IR"),$AM90,IF(AT90="C", IF($BI90="Y", IF($AF90="N/A", $Q90, $AF90), IF($AG90="N/A", $T90,$AG90)))))))</f>
        <v>7</v>
      </c>
      <c r="BM90" s="15">
        <f>IF(AU90="R", $CA90, IF(OR(AU90="P", AU90="T", AU90="N"), 0, IF($C90="DM", $T90, IF(OR(AU90="Y", AU90="IR"),$AM90,IF(AU90="C", IF($BI90="Y", IF($AF90="N/A", $Q90, $AF90), IF($AG90="N/A", $T90,$AG90)))))))</f>
        <v>7</v>
      </c>
      <c r="BN90" s="15">
        <f>IF(AV90="R", $CA90, IF(OR(AV90="P", AV90="T", AV90="N"), 0, IF($C90="DM", $T90, IF(OR(AV90="Y", AV90="IR"),$AM90,IF(AV90="C", IF($BI90="Y", IF($AF90="N/A", $Q90, $AF90), IF($AG90="N/A", $T90,$AG90)))))))</f>
        <v>7</v>
      </c>
      <c r="BO90" s="15">
        <f>IF(AW90="R", $CA90, IF(OR(AW90="P", AW90="T", AW90="N"), 0, IF($C90="DM", $T90, IF(OR(AW90="Y", AW90="IR"),$AM90,IF(AW90="C", IF($BI90="Y", IF($AF90="N/A", $Q90, $AF90), IF($AG90="N/A", $T90,$AG90)))))))</f>
        <v>7</v>
      </c>
      <c r="BP90" s="15">
        <f>IF(AX90="R", $CA90, IF(OR(AX90="P", AX90="T", AX90="N"), 0, IF($C90="DM", $T90, IF(OR(AX90="Y", AX90="IR"),$AM90,IF(AX90="C", IF($BI90="Y", IF($AF90="N/A", $Q90, $AF90), IF($AG90="N/A", $T90,$AG90)))))))</f>
        <v>7</v>
      </c>
      <c r="BQ90" s="15">
        <f>IF(AY90="R", $CA90, IF(OR(AY90="P", AY90="T", AY90="N"), 0, IF($C90="DM", $T90, IF(OR(AY90="Y", AY90="IR"),$AM90,IF(AY90="C", IF($BI90="Y", IF($AF90="N/A", $Q90, $AF90), IF($AG90="N/A", $T90,$AG90)))))))</f>
        <v>7</v>
      </c>
      <c r="BR90" s="15">
        <f>IF(AZ90="R", $CA90, IF(OR(AZ90="P", AZ90="T", AZ90="N"), 0, IF($C90="DM", $T90, IF(OR(AZ90="Y", AZ90="IR"),$AM90,IF(AZ90="C", IF($BI90="Y", IF($AF90="N/A", $Q90, $AF90), IF($AG90="N/A", $T90,$AG90)))))))</f>
        <v>7</v>
      </c>
      <c r="BS90" s="15">
        <f>IF(BA90="R", $CA90, IF(OR(BA90="P", BA90="T", BA90="N"), 0, IF($C90="DM", $T90, IF(OR(BA90="Y", BA90="IR"),$AM90,IF(BA90="C", IF($BI90="Y", IF($AF90="N/A", $Q90, $AF90), IF($AG90="N/A", $T90,$AG90)))))))</f>
        <v>7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7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7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7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7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7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7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7</v>
      </c>
      <c r="CA90" s="14" t="s">
        <v>75</v>
      </c>
      <c r="CB90" s="15">
        <f>BZ90</f>
        <v>7</v>
      </c>
      <c r="CC90" s="14">
        <f>IF(OR($BH90="T", $BH90="R"), 0, IF($BH90="C", IF($BI90="Y", IF($BA90="C", 0, IF(AF90="N/A", Q90-T90, AF90-AG90)), IF($AF90="N/A", U90, AH90)), AN90))</f>
        <v>3</v>
      </c>
      <c r="CD90" s="14" t="str">
        <f>IF(OR($BH90="T", $BH90="R"), 0, IF($BH90="C", IF($BI90="Y", 0, IF($AF90="N/A", V90, AI90)), AO90))</f>
        <v>N/A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S:3 G:2 GR:4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6056</v>
      </c>
      <c r="B91" s="14" t="s">
        <v>3172</v>
      </c>
      <c r="C91" s="14" t="s">
        <v>71</v>
      </c>
      <c r="D91" s="14" t="s">
        <v>52</v>
      </c>
      <c r="E91" s="14">
        <v>2025</v>
      </c>
      <c r="F91" s="14">
        <v>2025</v>
      </c>
      <c r="G91" s="14" t="s">
        <v>40</v>
      </c>
      <c r="H91" s="14" t="s">
        <v>2201</v>
      </c>
      <c r="I91" s="15">
        <v>1</v>
      </c>
      <c r="J91" s="14">
        <v>3</v>
      </c>
      <c r="K91" s="16">
        <f>IF(AND(G91&lt;&gt;"N",R91="N/A"), IF(I91&lt;4, 0, 0.25),IF(I91=1, IF(J91=1,0.25, 0.25), IF(I91&lt;13, 0.25, IF(I91&lt;26, 0.4, IF(I91&lt;51, 0.6, 0.75)))))</f>
        <v>0</v>
      </c>
      <c r="L91" s="15">
        <f>I91-M91</f>
        <v>1</v>
      </c>
      <c r="M91" s="15">
        <f>ROUNDUP(I91*K91,0)</f>
        <v>0</v>
      </c>
      <c r="N91" s="15">
        <f>M91*J91</f>
        <v>0</v>
      </c>
      <c r="O91" s="15">
        <v>0</v>
      </c>
      <c r="P91" s="15">
        <v>0</v>
      </c>
      <c r="Q91" s="15">
        <f>N91-O91-P91</f>
        <v>0</v>
      </c>
      <c r="R91" s="14" t="s">
        <v>75</v>
      </c>
      <c r="S91" s="14">
        <f>IF(R91="N/A", J91-($B$1-F91), J91-($B$1-R91))</f>
        <v>3</v>
      </c>
      <c r="T91" s="15">
        <f>IF($S91&lt;1, "N/A", $M91)</f>
        <v>0</v>
      </c>
      <c r="U91" s="15">
        <f>IF($S91&lt;2, "N/A", $M91)</f>
        <v>0</v>
      </c>
      <c r="V91" s="15">
        <f>IF($S91&lt;3, "N/A", $M91)</f>
        <v>0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No</v>
      </c>
      <c r="AA91" s="17" t="str">
        <f>IF(C91="DM", "N/A", IF(Z91="No","N/A",VLOOKUP(B91,'Extension List'!$A$3:$AE$1972,19,FALSE)))</f>
        <v>N/A</v>
      </c>
      <c r="AB91" s="14" t="str">
        <f>IF(C91="DM", "N/A", IF(Z91="No","N/A",VLOOKUP(B91,'Extension List'!$A$3:$AE$1972,21,FALSE)))</f>
        <v>N/A</v>
      </c>
      <c r="AC91" s="14" t="str">
        <f>IF(AA91="N/A", "N/A", 0)</f>
        <v>N/A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1</v>
      </c>
      <c r="AN91" s="15">
        <f>IF(AD91="N/A", IF(U91="N/A", "N/A", L91+U91), AD91+AH91)</f>
        <v>1</v>
      </c>
      <c r="AO91" s="15">
        <f>IF(AD91="N/A", IF(V91="N/A", "N/A", L91+V91), IF(AI91="N/A", "N/A", AD91+AI91))</f>
        <v>1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J91" s="15">
        <f>IF(AR91="R", $CA91, IF(OR(AR91="P", AR91="T", AR91="N"), 0, IF($C91="DM", $T91, IF(OR(AR91="Y", AR91="IR"),$AM91,IF(AR91="C", IF($BI91="Y", IF($AF91="N/A", $Q91, $AF91), IF($AG91="N/A", $T91,$AG91)))))))</f>
        <v>1</v>
      </c>
      <c r="BK91" s="15">
        <f>IF(AS91="R", $CA91, IF(OR(AS91="P", AS91="T", AS91="N"), 0, IF($C91="DM", $T91, IF(OR(AS91="Y", AS91="IR"),$AM91,IF(AS91="C", IF($BI91="Y", IF($AF91="N/A", $Q91, $AF91), IF($AG91="N/A", $T91,$AG91)))))))</f>
        <v>1</v>
      </c>
      <c r="BL91" s="15">
        <f>IF(AT91="R", $CA91, IF(OR(AT91="P", AT91="T", AT91="N"), 0, IF($C91="DM", $T91, IF(OR(AT91="Y", AT91="IR"),$AM91,IF(AT91="C", IF($BI91="Y", IF($AF91="N/A", $Q91, $AF91), IF($AG91="N/A", $T91,$AG91)))))))</f>
        <v>1</v>
      </c>
      <c r="BM91" s="15">
        <f>IF(AU91="R", $CA91, IF(OR(AU91="P", AU91="T", AU91="N"), 0, IF($C91="DM", $T91, IF(OR(AU91="Y", AU91="IR"),$AM91,IF(AU91="C", IF($BI91="Y", IF($AF91="N/A", $Q91, $AF91), IF($AG91="N/A", $T91,$AG91)))))))</f>
        <v>1</v>
      </c>
      <c r="BN91" s="15">
        <f>IF(AV91="R", $CA91, IF(OR(AV91="P", AV91="T", AV91="N"), 0, IF($C91="DM", $T91, IF(OR(AV91="Y", AV91="IR"),$AM91,IF(AV91="C", IF($BI91="Y", IF($AF91="N/A", $Q91, $AF91), IF($AG91="N/A", $T91,$AG91)))))))</f>
        <v>1</v>
      </c>
      <c r="BO91" s="15">
        <f>IF(AW91="R", $CA91, IF(OR(AW91="P", AW91="T", AW91="N"), 0, IF($C91="DM", $T91, IF(OR(AW91="Y", AW91="IR"),$AM91,IF(AW91="C", IF($BI91="Y", IF($AF91="N/A", $Q91, $AF91), IF($AG91="N/A", $T91,$AG91)))))))</f>
        <v>1</v>
      </c>
      <c r="BP91" s="15">
        <f>IF(AX91="R", $CA91, IF(OR(AX91="P", AX91="T", AX91="N"), 0, IF($C91="DM", $T91, IF(OR(AX91="Y", AX91="IR"),$AM91,IF(AX91="C", IF($BI91="Y", IF($AF91="N/A", $Q91, $AF91), IF($AG91="N/A", $T91,$AG91)))))))</f>
        <v>1</v>
      </c>
      <c r="BQ91" s="15">
        <f>IF(AY91="R", $CA91, IF(OR(AY91="P", AY91="T", AY91="N"), 0, IF($C91="DM", $T91, IF(OR(AY91="Y", AY91="IR"),$AM91,IF(AY91="C", IF($BI91="Y", IF($AF91="N/A", $Q91, $AF91), IF($AG91="N/A", $T91,$AG91)))))))</f>
        <v>1</v>
      </c>
      <c r="BR91" s="15">
        <f>IF(AZ91="R", $CA91, IF(OR(AZ91="P", AZ91="T", AZ91="N"), 0, IF($C91="DM", $T91, IF(OR(AZ91="Y", AZ91="IR"),$AM91,IF(AZ91="C", IF($BI91="Y", IF($AF91="N/A", $Q91, $AF91), IF($AG91="N/A", $T91,$AG91)))))))</f>
        <v>1</v>
      </c>
      <c r="BS91" s="15">
        <f>IF(BA91="R", $CA91, IF(OR(BA91="P", BA91="T", BA91="N"), 0, IF($C91="DM", $T91, IF(OR(BA91="Y", BA91="IR"),$AM91,IF(BA91="C", IF($BI91="Y", IF($AF91="N/A", $Q91, $AF91), IF($AG91="N/A", $T91,$AG91)))))))</f>
        <v>1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1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1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1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1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1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1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1</v>
      </c>
      <c r="CA91" s="14" t="s">
        <v>75</v>
      </c>
      <c r="CB91" s="15">
        <f>BZ91</f>
        <v>1</v>
      </c>
      <c r="CC91" s="14">
        <f>IF(OR($BH91="T", $BH91="R"), 0, IF($BH91="C", IF($BI91="Y", IF($BA91="C", 0, IF(AF91="N/A", Q91-T91, AF91-AG91)), IF($AF91="N/A", U91, AH91)), AN91))</f>
        <v>1</v>
      </c>
      <c r="CD91" s="14">
        <f>IF(OR($BH91="T", $BH91="R"), 0, IF($BH91="C", IF($BI91="Y", 0, IF($AF91="N/A", V91, AI91)), AO91))</f>
        <v>1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S:1 G:0 GR:0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5553</v>
      </c>
      <c r="B92" s="14" t="s">
        <v>1416</v>
      </c>
      <c r="C92" s="14" t="s">
        <v>71</v>
      </c>
      <c r="D92" s="14" t="s">
        <v>52</v>
      </c>
      <c r="E92" s="14">
        <f>VLOOKUP(B92, 'Rookie Year'!$A$2:$B$55555,2,FALSE)</f>
        <v>2018</v>
      </c>
      <c r="F92" s="14">
        <v>2025</v>
      </c>
      <c r="G92" s="14" t="s">
        <v>42</v>
      </c>
      <c r="H92" s="14" t="s">
        <v>2928</v>
      </c>
      <c r="I92" s="15">
        <v>5</v>
      </c>
      <c r="J92" s="14">
        <v>2</v>
      </c>
      <c r="K92" s="16">
        <f>IF(AND(G92&lt;&gt;"N",R92="N/A"), IF(I92&lt;4, 0, 0.25),IF(I92=1, IF(J92=1,0.25, 0.25), IF(I92&lt;13, 0.25, IF(I92&lt;26, 0.4, IF(I92&lt;51, 0.6, 0.75)))))</f>
        <v>0.25</v>
      </c>
      <c r="L92" s="15">
        <f>I92-M92</f>
        <v>3</v>
      </c>
      <c r="M92" s="15">
        <f>ROUNDUP(I92*K92,0)</f>
        <v>2</v>
      </c>
      <c r="N92" s="15">
        <f>M92*J92</f>
        <v>4</v>
      </c>
      <c r="O92" s="15">
        <v>0</v>
      </c>
      <c r="P92" s="15">
        <v>0</v>
      </c>
      <c r="Q92" s="15">
        <f>N92-O92-P92</f>
        <v>4</v>
      </c>
      <c r="R92" s="14" t="s">
        <v>75</v>
      </c>
      <c r="S92" s="14">
        <f>IF(R92="N/A", J92-($B$1-F92), J92-($B$1-R92))</f>
        <v>2</v>
      </c>
      <c r="T92" s="15">
        <v>4</v>
      </c>
      <c r="U92" s="15">
        <v>0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No</v>
      </c>
      <c r="AA92" s="17" t="str">
        <f>IF(C92="DM", "N/A", IF(Z92="No","N/A",VLOOKUP(B92,'Extension List'!$A$3:$AE$1972,19,FALSE)))</f>
        <v>N/A</v>
      </c>
      <c r="AB92" s="14" t="str">
        <f>IF(C92="DM", "N/A", IF(Z92="No","N/A",VLOOKUP(B92,'Extension List'!$A$3:$AE$1972,21,FALSE)))</f>
        <v>N/A</v>
      </c>
      <c r="AC92" s="14" t="str">
        <f>IF(AA92="N/A", "N/A", 0)</f>
        <v>N/A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7</v>
      </c>
      <c r="AN92" s="15">
        <f>IF(AD92="N/A", IF(U92="N/A", "N/A", L92+U92), AD92+AH92)</f>
        <v>3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40</v>
      </c>
      <c r="AS92" s="14" t="s">
        <v>40</v>
      </c>
      <c r="AT92" s="14" t="s">
        <v>40</v>
      </c>
      <c r="AU92" s="14" t="s">
        <v>40</v>
      </c>
      <c r="AV92" s="14" t="s">
        <v>40</v>
      </c>
      <c r="AW92" s="14" t="s">
        <v>40</v>
      </c>
      <c r="AX92" s="14" t="s">
        <v>40</v>
      </c>
      <c r="AY92" s="14" t="s">
        <v>40</v>
      </c>
      <c r="AZ92" s="14" t="s">
        <v>40</v>
      </c>
      <c r="BA92" s="14" t="s">
        <v>40</v>
      </c>
      <c r="BB92" s="14" t="s">
        <v>40</v>
      </c>
      <c r="BC92" s="14" t="s">
        <v>40</v>
      </c>
      <c r="BD92" s="14" t="s">
        <v>40</v>
      </c>
      <c r="BE92" s="14" t="s">
        <v>40</v>
      </c>
      <c r="BF92" s="14" t="s">
        <v>40</v>
      </c>
      <c r="BG92" s="14" t="s">
        <v>40</v>
      </c>
      <c r="BH92" s="14" t="s">
        <v>40</v>
      </c>
      <c r="BI92" s="14"/>
      <c r="BJ92" s="15">
        <f>IF(AR92="R", $CA92, IF(OR(AR92="P", AR92="T", AR92="N"), 0, IF($C92="DM", $T92, IF(OR(AR92="Y", AR92="IR"),$AM92,IF(AR92="C", IF($BI92="Y", IF($AF92="N/A", $Q92, $AF92), IF($AG92="N/A", $T92,$AG92)))))))</f>
        <v>7</v>
      </c>
      <c r="BK92" s="15">
        <f>IF(AS92="R", $CA92, IF(OR(AS92="P", AS92="T", AS92="N"), 0, IF($C92="DM", $T92, IF(OR(AS92="Y", AS92="IR"),$AM92,IF(AS92="C", IF($BI92="Y", IF($AF92="N/A", $Q92, $AF92), IF($AG92="N/A", $T92,$AG92)))))))</f>
        <v>7</v>
      </c>
      <c r="BL92" s="15">
        <f>IF(AT92="R", $CA92, IF(OR(AT92="P", AT92="T", AT92="N"), 0, IF($C92="DM", $T92, IF(OR(AT92="Y", AT92="IR"),$AM92,IF(AT92="C", IF($BI92="Y", IF($AF92="N/A", $Q92, $AF92), IF($AG92="N/A", $T92,$AG92)))))))</f>
        <v>7</v>
      </c>
      <c r="BM92" s="15">
        <f>IF(AU92="R", $CA92, IF(OR(AU92="P", AU92="T", AU92="N"), 0, IF($C92="DM", $T92, IF(OR(AU92="Y", AU92="IR"),$AM92,IF(AU92="C", IF($BI92="Y", IF($AF92="N/A", $Q92, $AF92), IF($AG92="N/A", $T92,$AG92)))))))</f>
        <v>7</v>
      </c>
      <c r="BN92" s="15">
        <f>IF(AV92="R", $CA92, IF(OR(AV92="P", AV92="T", AV92="N"), 0, IF($C92="DM", $T92, IF(OR(AV92="Y", AV92="IR"),$AM92,IF(AV92="C", IF($BI92="Y", IF($AF92="N/A", $Q92, $AF92), IF($AG92="N/A", $T92,$AG92)))))))</f>
        <v>7</v>
      </c>
      <c r="BO92" s="15">
        <f>IF(AW92="R", $CA92, IF(OR(AW92="P", AW92="T", AW92="N"), 0, IF($C92="DM", $T92, IF(OR(AW92="Y", AW92="IR"),$AM92,IF(AW92="C", IF($BI92="Y", IF($AF92="N/A", $Q92, $AF92), IF($AG92="N/A", $T92,$AG92)))))))</f>
        <v>7</v>
      </c>
      <c r="BP92" s="15">
        <f>IF(AX92="R", $CA92, IF(OR(AX92="P", AX92="T", AX92="N"), 0, IF($C92="DM", $T92, IF(OR(AX92="Y", AX92="IR"),$AM92,IF(AX92="C", IF($BI92="Y", IF($AF92="N/A", $Q92, $AF92), IF($AG92="N/A", $T92,$AG92)))))))</f>
        <v>7</v>
      </c>
      <c r="BQ92" s="15">
        <f>IF(AY92="R", $CA92, IF(OR(AY92="P", AY92="T", AY92="N"), 0, IF($C92="DM", $T92, IF(OR(AY92="Y", AY92="IR"),$AM92,IF(AY92="C", IF($BI92="Y", IF($AF92="N/A", $Q92, $AF92), IF($AG92="N/A", $T92,$AG92)))))))</f>
        <v>7</v>
      </c>
      <c r="BR92" s="15">
        <f>IF(AZ92="R", $CA92, IF(OR(AZ92="P", AZ92="T", AZ92="N"), 0, IF($C92="DM", $T92, IF(OR(AZ92="Y", AZ92="IR"),$AM92,IF(AZ92="C", IF($BI92="Y", IF($AF92="N/A", $Q92, $AF92), IF($AG92="N/A", $T92,$AG92)))))))</f>
        <v>7</v>
      </c>
      <c r="BS92" s="15">
        <f>IF(BA92="R", $CA92, IF(OR(BA92="P", BA92="T", BA92="N"), 0, IF($C92="DM", $T92, IF(OR(BA92="Y", BA92="IR"),$AM92,IF(BA92="C", IF($BI92="Y", IF($AF92="N/A", $Q92, $AF92), IF($AG92="N/A", $T92,$AG92)))))))</f>
        <v>7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7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7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7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7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7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7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7</v>
      </c>
      <c r="CA92" s="14" t="s">
        <v>75</v>
      </c>
      <c r="CB92" s="15">
        <f>BZ92</f>
        <v>7</v>
      </c>
      <c r="CC92" s="14">
        <f>IF(OR($BH92="T", $BH92="R"), 0, IF($BH92="C", IF($BI92="Y", IF($BA92="C", 0, IF(AF92="N/A", Q92-T92, AF92-AG92)), IF($AF92="N/A", U92, AH92)), AN92))</f>
        <v>3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S:3 G:2 GR:4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4733</v>
      </c>
      <c r="B93" s="14" t="s">
        <v>2563</v>
      </c>
      <c r="C93" s="14" t="s">
        <v>72</v>
      </c>
      <c r="D93" s="14" t="s">
        <v>52</v>
      </c>
      <c r="E93" s="14">
        <f>VLOOKUP(B93, 'Rookie Year'!$A$2:$B$55555,2,FALSE)</f>
        <v>2022</v>
      </c>
      <c r="F93" s="14">
        <v>2022</v>
      </c>
      <c r="G93" s="14" t="s">
        <v>40</v>
      </c>
      <c r="H93" s="14" t="s">
        <v>2162</v>
      </c>
      <c r="I93" s="15">
        <v>6</v>
      </c>
      <c r="J93" s="14">
        <v>4</v>
      </c>
      <c r="K93" s="16">
        <f>IF(AND(G93&lt;&gt;"N",R93="N/A"), IF(I93&lt;4, 0, 0.25),IF(I93=1, IF(J93=1,0.25, 0.25), IF(I93&lt;13, 0.25, IF(I93&lt;26, 0.4, IF(I93&lt;51, 0.6, 0.75)))))</f>
        <v>0.25</v>
      </c>
      <c r="L93" s="15">
        <f>I93-M93</f>
        <v>4</v>
      </c>
      <c r="M93" s="15">
        <f>ROUNDUP(I93*K93,0)</f>
        <v>2</v>
      </c>
      <c r="N93" s="15">
        <f>M93*J93</f>
        <v>8</v>
      </c>
      <c r="O93" s="15">
        <v>6</v>
      </c>
      <c r="P93" s="15">
        <v>0</v>
      </c>
      <c r="Q93" s="15">
        <f>N93-O93-P93</f>
        <v>2</v>
      </c>
      <c r="R93" s="14" t="s">
        <v>75</v>
      </c>
      <c r="S93" s="14">
        <f>IF(R93="N/A", J93-($B$1-F93), J93-($B$1-R93))</f>
        <v>1</v>
      </c>
      <c r="T93" s="15">
        <v>2</v>
      </c>
      <c r="U93" s="15" t="str">
        <f>IF($S93&lt;2, "N/A", $M93)</f>
        <v>N/A</v>
      </c>
      <c r="V93" s="15" t="str">
        <f>IF($S93&lt;3, "N/A", $M93)</f>
        <v>N/A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No</v>
      </c>
      <c r="AA93" s="17" t="str">
        <f>IF(C93="DM", "N/A", IF(Z93="No","N/A",VLOOKUP(B93,'Extension List'!$A$3:$AE$1972,19,FALSE)))</f>
        <v>N/A</v>
      </c>
      <c r="AB93" s="14" t="str">
        <f>IF(C93="DM", "N/A", IF(Z93="No","N/A",VLOOKUP(B93,'Extension List'!$A$3:$AE$1972,21,FALSE)))</f>
        <v>N/A</v>
      </c>
      <c r="AC93" s="14" t="str">
        <f>IF(AA93="N/A", "N/A", 0)</f>
        <v>N/A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6</v>
      </c>
      <c r="AN93" s="15" t="str">
        <f>IF(AD93="N/A", IF(U93="N/A", "N/A", L93+U93), AD93+AH93)</f>
        <v>N/A</v>
      </c>
      <c r="AO93" s="15" t="str">
        <f>IF(AD93="N/A", IF(V93="N/A", "N/A", L93+V93), IF(AI93="N/A", "N/A", AD93+AI93))</f>
        <v>N/A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I93" s="14"/>
      <c r="BJ93" s="15">
        <f>IF(AR93="R", $CA93, IF(OR(AR93="P", AR93="T", AR93="N"), 0, IF($C93="DM", $T93, IF(OR(AR93="Y", AR93="IR"),$AM93,IF(AR93="C", IF($BI93="Y", IF($AF93="N/A", $Q93, $AF93), IF($AG93="N/A", $T93,$AG93)))))))</f>
        <v>2</v>
      </c>
      <c r="BK93" s="15">
        <f>IF(AS93="R", $CA93, IF(OR(AS93="P", AS93="T", AS93="N"), 0, IF($C93="DM", $T93, IF(OR(AS93="Y", AS93="IR"),$AM93,IF(AS93="C", IF($BI93="Y", IF($AF93="N/A", $Q93, $AF93), IF($AG93="N/A", $T93,$AG93)))))))</f>
        <v>2</v>
      </c>
      <c r="BL93" s="15">
        <f>IF(AT93="R", $CA93, IF(OR(AT93="P", AT93="T", AT93="N"), 0, IF($C93="DM", $T93, IF(OR(AT93="Y", AT93="IR"),$AM93,IF(AT93="C", IF($BI93="Y", IF($AF93="N/A", $Q93, $AF93), IF($AG93="N/A", $T93,$AG93)))))))</f>
        <v>2</v>
      </c>
      <c r="BM93" s="15">
        <f>IF(AU93="R", $CA93, IF(OR(AU93="P", AU93="T", AU93="N"), 0, IF($C93="DM", $T93, IF(OR(AU93="Y", AU93="IR"),$AM93,IF(AU93="C", IF($BI93="Y", IF($AF93="N/A", $Q93, $AF93), IF($AG93="N/A", $T93,$AG93)))))))</f>
        <v>2</v>
      </c>
      <c r="BN93" s="15">
        <f>IF(AV93="R", $CA93, IF(OR(AV93="P", AV93="T", AV93="N"), 0, IF($C93="DM", $T93, IF(OR(AV93="Y", AV93="IR"),$AM93,IF(AV93="C", IF($BI93="Y", IF($AF93="N/A", $Q93, $AF93), IF($AG93="N/A", $T93,$AG93)))))))</f>
        <v>2</v>
      </c>
      <c r="BO93" s="15">
        <f>IF(AW93="R", $CA93, IF(OR(AW93="P", AW93="T", AW93="N"), 0, IF($C93="DM", $T93, IF(OR(AW93="Y", AW93="IR"),$AM93,IF(AW93="C", IF($BI93="Y", IF($AF93="N/A", $Q93, $AF93), IF($AG93="N/A", $T93,$AG93)))))))</f>
        <v>2</v>
      </c>
      <c r="BP93" s="15">
        <f>IF(AX93="R", $CA93, IF(OR(AX93="P", AX93="T", AX93="N"), 0, IF($C93="DM", $T93, IF(OR(AX93="Y", AX93="IR"),$AM93,IF(AX93="C", IF($BI93="Y", IF($AF93="N/A", $Q93, $AF93), IF($AG93="N/A", $T93,$AG93)))))))</f>
        <v>2</v>
      </c>
      <c r="BQ93" s="15">
        <f>IF(AY93="R", $CA93, IF(OR(AY93="P", AY93="T", AY93="N"), 0, IF($C93="DM", $T93, IF(OR(AY93="Y", AY93="IR"),$AM93,IF(AY93="C", IF($BI93="Y", IF($AF93="N/A", $Q93, $AF93), IF($AG93="N/A", $T93,$AG93)))))))</f>
        <v>2</v>
      </c>
      <c r="BR93" s="15">
        <f>IF(AZ93="R", $CA93, IF(OR(AZ93="P", AZ93="T", AZ93="N"), 0, IF($C93="DM", $T93, IF(OR(AZ93="Y", AZ93="IR"),$AM93,IF(AZ93="C", IF($BI93="Y", IF($AF93="N/A", $Q93, $AF93), IF($AG93="N/A", $T93,$AG93)))))))</f>
        <v>2</v>
      </c>
      <c r="BS93" s="15">
        <f>IF(BA93="R", $CA93, IF(OR(BA93="P", BA93="T", BA93="N"), 0, IF($C93="DM", $T93, IF(OR(BA93="Y", BA93="IR"),$AM93,IF(BA93="C", IF($BI93="Y", IF($AF93="N/A", $Q93, $AF93), IF($AG93="N/A", $T93,$AG93)))))))</f>
        <v>2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2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2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2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2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2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2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2</v>
      </c>
      <c r="CA93" s="14" t="s">
        <v>75</v>
      </c>
      <c r="CB93" s="15">
        <f>BZ93</f>
        <v>2</v>
      </c>
      <c r="CC93" s="14" t="str">
        <f>IF(OR($BH93="T", $BH93="R"), 0, IF($BH93="C", IF($BI93="Y", IF($BA93="C", 0, IF(AF93="N/A", Q93-T93, AF93-AG93)), IF($AF93="N/A", U93, AH93)), AN93))</f>
        <v>N/A</v>
      </c>
      <c r="CD93" s="14" t="str">
        <f>IF(OR($BH93="T", $BH93="R"), 0, IF($BH93="C", IF($BI93="Y", 0, IF($AF93="N/A", V93, AI93)), AO93))</f>
        <v>N/A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S:4 G:2 GR:2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5505</v>
      </c>
      <c r="B94" s="14" t="s">
        <v>433</v>
      </c>
      <c r="C94" s="14" t="s">
        <v>61</v>
      </c>
      <c r="D94" s="14" t="s">
        <v>53</v>
      </c>
      <c r="E94" s="14">
        <f>VLOOKUP(B94, 'Rookie Year'!$A$2:$B$55555,2,FALSE)</f>
        <v>2013</v>
      </c>
      <c r="F94" s="14">
        <v>2024</v>
      </c>
      <c r="G94" s="14" t="s">
        <v>42</v>
      </c>
      <c r="H94" s="14" t="s">
        <v>1927</v>
      </c>
      <c r="I94" s="15">
        <v>4</v>
      </c>
      <c r="J94" s="14">
        <v>2</v>
      </c>
      <c r="K94" s="16">
        <f>IF(AND(G94&lt;&gt;"N",R94="N/A"), IF(I94&lt;4, 0, 0.25),IF(I94=1, IF(J94=1,0.25, 0.25), IF(I94&lt;13, 0.25, IF(I94&lt;26, 0.4, IF(I94&lt;51, 0.6, 0.75)))))</f>
        <v>0.25</v>
      </c>
      <c r="L94" s="15">
        <f>I94-M94</f>
        <v>3</v>
      </c>
      <c r="M94" s="15">
        <f>ROUNDUP(I94*K94,0)</f>
        <v>1</v>
      </c>
      <c r="N94" s="15">
        <f>M94*J94</f>
        <v>2</v>
      </c>
      <c r="O94" s="15">
        <v>1</v>
      </c>
      <c r="P94" s="15">
        <v>0</v>
      </c>
      <c r="Q94" s="15">
        <f>N94-O94-P94</f>
        <v>1</v>
      </c>
      <c r="R94" s="14" t="s">
        <v>75</v>
      </c>
      <c r="S94" s="14">
        <f>IF(R94="N/A", J94-($B$1-F94), J94-($B$1-R94))</f>
        <v>1</v>
      </c>
      <c r="T94" s="15">
        <v>1</v>
      </c>
      <c r="U94" s="15" t="str">
        <f>IF($S94&lt;2, "N/A", $M94)</f>
        <v>N/A</v>
      </c>
      <c r="V94" s="15" t="str">
        <f>IF($S94&lt;3, "N/A", $M94)</f>
        <v>N/A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Yes</v>
      </c>
      <c r="AA94" s="17">
        <f>IF(C94="DM", "N/A", IF(Z94="No","N/A",VLOOKUP(B94,'Extension List'!$A$3:$AE$1972,19,FALSE)))</f>
        <v>17</v>
      </c>
      <c r="AB94" s="14">
        <f>IF(C94="DM", "N/A", IF(Z94="No","N/A",VLOOKUP(B94,'Extension List'!$A$3:$AE$1972,21,FALSE)))</f>
        <v>4</v>
      </c>
      <c r="AC94" s="14">
        <f>IF(AA94="N/A", "N/A", 0)</f>
        <v>0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4</v>
      </c>
      <c r="AN94" s="15" t="str">
        <f>IF(AD94="N/A", IF(U94="N/A", "N/A", L94+U94), AD94+AH94)</f>
        <v>N/A</v>
      </c>
      <c r="AO94" s="15" t="str">
        <f>IF(AD94="N/A", IF(V94="N/A", "N/A", L94+V94), IF(AI94="N/A", "N/A", AD94+AI94))</f>
        <v>N/A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I94" s="14"/>
      <c r="BJ94" s="15">
        <f>IF(AR94="R", $CA94, IF(OR(AR94="P", AR94="T", AR94="N"), 0, IF($C94="DM", $T94, IF(OR(AR94="Y", AR94="IR"),$AM94,IF(AR94="C", IF($BI94="Y", IF($AF94="N/A", $Q94, $AF94), IF($AG94="N/A", $T94,$AG94)))))))</f>
        <v>4</v>
      </c>
      <c r="BK94" s="15">
        <f>IF(AS94="R", $CA94, IF(OR(AS94="P", AS94="T", AS94="N"), 0, IF($C94="DM", $T94, IF(OR(AS94="Y", AS94="IR"),$AM94,IF(AS94="C", IF($BI94="Y", IF($AF94="N/A", $Q94, $AF94), IF($AG94="N/A", $T94,$AG94)))))))</f>
        <v>4</v>
      </c>
      <c r="BL94" s="15">
        <f>IF(AT94="R", $CA94, IF(OR(AT94="P", AT94="T", AT94="N"), 0, IF($C94="DM", $T94, IF(OR(AT94="Y", AT94="IR"),$AM94,IF(AT94="C", IF($BI94="Y", IF($AF94="N/A", $Q94, $AF94), IF($AG94="N/A", $T94,$AG94)))))))</f>
        <v>4</v>
      </c>
      <c r="BM94" s="15">
        <f>IF(AU94="R", $CA94, IF(OR(AU94="P", AU94="T", AU94="N"), 0, IF($C94="DM", $T94, IF(OR(AU94="Y", AU94="IR"),$AM94,IF(AU94="C", IF($BI94="Y", IF($AF94="N/A", $Q94, $AF94), IF($AG94="N/A", $T94,$AG94)))))))</f>
        <v>4</v>
      </c>
      <c r="BN94" s="15">
        <f>IF(AV94="R", $CA94, IF(OR(AV94="P", AV94="T", AV94="N"), 0, IF($C94="DM", $T94, IF(OR(AV94="Y", AV94="IR"),$AM94,IF(AV94="C", IF($BI94="Y", IF($AF94="N/A", $Q94, $AF94), IF($AG94="N/A", $T94,$AG94)))))))</f>
        <v>4</v>
      </c>
      <c r="BO94" s="15">
        <f>IF(AW94="R", $CA94, IF(OR(AW94="P", AW94="T", AW94="N"), 0, IF($C94="DM", $T94, IF(OR(AW94="Y", AW94="IR"),$AM94,IF(AW94="C", IF($BI94="Y", IF($AF94="N/A", $Q94, $AF94), IF($AG94="N/A", $T94,$AG94)))))))</f>
        <v>4</v>
      </c>
      <c r="BP94" s="15">
        <f>IF(AX94="R", $CA94, IF(OR(AX94="P", AX94="T", AX94="N"), 0, IF($C94="DM", $T94, IF(OR(AX94="Y", AX94="IR"),$AM94,IF(AX94="C", IF($BI94="Y", IF($AF94="N/A", $Q94, $AF94), IF($AG94="N/A", $T94,$AG94)))))))</f>
        <v>4</v>
      </c>
      <c r="BQ94" s="15">
        <f>IF(AY94="R", $CA94, IF(OR(AY94="P", AY94="T", AY94="N"), 0, IF($C94="DM", $T94, IF(OR(AY94="Y", AY94="IR"),$AM94,IF(AY94="C", IF($BI94="Y", IF($AF94="N/A", $Q94, $AF94), IF($AG94="N/A", $T94,$AG94)))))))</f>
        <v>4</v>
      </c>
      <c r="BR94" s="15">
        <f>IF(AZ94="R", $CA94, IF(OR(AZ94="P", AZ94="T", AZ94="N"), 0, IF($C94="DM", $T94, IF(OR(AZ94="Y", AZ94="IR"),$AM94,IF(AZ94="C", IF($BI94="Y", IF($AF94="N/A", $Q94, $AF94), IF($AG94="N/A", $T94,$AG94)))))))</f>
        <v>4</v>
      </c>
      <c r="BS94" s="15">
        <f>IF(BA94="R", $CA94, IF(OR(BA94="P", BA94="T", BA94="N"), 0, IF($C94="DM", $T94, IF(OR(BA94="Y", BA94="IR"),$AM94,IF(BA94="C", IF($BI94="Y", IF($AF94="N/A", $Q94, $AF94), IF($AG94="N/A", $T94,$AG94)))))))</f>
        <v>4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4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4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4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4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4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4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4</v>
      </c>
      <c r="CA94" s="14" t="s">
        <v>75</v>
      </c>
      <c r="CB94" s="15">
        <f>BZ94</f>
        <v>4</v>
      </c>
      <c r="CC94" s="14" t="str">
        <f>IF(OR($BH94="T", $BH94="R"), 0, IF($BH94="C", IF($BI94="Y", IF($BA94="C", 0, IF(AF94="N/A", Q94-T94, AF94-AG94)), IF($AF94="N/A", U94, AH94)), AN94))</f>
        <v>N/A</v>
      </c>
      <c r="CD94" s="14" t="str">
        <f>IF(OR($BH94="T", $BH94="R"), 0, IF($BH94="C", IF($BI94="Y", 0, IF($AF94="N/A", V94, AI94)), AO94))</f>
        <v>N/A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S:3 G:1 GR:1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5933</v>
      </c>
      <c r="B95" s="14" t="s">
        <v>1145</v>
      </c>
      <c r="C95" s="14" t="s">
        <v>61</v>
      </c>
      <c r="D95" s="14" t="s">
        <v>53</v>
      </c>
      <c r="E95" s="14">
        <f>VLOOKUP(B95, 'Rookie Year'!$A$2:$B$55555,2,FALSE)</f>
        <v>2018</v>
      </c>
      <c r="F95" s="14">
        <v>2025</v>
      </c>
      <c r="G95" s="14" t="s">
        <v>42</v>
      </c>
      <c r="H95" s="14" t="s">
        <v>1927</v>
      </c>
      <c r="I95" s="15">
        <v>6</v>
      </c>
      <c r="J95" s="14">
        <v>1</v>
      </c>
      <c r="K95" s="16">
        <f>IF(AND(G95&lt;&gt;"N",R95="N/A"), IF(I95&lt;4, 0, 0.25),IF(I95=1, IF(J95=1,0.25, 0.25), IF(I95&lt;13, 0.25, IF(I95&lt;26, 0.4, IF(I95&lt;51, 0.6, 0.75)))))</f>
        <v>0.25</v>
      </c>
      <c r="L95" s="15">
        <f>I95-M95</f>
        <v>4</v>
      </c>
      <c r="M95" s="15">
        <f>ROUNDUP(I95*K95,0)</f>
        <v>2</v>
      </c>
      <c r="N95" s="15">
        <f>M95*J95</f>
        <v>2</v>
      </c>
      <c r="O95" s="15">
        <v>0</v>
      </c>
      <c r="P95" s="15">
        <v>0</v>
      </c>
      <c r="Q95" s="15">
        <f>N95-O95-P95</f>
        <v>2</v>
      </c>
      <c r="R95" s="14" t="s">
        <v>75</v>
      </c>
      <c r="S95" s="14">
        <f>IF(R95="N/A", J95-($B$1-F95), J95-($B$1-R95))</f>
        <v>1</v>
      </c>
      <c r="T95" s="15">
        <f>IF($S95&lt;1, "N/A", $M95)</f>
        <v>2</v>
      </c>
      <c r="U95" s="15" t="str">
        <f>IF($S95&lt;2, "N/A", $M95)</f>
        <v>N/A</v>
      </c>
      <c r="V95" s="15" t="str">
        <f>IF($S95&lt;3, "N/A", $M95)</f>
        <v>N/A</v>
      </c>
      <c r="W95" s="15" t="str">
        <f>IF($S95&lt;4, "N/A", $M95)</f>
        <v>N/A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No</v>
      </c>
      <c r="AA95" s="17" t="str">
        <f>IF(C95="DM", "N/A", IF(Z95="No","N/A",VLOOKUP(B95,'Extension List'!$A$3:$AE$1972,19,FALSE)))</f>
        <v>N/A</v>
      </c>
      <c r="AB95" s="14" t="str">
        <f>IF(C95="DM", "N/A", IF(Z95="No","N/A",VLOOKUP(B95,'Extension List'!$A$3:$AE$1972,21,FALSE)))</f>
        <v>N/A</v>
      </c>
      <c r="AC95" s="14" t="str">
        <f>IF(AA95="N/A", "N/A", 0)</f>
        <v>N/A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6</v>
      </c>
      <c r="AN95" s="15" t="str">
        <f>IF(AD95="N/A", IF(U95="N/A", "N/A", L95+U95), AD95+AH95)</f>
        <v>N/A</v>
      </c>
      <c r="AO95" s="15" t="str">
        <f>IF(AD95="N/A", IF(V95="N/A", "N/A", L95+V95), IF(AI95="N/A", "N/A", AD95+AI95))</f>
        <v>N/A</v>
      </c>
      <c r="AP95" s="15" t="str">
        <f>IF(AD95="N/A", IF(W95="N/A", "N/A", L95+W95), IF(AJ95="N/A", "N/A", AD95+AJ95))</f>
        <v>N/A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I95" s="14"/>
      <c r="BJ95" s="15">
        <f>IF(AR95="R", $CA95, IF(OR(AR95="P", AR95="T", AR95="N"), 0, IF($C95="DM", $T95, IF(OR(AR95="Y", AR95="IR"),$AM95,IF(AR95="C", IF($BI95="Y", IF($AF95="N/A", $Q95, $AF95), IF($AG95="N/A", $T95,$AG95)))))))</f>
        <v>6</v>
      </c>
      <c r="BK95" s="15">
        <f>IF(AS95="R", $CA95, IF(OR(AS95="P", AS95="T", AS95="N"), 0, IF($C95="DM", $T95, IF(OR(AS95="Y", AS95="IR"),$AM95,IF(AS95="C", IF($BI95="Y", IF($AF95="N/A", $Q95, $AF95), IF($AG95="N/A", $T95,$AG95)))))))</f>
        <v>6</v>
      </c>
      <c r="BL95" s="15">
        <f>IF(AT95="R", $CA95, IF(OR(AT95="P", AT95="T", AT95="N"), 0, IF($C95="DM", $T95, IF(OR(AT95="Y", AT95="IR"),$AM95,IF(AT95="C", IF($BI95="Y", IF($AF95="N/A", $Q95, $AF95), IF($AG95="N/A", $T95,$AG95)))))))</f>
        <v>6</v>
      </c>
      <c r="BM95" s="15">
        <f>IF(AU95="R", $CA95, IF(OR(AU95="P", AU95="T", AU95="N"), 0, IF($C95="DM", $T95, IF(OR(AU95="Y", AU95="IR"),$AM95,IF(AU95="C", IF($BI95="Y", IF($AF95="N/A", $Q95, $AF95), IF($AG95="N/A", $T95,$AG95)))))))</f>
        <v>6</v>
      </c>
      <c r="BN95" s="15">
        <f>IF(AV95="R", $CA95, IF(OR(AV95="P", AV95="T", AV95="N"), 0, IF($C95="DM", $T95, IF(OR(AV95="Y", AV95="IR"),$AM95,IF(AV95="C", IF($BI95="Y", IF($AF95="N/A", $Q95, $AF95), IF($AG95="N/A", $T95,$AG95)))))))</f>
        <v>6</v>
      </c>
      <c r="BO95" s="15">
        <f>IF(AW95="R", $CA95, IF(OR(AW95="P", AW95="T", AW95="N"), 0, IF($C95="DM", $T95, IF(OR(AW95="Y", AW95="IR"),$AM95,IF(AW95="C", IF($BI95="Y", IF($AF95="N/A", $Q95, $AF95), IF($AG95="N/A", $T95,$AG95)))))))</f>
        <v>6</v>
      </c>
      <c r="BP95" s="15">
        <f>IF(AX95="R", $CA95, IF(OR(AX95="P", AX95="T", AX95="N"), 0, IF($C95="DM", $T95, IF(OR(AX95="Y", AX95="IR"),$AM95,IF(AX95="C", IF($BI95="Y", IF($AF95="N/A", $Q95, $AF95), IF($AG95="N/A", $T95,$AG95)))))))</f>
        <v>6</v>
      </c>
      <c r="BQ95" s="15">
        <f>IF(AY95="R", $CA95, IF(OR(AY95="P", AY95="T", AY95="N"), 0, IF($C95="DM", $T95, IF(OR(AY95="Y", AY95="IR"),$AM95,IF(AY95="C", IF($BI95="Y", IF($AF95="N/A", $Q95, $AF95), IF($AG95="N/A", $T95,$AG95)))))))</f>
        <v>6</v>
      </c>
      <c r="BR95" s="15">
        <f>IF(AZ95="R", $CA95, IF(OR(AZ95="P", AZ95="T", AZ95="N"), 0, IF($C95="DM", $T95, IF(OR(AZ95="Y", AZ95="IR"),$AM95,IF(AZ95="C", IF($BI95="Y", IF($AF95="N/A", $Q95, $AF95), IF($AG95="N/A", $T95,$AG95)))))))</f>
        <v>6</v>
      </c>
      <c r="BS95" s="15">
        <f>IF(BA95="R", $CA95, IF(OR(BA95="P", BA95="T", BA95="N"), 0, IF($C95="DM", $T95, IF(OR(BA95="Y", BA95="IR"),$AM95,IF(BA95="C", IF($BI95="Y", IF($AF95="N/A", $Q95, $AF95), IF($AG95="N/A", $T95,$AG95)))))))</f>
        <v>6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6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6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6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6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6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6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6</v>
      </c>
      <c r="CA95" s="14" t="s">
        <v>75</v>
      </c>
      <c r="CB95" s="15">
        <f>BZ95</f>
        <v>6</v>
      </c>
      <c r="CC95" s="14" t="str">
        <f>IF(OR($BH95="T", $BH95="R"), 0, IF($BH95="C", IF($BI95="Y", IF($BA95="C", 0, IF(AF95="N/A", Q95-T95, AF95-AG95)), IF($AF95="N/A", U95, AH95)), AN95))</f>
        <v>N/A</v>
      </c>
      <c r="CD95" s="14" t="str">
        <f>IF(OR($BH95="T", $BH95="R"), 0, IF($BH95="C", IF($BI95="Y", 0, IF($AF95="N/A", V95, AI95)), AO95))</f>
        <v>N/A</v>
      </c>
      <c r="CE95" s="14" t="str">
        <f>IF(OR($BH95="T", $BH95="R"), 0, IF($BH95="C", IF($BI95="Y", 0, IF($AF95="N/A", W95, AJ95)), AP95))</f>
        <v>N/A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S:4 G:2 GR:2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5625</v>
      </c>
      <c r="B96" s="14" t="s">
        <v>2988</v>
      </c>
      <c r="C96" s="14" t="s">
        <v>61</v>
      </c>
      <c r="D96" s="14" t="s">
        <v>53</v>
      </c>
      <c r="E96" s="14">
        <f>VLOOKUP(B96, 'Rookie Year'!$A$2:$B$55555,2,FALSE)</f>
        <v>2024</v>
      </c>
      <c r="F96" s="14">
        <v>2024</v>
      </c>
      <c r="G96" s="14" t="s">
        <v>40</v>
      </c>
      <c r="H96" s="14" t="s">
        <v>2176</v>
      </c>
      <c r="I96" s="15">
        <v>3</v>
      </c>
      <c r="J96" s="14">
        <v>4</v>
      </c>
      <c r="K96" s="16">
        <f>IF(AND(G96&lt;&gt;"N",R96="N/A"), IF(I96&lt;4, 0, 0.25),IF(I96=1, IF(J96=1,0.25, 0.25), IF(I96&lt;13, 0.25, IF(I96&lt;26, 0.4, IF(I96&lt;51, 0.6, 0.75)))))</f>
        <v>0</v>
      </c>
      <c r="L96" s="15">
        <f>I96-M96</f>
        <v>3</v>
      </c>
      <c r="M96" s="15">
        <f>ROUNDUP(I96*K96,0)</f>
        <v>0</v>
      </c>
      <c r="N96" s="15">
        <f>M96*J96</f>
        <v>0</v>
      </c>
      <c r="O96" s="15">
        <v>0</v>
      </c>
      <c r="P96" s="15">
        <v>0</v>
      </c>
      <c r="Q96" s="15">
        <f>N96-O96-P96</f>
        <v>0</v>
      </c>
      <c r="R96" s="14" t="s">
        <v>75</v>
      </c>
      <c r="S96" s="14">
        <f>IF(R96="N/A", J96-($B$1-F96), J96-($B$1-R96))</f>
        <v>3</v>
      </c>
      <c r="T96" s="15">
        <v>0</v>
      </c>
      <c r="U96" s="15">
        <v>0</v>
      </c>
      <c r="V96" s="15">
        <v>0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List'!$A$3:$AE$1972,19,FALSE)))</f>
        <v>N/A</v>
      </c>
      <c r="AB96" s="14" t="str">
        <f>IF(C96="DM", "N/A", IF(Z96="No","N/A",VLOOKUP(B96,'Extension List'!$A$3:$AE$1972,21,FALSE)))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3</v>
      </c>
      <c r="AN96" s="15">
        <f>IF(AD96="N/A", IF(U96="N/A", "N/A", L96+U96), AD96+AH96)</f>
        <v>3</v>
      </c>
      <c r="AO96" s="15">
        <f>IF(AD96="N/A", IF(V96="N/A", "N/A", L96+V96), IF(AI96="N/A", "N/A", AD96+AI96))</f>
        <v>3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I96" s="14"/>
      <c r="BJ96" s="15">
        <f>IF(AR96="R", $CA96, IF(OR(AR96="P", AR96="T", AR96="N"), 0, IF($C96="DM", $T96, IF(OR(AR96="Y", AR96="IR"),$AM96,IF(AR96="C", IF($BI96="Y", IF($AF96="N/A", $Q96, $AF96), IF($AG96="N/A", $T96,$AG96)))))))</f>
        <v>3</v>
      </c>
      <c r="BK96" s="15">
        <f>IF(AS96="R", $CA96, IF(OR(AS96="P", AS96="T", AS96="N"), 0, IF($C96="DM", $T96, IF(OR(AS96="Y", AS96="IR"),$AM96,IF(AS96="C", IF($BI96="Y", IF($AF96="N/A", $Q96, $AF96), IF($AG96="N/A", $T96,$AG96)))))))</f>
        <v>3</v>
      </c>
      <c r="BL96" s="15">
        <f>IF(AT96="R", $CA96, IF(OR(AT96="P", AT96="T", AT96="N"), 0, IF($C96="DM", $T96, IF(OR(AT96="Y", AT96="IR"),$AM96,IF(AT96="C", IF($BI96="Y", IF($AF96="N/A", $Q96, $AF96), IF($AG96="N/A", $T96,$AG96)))))))</f>
        <v>3</v>
      </c>
      <c r="BM96" s="15">
        <f>IF(AU96="R", $CA96, IF(OR(AU96="P", AU96="T", AU96="N"), 0, IF($C96="DM", $T96, IF(OR(AU96="Y", AU96="IR"),$AM96,IF(AU96="C", IF($BI96="Y", IF($AF96="N/A", $Q96, $AF96), IF($AG96="N/A", $T96,$AG96)))))))</f>
        <v>3</v>
      </c>
      <c r="BN96" s="15">
        <f>IF(AV96="R", $CA96, IF(OR(AV96="P", AV96="T", AV96="N"), 0, IF($C96="DM", $T96, IF(OR(AV96="Y", AV96="IR"),$AM96,IF(AV96="C", IF($BI96="Y", IF($AF96="N/A", $Q96, $AF96), IF($AG96="N/A", $T96,$AG96)))))))</f>
        <v>3</v>
      </c>
      <c r="BO96" s="15">
        <f>IF(AW96="R", $CA96, IF(OR(AW96="P", AW96="T", AW96="N"), 0, IF($C96="DM", $T96, IF(OR(AW96="Y", AW96="IR"),$AM96,IF(AW96="C", IF($BI96="Y", IF($AF96="N/A", $Q96, $AF96), IF($AG96="N/A", $T96,$AG96)))))))</f>
        <v>3</v>
      </c>
      <c r="BP96" s="15">
        <f>IF(AX96="R", $CA96, IF(OR(AX96="P", AX96="T", AX96="N"), 0, IF($C96="DM", $T96, IF(OR(AX96="Y", AX96="IR"),$AM96,IF(AX96="C", IF($BI96="Y", IF($AF96="N/A", $Q96, $AF96), IF($AG96="N/A", $T96,$AG96)))))))</f>
        <v>3</v>
      </c>
      <c r="BQ96" s="15">
        <f>IF(AY96="R", $CA96, IF(OR(AY96="P", AY96="T", AY96="N"), 0, IF($C96="DM", $T96, IF(OR(AY96="Y", AY96="IR"),$AM96,IF(AY96="C", IF($BI96="Y", IF($AF96="N/A", $Q96, $AF96), IF($AG96="N/A", $T96,$AG96)))))))</f>
        <v>3</v>
      </c>
      <c r="BR96" s="15">
        <f>IF(AZ96="R", $CA96, IF(OR(AZ96="P", AZ96="T", AZ96="N"), 0, IF($C96="DM", $T96, IF(OR(AZ96="Y", AZ96="IR"),$AM96,IF(AZ96="C", IF($BI96="Y", IF($AF96="N/A", $Q96, $AF96), IF($AG96="N/A", $T96,$AG96)))))))</f>
        <v>3</v>
      </c>
      <c r="BS96" s="15">
        <f>IF(BA96="R", $CA96, IF(OR(BA96="P", BA96="T", BA96="N"), 0, IF($C96="DM", $T96, IF(OR(BA96="Y", BA96="IR"),$AM96,IF(BA96="C", IF($BI96="Y", IF($AF96="N/A", $Q96, $AF96), IF($AG96="N/A", $T96,$AG96)))))))</f>
        <v>3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3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3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3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3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3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3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3</v>
      </c>
      <c r="CA96" s="14" t="s">
        <v>75</v>
      </c>
      <c r="CB96" s="15">
        <f>BZ96</f>
        <v>3</v>
      </c>
      <c r="CC96" s="14">
        <f>IF(OR($BH96="T", $BH96="R"), 0, IF($BH96="C", IF($BI96="Y", IF($BA96="C", 0, IF(AF96="N/A", Q96-T96, AF96-AG96)), IF($AF96="N/A", U96, AH96)), AN96))</f>
        <v>3</v>
      </c>
      <c r="CD96" s="14">
        <f>IF(OR($BH96="T", $BH96="R"), 0, IF($BH96="C", IF($BI96="Y", 0, IF($AF96="N/A", V96, AI96)), AO96))</f>
        <v>3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S:3 G:0 GR:0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5167</v>
      </c>
      <c r="B97" s="14" t="s">
        <v>2759</v>
      </c>
      <c r="C97" s="14" t="s">
        <v>61</v>
      </c>
      <c r="D97" s="14" t="s">
        <v>53</v>
      </c>
      <c r="E97" s="14">
        <f>VLOOKUP(B97, 'Rookie Year'!$A$2:$B$55555,2,FALSE)</f>
        <v>2023</v>
      </c>
      <c r="F97" s="14">
        <v>2023</v>
      </c>
      <c r="G97" s="14" t="s">
        <v>40</v>
      </c>
      <c r="H97" s="14" t="s">
        <v>2161</v>
      </c>
      <c r="I97" s="15">
        <v>7</v>
      </c>
      <c r="J97" s="14">
        <v>4</v>
      </c>
      <c r="K97" s="16">
        <f>IF(AND(G97&lt;&gt;"N",R97="N/A"), IF(I97&lt;4, 0, 0.25),IF(I97=1, IF(J97=1,0.25, 0.25), IF(I97&lt;13, 0.25, IF(I97&lt;26, 0.4, IF(I97&lt;51, 0.6, 0.75)))))</f>
        <v>0.25</v>
      </c>
      <c r="L97" s="15">
        <f>I97-M97</f>
        <v>5</v>
      </c>
      <c r="M97" s="15">
        <f>ROUNDUP(I97*K97,0)</f>
        <v>2</v>
      </c>
      <c r="N97" s="15">
        <f>M97*J97</f>
        <v>8</v>
      </c>
      <c r="O97" s="15">
        <v>4</v>
      </c>
      <c r="P97" s="15">
        <v>0</v>
      </c>
      <c r="Q97" s="15">
        <f>N97-O97-P97</f>
        <v>4</v>
      </c>
      <c r="R97" s="14" t="s">
        <v>75</v>
      </c>
      <c r="S97" s="14">
        <f>IF(R97="N/A", J97-($B$1-F97), J97-($B$1-R97))</f>
        <v>2</v>
      </c>
      <c r="T97" s="15">
        <v>2</v>
      </c>
      <c r="U97" s="15">
        <v>2</v>
      </c>
      <c r="V97" s="15" t="str">
        <f>IF($S97&lt;3, "N/A", $M97)</f>
        <v>N/A</v>
      </c>
      <c r="W97" s="15" t="str">
        <f>IF($S97&lt;4, "N/A", $M97)</f>
        <v>N/A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List'!$A$3:$AE$1972,19,FALSE)))</f>
        <v>N/A</v>
      </c>
      <c r="AB97" s="14" t="str">
        <f>IF(C97="DM", "N/A", IF(Z97="No","N/A",VLOOKUP(B97,'Extension List'!$A$3:$AE$1972,21,FALSE)))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7</v>
      </c>
      <c r="AN97" s="15">
        <f>IF(AD97="N/A", IF(U97="N/A", "N/A", L97+U97), AD97+AH97)</f>
        <v>7</v>
      </c>
      <c r="AO97" s="15" t="str">
        <f>IF(AD97="N/A", IF(V97="N/A", "N/A", L97+V97), IF(AI97="N/A", "N/A", AD97+AI97))</f>
        <v>N/A</v>
      </c>
      <c r="AP97" s="15" t="str">
        <f>IF(AD97="N/A", IF(W97="N/A", "N/A", L97+W97), IF(AJ97="N/A", "N/A", AD97+AJ97))</f>
        <v>N/A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40</v>
      </c>
      <c r="BE97" s="14" t="s">
        <v>40</v>
      </c>
      <c r="BF97" s="14" t="s">
        <v>40</v>
      </c>
      <c r="BG97" s="14" t="s">
        <v>40</v>
      </c>
      <c r="BH97" s="14" t="s">
        <v>40</v>
      </c>
      <c r="BI97" s="14"/>
      <c r="BJ97" s="15">
        <f>IF(AR97="R", $CA97, IF(OR(AR97="P", AR97="T", AR97="N"), 0, IF($C97="DM", $T97, IF(OR(AR97="Y", AR97="IR"),$AM97,IF(AR97="C", IF($BI97="Y", IF($AF97="N/A", $Q97, $AF97), IF($AG97="N/A", $T97,$AG97)))))))</f>
        <v>7</v>
      </c>
      <c r="BK97" s="15">
        <f>IF(AS97="R", $CA97, IF(OR(AS97="P", AS97="T", AS97="N"), 0, IF($C97="DM", $T97, IF(OR(AS97="Y", AS97="IR"),$AM97,IF(AS97="C", IF($BI97="Y", IF($AF97="N/A", $Q97, $AF97), IF($AG97="N/A", $T97,$AG97)))))))</f>
        <v>7</v>
      </c>
      <c r="BL97" s="15">
        <f>IF(AT97="R", $CA97, IF(OR(AT97="P", AT97="T", AT97="N"), 0, IF($C97="DM", $T97, IF(OR(AT97="Y", AT97="IR"),$AM97,IF(AT97="C", IF($BI97="Y", IF($AF97="N/A", $Q97, $AF97), IF($AG97="N/A", $T97,$AG97)))))))</f>
        <v>7</v>
      </c>
      <c r="BM97" s="15">
        <f>IF(AU97="R", $CA97, IF(OR(AU97="P", AU97="T", AU97="N"), 0, IF($C97="DM", $T97, IF(OR(AU97="Y", AU97="IR"),$AM97,IF(AU97="C", IF($BI97="Y", IF($AF97="N/A", $Q97, $AF97), IF($AG97="N/A", $T97,$AG97)))))))</f>
        <v>7</v>
      </c>
      <c r="BN97" s="15">
        <f>IF(AV97="R", $CA97, IF(OR(AV97="P", AV97="T", AV97="N"), 0, IF($C97="DM", $T97, IF(OR(AV97="Y", AV97="IR"),$AM97,IF(AV97="C", IF($BI97="Y", IF($AF97="N/A", $Q97, $AF97), IF($AG97="N/A", $T97,$AG97)))))))</f>
        <v>7</v>
      </c>
      <c r="BO97" s="15">
        <f>IF(AW97="R", $CA97, IF(OR(AW97="P", AW97="T", AW97="N"), 0, IF($C97="DM", $T97, IF(OR(AW97="Y", AW97="IR"),$AM97,IF(AW97="C", IF($BI97="Y", IF($AF97="N/A", $Q97, $AF97), IF($AG97="N/A", $T97,$AG97)))))))</f>
        <v>7</v>
      </c>
      <c r="BP97" s="15">
        <f>IF(AX97="R", $CA97, IF(OR(AX97="P", AX97="T", AX97="N"), 0, IF($C97="DM", $T97, IF(OR(AX97="Y", AX97="IR"),$AM97,IF(AX97="C", IF($BI97="Y", IF($AF97="N/A", $Q97, $AF97), IF($AG97="N/A", $T97,$AG97)))))))</f>
        <v>7</v>
      </c>
      <c r="BQ97" s="15">
        <f>IF(AY97="R", $CA97, IF(OR(AY97="P", AY97="T", AY97="N"), 0, IF($C97="DM", $T97, IF(OR(AY97="Y", AY97="IR"),$AM97,IF(AY97="C", IF($BI97="Y", IF($AF97="N/A", $Q97, $AF97), IF($AG97="N/A", $T97,$AG97)))))))</f>
        <v>7</v>
      </c>
      <c r="BR97" s="15">
        <f>IF(AZ97="R", $CA97, IF(OR(AZ97="P", AZ97="T", AZ97="N"), 0, IF($C97="DM", $T97, IF(OR(AZ97="Y", AZ97="IR"),$AM97,IF(AZ97="C", IF($BI97="Y", IF($AF97="N/A", $Q97, $AF97), IF($AG97="N/A", $T97,$AG97)))))))</f>
        <v>7</v>
      </c>
      <c r="BS97" s="15">
        <f>IF(BA97="R", $CA97, IF(OR(BA97="P", BA97="T", BA97="N"), 0, IF($C97="DM", $T97, IF(OR(BA97="Y", BA97="IR"),$AM97,IF(BA97="C", IF($BI97="Y", IF($AF97="N/A", $Q97, $AF97), IF($AG97="N/A", $T97,$AG97)))))))</f>
        <v>7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7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7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7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7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7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7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7</v>
      </c>
      <c r="CA97" s="14" t="s">
        <v>75</v>
      </c>
      <c r="CB97" s="15">
        <f>BZ97</f>
        <v>7</v>
      </c>
      <c r="CC97" s="14">
        <f>IF(OR($BH97="T", $BH97="R"), 0, IF($BH97="C", IF($BI97="Y", IF($BA97="C", 0, IF(AF97="N/A", Q97-T97, AF97-AG97)), IF($AF97="N/A", U97, AH97)), AN97))</f>
        <v>7</v>
      </c>
      <c r="CD97" s="14" t="str">
        <f>IF(OR($BH97="T", $BH97="R"), 0, IF($BH97="C", IF($BI97="Y", 0, IF($AF97="N/A", V97, AI97)), AO97))</f>
        <v>N/A</v>
      </c>
      <c r="CE97" s="14" t="str">
        <f>IF(OR($BH97="T", $BH97="R"), 0, IF($BH97="C", IF($BI97="Y", 0, IF($AF97="N/A", W97, AJ97)), AP97))</f>
        <v>N/A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S:5 G:2 GR:4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6078</v>
      </c>
      <c r="B98" s="14" t="s">
        <v>3194</v>
      </c>
      <c r="C98" s="14" t="s">
        <v>62</v>
      </c>
      <c r="D98" s="14" t="s">
        <v>53</v>
      </c>
      <c r="E98" s="14">
        <v>2025</v>
      </c>
      <c r="F98" s="14">
        <v>2025</v>
      </c>
      <c r="G98" s="14" t="s">
        <v>40</v>
      </c>
      <c r="H98" s="14" t="s">
        <v>2218</v>
      </c>
      <c r="I98" s="15">
        <v>1</v>
      </c>
      <c r="J98" s="14">
        <v>3</v>
      </c>
      <c r="K98" s="16">
        <f>IF(AND(G98&lt;&gt;"N",R98="N/A"), IF(I98&lt;4, 0, 0.25),IF(I98=1, IF(J98=1,0.25, 0.25), IF(I98&lt;13, 0.25, IF(I98&lt;26, 0.4, IF(I98&lt;51, 0.6, 0.75)))))</f>
        <v>0</v>
      </c>
      <c r="L98" s="15">
        <f>I98-M98</f>
        <v>1</v>
      </c>
      <c r="M98" s="15">
        <f>ROUNDUP(I98*K98,0)</f>
        <v>0</v>
      </c>
      <c r="N98" s="15">
        <f>M98*J98</f>
        <v>0</v>
      </c>
      <c r="O98" s="15">
        <v>0</v>
      </c>
      <c r="P98" s="15">
        <v>0</v>
      </c>
      <c r="Q98" s="15">
        <f>N98-O98-P98</f>
        <v>0</v>
      </c>
      <c r="R98" s="14" t="s">
        <v>75</v>
      </c>
      <c r="S98" s="14">
        <f>IF(R98="N/A", J98-($B$1-F98), J98-($B$1-R98))</f>
        <v>3</v>
      </c>
      <c r="T98" s="15">
        <f>IF($S98&lt;1, "N/A", $M98)</f>
        <v>0</v>
      </c>
      <c r="U98" s="15">
        <f>IF($S98&lt;2, "N/A", $M98)</f>
        <v>0</v>
      </c>
      <c r="V98" s="15">
        <f>IF($S98&lt;3, "N/A", $M98)</f>
        <v>0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No</v>
      </c>
      <c r="AA98" s="17" t="str">
        <f>IF(C98="DM", "N/A", IF(Z98="No","N/A",VLOOKUP(B98,'Extension List'!$A$3:$AE$1972,19,FALSE)))</f>
        <v>N/A</v>
      </c>
      <c r="AB98" s="14" t="str">
        <f>IF(C98="DM", "N/A", IF(Z98="No","N/A",VLOOKUP(B98,'Extension List'!$A$3:$AE$1972,21,FALSE)))</f>
        <v>N/A</v>
      </c>
      <c r="AC98" s="14" t="str">
        <f>IF(AA98="N/A", "N/A", 0)</f>
        <v>N/A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1</v>
      </c>
      <c r="AN98" s="15">
        <f>IF(AD98="N/A", IF(U98="N/A", "N/A", L98+U98), AD98+AH98)</f>
        <v>1</v>
      </c>
      <c r="AO98" s="15">
        <f>IF(AD98="N/A", IF(V98="N/A", "N/A", L98+V98), IF(AI98="N/A", "N/A", AD98+AI98))</f>
        <v>1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J98" s="15">
        <f>IF(AR98="R", $CA98, IF(OR(AR98="P", AR98="T", AR98="N"), 0, IF($C98="DM", $T98, IF(OR(AR98="Y", AR98="IR"),$AM98,IF(AR98="C", IF($BI98="Y", IF($AF98="N/A", $Q98, $AF98), IF($AG98="N/A", $T98,$AG98)))))))</f>
        <v>1</v>
      </c>
      <c r="BK98" s="15">
        <f>IF(AS98="R", $CA98, IF(OR(AS98="P", AS98="T", AS98="N"), 0, IF($C98="DM", $T98, IF(OR(AS98="Y", AS98="IR"),$AM98,IF(AS98="C", IF($BI98="Y", IF($AF98="N/A", $Q98, $AF98), IF($AG98="N/A", $T98,$AG98)))))))</f>
        <v>1</v>
      </c>
      <c r="BL98" s="15">
        <f>IF(AT98="R", $CA98, IF(OR(AT98="P", AT98="T", AT98="N"), 0, IF($C98="DM", $T98, IF(OR(AT98="Y", AT98="IR"),$AM98,IF(AT98="C", IF($BI98="Y", IF($AF98="N/A", $Q98, $AF98), IF($AG98="N/A", $T98,$AG98)))))))</f>
        <v>1</v>
      </c>
      <c r="BM98" s="15">
        <f>IF(AU98="R", $CA98, IF(OR(AU98="P", AU98="T", AU98="N"), 0, IF($C98="DM", $T98, IF(OR(AU98="Y", AU98="IR"),$AM98,IF(AU98="C", IF($BI98="Y", IF($AF98="N/A", $Q98, $AF98), IF($AG98="N/A", $T98,$AG98)))))))</f>
        <v>1</v>
      </c>
      <c r="BN98" s="15">
        <f>IF(AV98="R", $CA98, IF(OR(AV98="P", AV98="T", AV98="N"), 0, IF($C98="DM", $T98, IF(OR(AV98="Y", AV98="IR"),$AM98,IF(AV98="C", IF($BI98="Y", IF($AF98="N/A", $Q98, $AF98), IF($AG98="N/A", $T98,$AG98)))))))</f>
        <v>1</v>
      </c>
      <c r="BO98" s="15">
        <f>IF(AW98="R", $CA98, IF(OR(AW98="P", AW98="T", AW98="N"), 0, IF($C98="DM", $T98, IF(OR(AW98="Y", AW98="IR"),$AM98,IF(AW98="C", IF($BI98="Y", IF($AF98="N/A", $Q98, $AF98), IF($AG98="N/A", $T98,$AG98)))))))</f>
        <v>1</v>
      </c>
      <c r="BP98" s="15">
        <f>IF(AX98="R", $CA98, IF(OR(AX98="P", AX98="T", AX98="N"), 0, IF($C98="DM", $T98, IF(OR(AX98="Y", AX98="IR"),$AM98,IF(AX98="C", IF($BI98="Y", IF($AF98="N/A", $Q98, $AF98), IF($AG98="N/A", $T98,$AG98)))))))</f>
        <v>1</v>
      </c>
      <c r="BQ98" s="15">
        <f>IF(AY98="R", $CA98, IF(OR(AY98="P", AY98="T", AY98="N"), 0, IF($C98="DM", $T98, IF(OR(AY98="Y", AY98="IR"),$AM98,IF(AY98="C", IF($BI98="Y", IF($AF98="N/A", $Q98, $AF98), IF($AG98="N/A", $T98,$AG98)))))))</f>
        <v>1</v>
      </c>
      <c r="BR98" s="15">
        <f>IF(AZ98="R", $CA98, IF(OR(AZ98="P", AZ98="T", AZ98="N"), 0, IF($C98="DM", $T98, IF(OR(AZ98="Y", AZ98="IR"),$AM98,IF(AZ98="C", IF($BI98="Y", IF($AF98="N/A", $Q98, $AF98), IF($AG98="N/A", $T98,$AG98)))))))</f>
        <v>1</v>
      </c>
      <c r="BS98" s="15">
        <f>IF(BA98="R", $CA98, IF(OR(BA98="P", BA98="T", BA98="N"), 0, IF($C98="DM", $T98, IF(OR(BA98="Y", BA98="IR"),$AM98,IF(BA98="C", IF($BI98="Y", IF($AF98="N/A", $Q98, $AF98), IF($AG98="N/A", $T98,$AG98)))))))</f>
        <v>1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1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1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1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1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1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1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1</v>
      </c>
      <c r="CA98" s="14" t="s">
        <v>75</v>
      </c>
      <c r="CB98" s="15">
        <f>BZ98</f>
        <v>1</v>
      </c>
      <c r="CC98" s="14">
        <f>IF(OR($BH98="T", $BH98="R"), 0, IF($BH98="C", IF($BI98="Y", IF($BA98="C", 0, IF(AF98="N/A", Q98-T98, AF98-AG98)), IF($AF98="N/A", U98, AH98)), AN98))</f>
        <v>1</v>
      </c>
      <c r="CD98" s="14">
        <f>IF(OR($BH98="T", $BH98="R"), 0, IF($BH98="C", IF($BI98="Y", 0, IF($AF98="N/A", V98, AI98)), AO98))</f>
        <v>1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S:1 G:0 GR:0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5157</v>
      </c>
      <c r="B99" s="14" t="s">
        <v>2749</v>
      </c>
      <c r="C99" s="14" t="s">
        <v>62</v>
      </c>
      <c r="D99" s="14" t="s">
        <v>53</v>
      </c>
      <c r="E99" s="14">
        <f>VLOOKUP(B99, 'Rookie Year'!$A$2:$B$55555,2,FALSE)</f>
        <v>2023</v>
      </c>
      <c r="F99" s="14">
        <v>2023</v>
      </c>
      <c r="G99" s="14" t="s">
        <v>40</v>
      </c>
      <c r="H99" s="14" t="s">
        <v>2151</v>
      </c>
      <c r="I99" s="15">
        <v>11</v>
      </c>
      <c r="J99" s="14">
        <v>4</v>
      </c>
      <c r="K99" s="16">
        <f>IF(AND(G99&lt;&gt;"N",R99="N/A"), IF(I99&lt;4, 0, 0.25),IF(I99=1, IF(J99=1,0.25, 0.25), IF(I99&lt;13, 0.25, IF(I99&lt;26, 0.4, IF(I99&lt;51, 0.6, 0.75)))))</f>
        <v>0.25</v>
      </c>
      <c r="L99" s="15">
        <f>I99-M99</f>
        <v>8</v>
      </c>
      <c r="M99" s="15">
        <f>ROUNDUP(I99*K99,0)</f>
        <v>3</v>
      </c>
      <c r="N99" s="15">
        <f>M99*J99</f>
        <v>12</v>
      </c>
      <c r="O99" s="15">
        <v>6</v>
      </c>
      <c r="P99" s="15">
        <v>0</v>
      </c>
      <c r="Q99" s="15">
        <f>N99-O99-P99</f>
        <v>6</v>
      </c>
      <c r="R99" s="14" t="s">
        <v>75</v>
      </c>
      <c r="S99" s="14">
        <f>IF(R99="N/A", J99-($B$1-F99), J99-($B$1-R99))</f>
        <v>2</v>
      </c>
      <c r="T99" s="15">
        <v>3</v>
      </c>
      <c r="U99" s="15">
        <v>3</v>
      </c>
      <c r="V99" s="15" t="str">
        <f>IF($S99&lt;3, "N/A", $M99)</f>
        <v>N/A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No</v>
      </c>
      <c r="AA99" s="17" t="str">
        <f>IF(C99="DM", "N/A", IF(Z99="No","N/A",VLOOKUP(B99,'Extension List'!$A$3:$AE$1972,19,FALSE)))</f>
        <v>N/A</v>
      </c>
      <c r="AB99" s="14" t="str">
        <f>IF(C99="DM", "N/A", IF(Z99="No","N/A",VLOOKUP(B99,'Extension List'!$A$3:$AE$1972,21,FALSE)))</f>
        <v>N/A</v>
      </c>
      <c r="AC99" s="14" t="str">
        <f>IF(AA99="N/A", "N/A", 0)</f>
        <v>N/A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11</v>
      </c>
      <c r="AN99" s="15">
        <f>IF(AD99="N/A", IF(U99="N/A", "N/A", L99+U99), AD99+AH99)</f>
        <v>11</v>
      </c>
      <c r="AO99" s="15" t="str">
        <f>IF(AD99="N/A", IF(V99="N/A", "N/A", L99+V99), IF(AI99="N/A", "N/A", AD99+AI99))</f>
        <v>N/A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I99" s="14"/>
      <c r="BJ99" s="15">
        <f>IF(AR99="R", $CA99, IF(OR(AR99="P", AR99="T", AR99="N"), 0, IF($C99="DM", $T99, IF(OR(AR99="Y", AR99="IR"),$AM99,IF(AR99="C", IF($BI99="Y", IF($AF99="N/A", $Q99, $AF99), IF($AG99="N/A", $T99,$AG99)))))))</f>
        <v>11</v>
      </c>
      <c r="BK99" s="15">
        <f>IF(AS99="R", $CA99, IF(OR(AS99="P", AS99="T", AS99="N"), 0, IF($C99="DM", $T99, IF(OR(AS99="Y", AS99="IR"),$AM99,IF(AS99="C", IF($BI99="Y", IF($AF99="N/A", $Q99, $AF99), IF($AG99="N/A", $T99,$AG99)))))))</f>
        <v>11</v>
      </c>
      <c r="BL99" s="15">
        <f>IF(AT99="R", $CA99, IF(OR(AT99="P", AT99="T", AT99="N"), 0, IF($C99="DM", $T99, IF(OR(AT99="Y", AT99="IR"),$AM99,IF(AT99="C", IF($BI99="Y", IF($AF99="N/A", $Q99, $AF99), IF($AG99="N/A", $T99,$AG99)))))))</f>
        <v>11</v>
      </c>
      <c r="BM99" s="15">
        <f>IF(AU99="R", $CA99, IF(OR(AU99="P", AU99="T", AU99="N"), 0, IF($C99="DM", $T99, IF(OR(AU99="Y", AU99="IR"),$AM99,IF(AU99="C", IF($BI99="Y", IF($AF99="N/A", $Q99, $AF99), IF($AG99="N/A", $T99,$AG99)))))))</f>
        <v>11</v>
      </c>
      <c r="BN99" s="15">
        <f>IF(AV99="R", $CA99, IF(OR(AV99="P", AV99="T", AV99="N"), 0, IF($C99="DM", $T99, IF(OR(AV99="Y", AV99="IR"),$AM99,IF(AV99="C", IF($BI99="Y", IF($AF99="N/A", $Q99, $AF99), IF($AG99="N/A", $T99,$AG99)))))))</f>
        <v>11</v>
      </c>
      <c r="BO99" s="15">
        <f>IF(AW99="R", $CA99, IF(OR(AW99="P", AW99="T", AW99="N"), 0, IF($C99="DM", $T99, IF(OR(AW99="Y", AW99="IR"),$AM99,IF(AW99="C", IF($BI99="Y", IF($AF99="N/A", $Q99, $AF99), IF($AG99="N/A", $T99,$AG99)))))))</f>
        <v>11</v>
      </c>
      <c r="BP99" s="15">
        <f>IF(AX99="R", $CA99, IF(OR(AX99="P", AX99="T", AX99="N"), 0, IF($C99="DM", $T99, IF(OR(AX99="Y", AX99="IR"),$AM99,IF(AX99="C", IF($BI99="Y", IF($AF99="N/A", $Q99, $AF99), IF($AG99="N/A", $T99,$AG99)))))))</f>
        <v>11</v>
      </c>
      <c r="BQ99" s="15">
        <f>IF(AY99="R", $CA99, IF(OR(AY99="P", AY99="T", AY99="N"), 0, IF($C99="DM", $T99, IF(OR(AY99="Y", AY99="IR"),$AM99,IF(AY99="C", IF($BI99="Y", IF($AF99="N/A", $Q99, $AF99), IF($AG99="N/A", $T99,$AG99)))))))</f>
        <v>11</v>
      </c>
      <c r="BR99" s="15">
        <f>IF(AZ99="R", $CA99, IF(OR(AZ99="P", AZ99="T", AZ99="N"), 0, IF($C99="DM", $T99, IF(OR(AZ99="Y", AZ99="IR"),$AM99,IF(AZ99="C", IF($BI99="Y", IF($AF99="N/A", $Q99, $AF99), IF($AG99="N/A", $T99,$AG99)))))))</f>
        <v>11</v>
      </c>
      <c r="BS99" s="15">
        <f>IF(BA99="R", $CA99, IF(OR(BA99="P", BA99="T", BA99="N"), 0, IF($C99="DM", $T99, IF(OR(BA99="Y", BA99="IR"),$AM99,IF(BA99="C", IF($BI99="Y", IF($AF99="N/A", $Q99, $AF99), IF($AG99="N/A", $T99,$AG99)))))))</f>
        <v>11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11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11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11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11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11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11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11</v>
      </c>
      <c r="CA99" s="14" t="s">
        <v>75</v>
      </c>
      <c r="CB99" s="15">
        <f>BZ99</f>
        <v>11</v>
      </c>
      <c r="CC99" s="14">
        <f>IF(OR($BH99="T", $BH99="R"), 0, IF($BH99="C", IF($BI99="Y", IF($BA99="C", 0, IF(AF99="N/A", Q99-T99, AF99-AG99)), IF($AF99="N/A", U99, AH99)), AN99))</f>
        <v>11</v>
      </c>
      <c r="CD99" s="14" t="str">
        <f>IF(OR($BH99="T", $BH99="R"), 0, IF($BH99="C", IF($BI99="Y", 0, IF($AF99="N/A", V99, AI99)), AO99))</f>
        <v>N/A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S:8 G:3 GR:6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5635</v>
      </c>
      <c r="B100" s="14" t="s">
        <v>2989</v>
      </c>
      <c r="C100" s="14" t="s">
        <v>62</v>
      </c>
      <c r="D100" s="14" t="s">
        <v>53</v>
      </c>
      <c r="E100" s="14">
        <f>VLOOKUP(B100, 'Rookie Year'!$A$2:$B$55555,2,FALSE)</f>
        <v>2024</v>
      </c>
      <c r="F100" s="14">
        <v>2024</v>
      </c>
      <c r="G100" s="14" t="s">
        <v>40</v>
      </c>
      <c r="H100" s="14" t="s">
        <v>2186</v>
      </c>
      <c r="I100" s="15">
        <v>2</v>
      </c>
      <c r="J100" s="14">
        <v>3</v>
      </c>
      <c r="K100" s="16">
        <f>IF(AND(G100&lt;&gt;"N",R100="N/A"), IF(I100&lt;4, 0, 0.25),IF(I100=1, IF(J100=1,0.25, 0.25), IF(I100&lt;13, 0.25, IF(I100&lt;26, 0.4, IF(I100&lt;51, 0.6, 0.75)))))</f>
        <v>0</v>
      </c>
      <c r="L100" s="15">
        <f>I100-M100</f>
        <v>2</v>
      </c>
      <c r="M100" s="15">
        <f>ROUNDUP(I100*K100,0)</f>
        <v>0</v>
      </c>
      <c r="N100" s="15">
        <f>M100*J100</f>
        <v>0</v>
      </c>
      <c r="O100" s="15">
        <v>0</v>
      </c>
      <c r="P100" s="15">
        <v>0</v>
      </c>
      <c r="Q100" s="15">
        <f>N100-O100-P100</f>
        <v>0</v>
      </c>
      <c r="R100" s="14" t="s">
        <v>75</v>
      </c>
      <c r="S100" s="14">
        <f>IF(R100="N/A", J100-($B$1-F100), J100-($B$1-R100))</f>
        <v>2</v>
      </c>
      <c r="T100" s="15">
        <v>0</v>
      </c>
      <c r="U100" s="15">
        <v>0</v>
      </c>
      <c r="V100" s="15" t="str">
        <f>IF($S100&lt;3, "N/A", $M100)</f>
        <v>N/A</v>
      </c>
      <c r="W100" s="15" t="str">
        <f>IF($S100&lt;4, "N/A", $M100)</f>
        <v>N/A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No</v>
      </c>
      <c r="AA100" s="17" t="str">
        <f>IF(C100="DM", "N/A", IF(Z100="No","N/A",VLOOKUP(B100,'Extension List'!$A$3:$AE$1972,19,FALSE)))</f>
        <v>N/A</v>
      </c>
      <c r="AB100" s="14" t="str">
        <f>IF(C100="DM", "N/A", IF(Z100="No","N/A",VLOOKUP(B100,'Extension List'!$A$3:$AE$1972,21,FALSE)))</f>
        <v>N/A</v>
      </c>
      <c r="AC100" s="14" t="str">
        <f>IF(AA100="N/A", "N/A", 0)</f>
        <v>N/A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2</v>
      </c>
      <c r="AN100" s="15">
        <f>IF(AD100="N/A", IF(U100="N/A", "N/A", L100+U100), AD100+AH100)</f>
        <v>2</v>
      </c>
      <c r="AO100" s="15" t="str">
        <f>IF(AD100="N/A", IF(V100="N/A", "N/A", L100+V100), IF(AI100="N/A", "N/A", AD100+AI100))</f>
        <v>N/A</v>
      </c>
      <c r="AP100" s="15" t="str">
        <f>IF(AD100="N/A", IF(W100="N/A", "N/A", L100+W100), IF(AJ100="N/A", "N/A", AD100+AJ100))</f>
        <v>N/A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40</v>
      </c>
      <c r="BA100" s="14" t="s">
        <v>40</v>
      </c>
      <c r="BB100" s="14" t="s">
        <v>40</v>
      </c>
      <c r="BC100" s="14" t="s">
        <v>40</v>
      </c>
      <c r="BD100" s="14" t="s">
        <v>40</v>
      </c>
      <c r="BE100" s="14" t="s">
        <v>40</v>
      </c>
      <c r="BF100" s="14" t="s">
        <v>40</v>
      </c>
      <c r="BG100" s="14" t="s">
        <v>40</v>
      </c>
      <c r="BH100" s="14" t="s">
        <v>40</v>
      </c>
      <c r="BI100" s="14"/>
      <c r="BJ100" s="15">
        <f>IF(AR100="R", $CA100, IF(OR(AR100="P", AR100="T", AR100="N"), 0, IF($C100="DM", $T100, IF(OR(AR100="Y", AR100="IR"),$AM100,IF(AR100="C", IF($BI100="Y", IF($AF100="N/A", $Q100, $AF100), IF($AG100="N/A", $T100,$AG100)))))))</f>
        <v>2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2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2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2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2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2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2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2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2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2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2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2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2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2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2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2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2</v>
      </c>
      <c r="CA100" s="14" t="s">
        <v>75</v>
      </c>
      <c r="CB100" s="15">
        <f>BZ100</f>
        <v>2</v>
      </c>
      <c r="CC100" s="14">
        <f>IF(OR($BH100="T", $BH100="R"), 0, IF($BH100="C", IF($BI100="Y", IF($BA100="C", 0, IF(AF100="N/A", Q100-T100, AF100-AG100)), IF($AF100="N/A", U100, AH100)), AN100))</f>
        <v>2</v>
      </c>
      <c r="CD100" s="14" t="str">
        <f>IF(OR($BH100="T", $BH100="R"), 0, IF($BH100="C", IF($BI100="Y", 0, IF($AF100="N/A", V100, AI100)), AO100))</f>
        <v>N/A</v>
      </c>
      <c r="CE100" s="14" t="str">
        <f>IF(OR($BH100="T", $BH100="R"), 0, IF($BH100="C", IF($BI100="Y", 0, IF($AF100="N/A", W100, AJ100)), AP100))</f>
        <v>N/A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S:2 G:0 GR:0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5936</v>
      </c>
      <c r="B101" s="14" t="s">
        <v>2609</v>
      </c>
      <c r="C101" s="14" t="s">
        <v>62</v>
      </c>
      <c r="D101" s="14" t="s">
        <v>53</v>
      </c>
      <c r="E101" s="14">
        <f>VLOOKUP(B101, 'Rookie Year'!$A$2:$B$55555,2,FALSE)</f>
        <v>2022</v>
      </c>
      <c r="F101" s="14">
        <v>2025</v>
      </c>
      <c r="G101" s="14" t="s">
        <v>42</v>
      </c>
      <c r="H101" s="14" t="s">
        <v>1927</v>
      </c>
      <c r="I101" s="15">
        <v>10</v>
      </c>
      <c r="J101" s="14">
        <v>1</v>
      </c>
      <c r="K101" s="16">
        <f>IF(AND(G101&lt;&gt;"N",R101="N/A"), IF(I101&lt;4, 0, 0.25),IF(I101=1, IF(J101=1,0.25, 0.25), IF(I101&lt;13, 0.25, IF(I101&lt;26, 0.4, IF(I101&lt;51, 0.6, 0.75)))))</f>
        <v>0.25</v>
      </c>
      <c r="L101" s="15">
        <f>I101-M101</f>
        <v>7</v>
      </c>
      <c r="M101" s="15">
        <f>ROUNDUP(I101*K101,0)</f>
        <v>3</v>
      </c>
      <c r="N101" s="15">
        <f>M101*J101</f>
        <v>3</v>
      </c>
      <c r="O101" s="15">
        <v>0</v>
      </c>
      <c r="P101" s="15">
        <v>0</v>
      </c>
      <c r="Q101" s="15">
        <f>N101-O101-P101</f>
        <v>3</v>
      </c>
      <c r="R101" s="14" t="s">
        <v>75</v>
      </c>
      <c r="S101" s="14">
        <f>IF(R101="N/A", J101-($B$1-F101), J101-($B$1-R101))</f>
        <v>1</v>
      </c>
      <c r="T101" s="15">
        <f>IF($S101&lt;1, "N/A", $M101)</f>
        <v>3</v>
      </c>
      <c r="U101" s="15" t="str">
        <f>IF($S101&lt;2, "N/A", $M101)</f>
        <v>N/A</v>
      </c>
      <c r="V101" s="15" t="str">
        <f>IF($S101&lt;3, "N/A", $M101)</f>
        <v>N/A</v>
      </c>
      <c r="W101" s="15" t="str">
        <f>IF($S101&lt;4, "N/A", $M101)</f>
        <v>N/A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List'!$A$3:$AE$1972,19,FALSE)))</f>
        <v>N/A</v>
      </c>
      <c r="AB101" s="14" t="str">
        <f>IF(C101="DM", "N/A", IF(Z101="No","N/A",VLOOKUP(B101,'Extension List'!$A$3:$AE$1972,21,FALSE)))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10</v>
      </c>
      <c r="AN101" s="15" t="str">
        <f>IF(AD101="N/A", IF(U101="N/A", "N/A", L101+U101), AD101+AH101)</f>
        <v>N/A</v>
      </c>
      <c r="AO101" s="15" t="str">
        <f>IF(AD101="N/A", IF(V101="N/A", "N/A", L101+V101), IF(AI101="N/A", "N/A", AD101+AI101))</f>
        <v>N/A</v>
      </c>
      <c r="AP101" s="15" t="str">
        <f>IF(AD101="N/A", IF(W101="N/A", "N/A", L101+W101), IF(AJ101="N/A", "N/A", AD101+AJ101))</f>
        <v>N/A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I101" s="14"/>
      <c r="BJ101" s="15">
        <f>IF(AR101="R", $CA101, IF(OR(AR101="P", AR101="T", AR101="N"), 0, IF($C101="DM", $T101, IF(OR(AR101="Y", AR101="IR"),$AM101,IF(AR101="C", IF($BI101="Y", IF($AF101="N/A", $Q101, $AF101), IF($AG101="N/A", $T101,$AG101)))))))</f>
        <v>10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10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10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10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10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10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10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10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10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10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10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10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10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10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10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10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10</v>
      </c>
      <c r="CA101" s="14" t="s">
        <v>75</v>
      </c>
      <c r="CB101" s="15">
        <f>BZ101</f>
        <v>10</v>
      </c>
      <c r="CC101" s="14" t="str">
        <f>IF(OR($BH101="T", $BH101="R"), 0, IF($BH101="C", IF($BI101="Y", IF($BA101="C", 0, IF(AF101="N/A", Q101-T101, AF101-AG101)), IF($AF101="N/A", U101, AH101)), AN101))</f>
        <v>N/A</v>
      </c>
      <c r="CD101" s="14" t="str">
        <f>IF(OR($BH101="T", $BH101="R"), 0, IF($BH101="C", IF($BI101="Y", 0, IF($AF101="N/A", V101, AI101)), AO101))</f>
        <v>N/A</v>
      </c>
      <c r="CE101" s="14" t="str">
        <f>IF(OR($BH101="T", $BH101="R"), 0, IF($BH101="C", IF($BI101="Y", 0, IF($AF101="N/A", W101, AJ101)), AP101))</f>
        <v>N/A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S:7 G:3 GR:3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4048</v>
      </c>
      <c r="B102" s="14" t="s">
        <v>852</v>
      </c>
      <c r="C102" s="14" t="s">
        <v>62</v>
      </c>
      <c r="D102" s="14" t="s">
        <v>53</v>
      </c>
      <c r="E102" s="14">
        <f>VLOOKUP(B102, 'Rookie Year'!$A$2:$B$55555,2,FALSE)</f>
        <v>2017</v>
      </c>
      <c r="F102" s="14">
        <v>2021</v>
      </c>
      <c r="G102" s="14" t="s">
        <v>42</v>
      </c>
      <c r="H102" s="14" t="s">
        <v>1927</v>
      </c>
      <c r="I102" s="15">
        <v>29</v>
      </c>
      <c r="J102" s="14">
        <v>5</v>
      </c>
      <c r="K102" s="16">
        <f>IF(AND(G102&lt;&gt;"N",R102="N/A"), IF(I102&lt;4, 0, 0.25),IF(I102=1, IF(J102=1,0.25, 0.25), IF(I102&lt;13, 0.25, IF(I102&lt;26, 0.4, IF(I102&lt;51, 0.6, 0.75)))))</f>
        <v>0.6</v>
      </c>
      <c r="L102" s="15">
        <f>I102-M102</f>
        <v>11</v>
      </c>
      <c r="M102" s="15">
        <f>ROUNDUP(I102*K102,0)</f>
        <v>18</v>
      </c>
      <c r="N102" s="15">
        <f>M102*J102</f>
        <v>90</v>
      </c>
      <c r="O102" s="15">
        <v>81</v>
      </c>
      <c r="P102" s="15">
        <v>0</v>
      </c>
      <c r="Q102" s="15">
        <f>N102-O102-P102</f>
        <v>9</v>
      </c>
      <c r="R102" s="14" t="s">
        <v>75</v>
      </c>
      <c r="S102" s="14">
        <f>IF(R102="N/A", J102-($B$1-F102), J102-($B$1-R102))</f>
        <v>1</v>
      </c>
      <c r="T102" s="15">
        <v>9</v>
      </c>
      <c r="U102" s="15" t="str">
        <f>IF($S102&lt;2, "N/A", $M102)</f>
        <v>N/A</v>
      </c>
      <c r="V102" s="15" t="str">
        <f>IF($S102&lt;3, "N/A", $M102)</f>
        <v>N/A</v>
      </c>
      <c r="W102" s="15" t="str">
        <f>IF($S102&lt;4, "N/A", $M102)</f>
        <v>N/A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Yes</v>
      </c>
      <c r="AA102" s="17">
        <f>IF(C102="DM", "N/A", IF(Z102="No","N/A",VLOOKUP(B102,'Extension List'!$A$3:$AE$1972,19,FALSE)))</f>
        <v>14</v>
      </c>
      <c r="AB102" s="14">
        <f>IF(C102="DM", "N/A", IF(Z102="No","N/A",VLOOKUP(B102,'Extension List'!$A$3:$AE$1972,21,FALSE)))</f>
        <v>4</v>
      </c>
      <c r="AC102" s="14">
        <f>IF(AA102="N/A", "N/A", 0)</f>
        <v>0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20</v>
      </c>
      <c r="AN102" s="15" t="str">
        <f>IF(AD102="N/A", IF(U102="N/A", "N/A", L102+U102), AD102+AH102)</f>
        <v>N/A</v>
      </c>
      <c r="AO102" s="15" t="str">
        <f>IF(AD102="N/A", IF(V102="N/A", "N/A", L102+V102), IF(AI102="N/A", "N/A", AD102+AI102))</f>
        <v>N/A</v>
      </c>
      <c r="AP102" s="15" t="str">
        <f>IF(AD102="N/A", IF(W102="N/A", "N/A", L102+W102), IF(AJ102="N/A", "N/A", AD102+AJ102))</f>
        <v>N/A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I102" s="14"/>
      <c r="BJ102" s="15">
        <f>IF(AR102="R", $CA102, IF(OR(AR102="P", AR102="T", AR102="N"), 0, IF($C102="DM", $T102, IF(OR(AR102="Y", AR102="IR"),$AM102,IF(AR102="C", IF($BI102="Y", IF($AF102="N/A", $Q102, $AF102), IF($AG102="N/A", $T102,$AG102)))))))</f>
        <v>20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20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20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20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20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20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20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20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20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20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20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20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20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20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20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20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20</v>
      </c>
      <c r="CA102" s="14" t="s">
        <v>75</v>
      </c>
      <c r="CB102" s="15">
        <f>BZ102</f>
        <v>20</v>
      </c>
      <c r="CC102" s="14" t="str">
        <f>IF(OR($BH102="T", $BH102="R"), 0, IF($BH102="C", IF($BI102="Y", IF($BA102="C", 0, IF(AF102="N/A", Q102-T102, AF102-AG102)), IF($AF102="N/A", U102, AH102)), AN102))</f>
        <v>N/A</v>
      </c>
      <c r="CD102" s="14" t="str">
        <f>IF(OR($BH102="T", $BH102="R"), 0, IF($BH102="C", IF($BI102="Y", 0, IF($AF102="N/A", V102, AI102)), AO102))</f>
        <v>N/A</v>
      </c>
      <c r="CE102" s="14" t="str">
        <f>IF(OR($BH102="T", $BH102="R"), 0, IF($BH102="C", IF($BI102="Y", 0, IF($AF102="N/A", W102, AJ102)), AP102))</f>
        <v>N/A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S:11 G:18 GR:9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6004</v>
      </c>
      <c r="B103" s="14" t="s">
        <v>3120</v>
      </c>
      <c r="C103" s="14" t="s">
        <v>62</v>
      </c>
      <c r="D103" s="14" t="s">
        <v>53</v>
      </c>
      <c r="E103" s="14">
        <v>2025</v>
      </c>
      <c r="F103" s="14">
        <v>2025</v>
      </c>
      <c r="G103" s="14" t="s">
        <v>40</v>
      </c>
      <c r="H103" s="14" t="s">
        <v>2148</v>
      </c>
      <c r="I103" s="15">
        <v>14</v>
      </c>
      <c r="J103" s="14">
        <v>4</v>
      </c>
      <c r="K103" s="16">
        <f>IF(AND(G103&lt;&gt;"N",R103="N/A"), IF(I103&lt;4, 0, 0.25),IF(I103=1, IF(J103=1,0.25, 0.25), IF(I103&lt;13, 0.25, IF(I103&lt;26, 0.4, IF(I103&lt;51, 0.6, 0.75)))))</f>
        <v>0.25</v>
      </c>
      <c r="L103" s="15">
        <f>I103-M103</f>
        <v>10</v>
      </c>
      <c r="M103" s="15">
        <f>ROUNDUP(I103*K103,0)</f>
        <v>4</v>
      </c>
      <c r="N103" s="15">
        <f>M103*J103</f>
        <v>16</v>
      </c>
      <c r="O103" s="15">
        <v>0</v>
      </c>
      <c r="P103" s="15">
        <v>0</v>
      </c>
      <c r="Q103" s="15">
        <f>N103-O103-P103</f>
        <v>16</v>
      </c>
      <c r="R103" s="14" t="s">
        <v>75</v>
      </c>
      <c r="S103" s="14">
        <f>IF(R103="N/A", J103-($B$1-F103), J103-($B$1-R103))</f>
        <v>4</v>
      </c>
      <c r="T103" s="15">
        <v>8</v>
      </c>
      <c r="U103" s="15">
        <f>IF($S103&lt;2, "N/A", $M103)</f>
        <v>4</v>
      </c>
      <c r="V103" s="15">
        <v>2</v>
      </c>
      <c r="W103" s="15">
        <v>2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No</v>
      </c>
      <c r="AA103" s="17" t="str">
        <f>IF(C103="DM", "N/A", IF(Z103="No","N/A",VLOOKUP(B103,'Extension List'!$A$3:$AE$1972,19,FALSE)))</f>
        <v>N/A</v>
      </c>
      <c r="AB103" s="14" t="str">
        <f>IF(C103="DM", "N/A", IF(Z103="No","N/A",VLOOKUP(B103,'Extension List'!$A$3:$AE$1972,21,FALSE)))</f>
        <v>N/A</v>
      </c>
      <c r="AC103" s="14" t="str">
        <f>IF(AA103="N/A", "N/A", 0)</f>
        <v>N/A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18</v>
      </c>
      <c r="AN103" s="15">
        <f>IF(AD103="N/A", IF(U103="N/A", "N/A", L103+U103), AD103+AH103)</f>
        <v>14</v>
      </c>
      <c r="AO103" s="15">
        <f>IF(AD103="N/A", IF(V103="N/A", "N/A", L103+V103), IF(AI103="N/A", "N/A", AD103+AI103))</f>
        <v>12</v>
      </c>
      <c r="AP103" s="15">
        <f>IF(AD103="N/A", IF(W103="N/A", "N/A", L103+W103), IF(AJ103="N/A", "N/A", AD103+AJ103))</f>
        <v>12</v>
      </c>
      <c r="AQ103" s="15" t="str">
        <f>IF(AD103="N/A", IF(X103="N/A", "N/A", L103+X103), IF(AK103="N/A", "N/A", AD103+AK103))</f>
        <v>N/A</v>
      </c>
      <c r="AR103" s="14" t="s">
        <v>40</v>
      </c>
      <c r="AS103" s="14" t="s">
        <v>40</v>
      </c>
      <c r="AT103" s="14" t="s">
        <v>40</v>
      </c>
      <c r="AU103" s="14" t="s">
        <v>40</v>
      </c>
      <c r="AV103" s="14" t="s">
        <v>40</v>
      </c>
      <c r="AW103" s="14" t="s">
        <v>40</v>
      </c>
      <c r="AX103" s="14" t="s">
        <v>40</v>
      </c>
      <c r="AY103" s="14" t="s">
        <v>40</v>
      </c>
      <c r="AZ103" s="14" t="s">
        <v>40</v>
      </c>
      <c r="BA103" s="14" t="s">
        <v>40</v>
      </c>
      <c r="BB103" s="14" t="s">
        <v>40</v>
      </c>
      <c r="BC103" s="14" t="s">
        <v>40</v>
      </c>
      <c r="BD103" s="14" t="s">
        <v>40</v>
      </c>
      <c r="BE103" s="14" t="s">
        <v>40</v>
      </c>
      <c r="BF103" s="14" t="s">
        <v>40</v>
      </c>
      <c r="BG103" s="14" t="s">
        <v>40</v>
      </c>
      <c r="BH103" s="14" t="s">
        <v>40</v>
      </c>
      <c r="BJ103" s="15">
        <f>IF(AR103="R", $CA103, IF(OR(AR103="P", AR103="T", AR103="N"), 0, IF($C103="DM", $T103, IF(OR(AR103="Y", AR103="IR"),$AM103,IF(AR103="C", IF($BI103="Y", IF($AF103="N/A", $Q103, $AF103), IF($AG103="N/A", $T103,$AG103)))))))</f>
        <v>18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18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18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18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18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18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18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18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18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18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18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18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18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18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18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18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18</v>
      </c>
      <c r="CA103" s="14" t="s">
        <v>75</v>
      </c>
      <c r="CB103" s="15">
        <f>BZ103</f>
        <v>18</v>
      </c>
      <c r="CC103" s="14">
        <f>IF(OR($BH103="T", $BH103="R"), 0, IF($BH103="C", IF($BI103="Y", IF($BA103="C", 0, IF(AF103="N/A", Q103-T103, AF103-AG103)), IF($AF103="N/A", U103, AH103)), AN103))</f>
        <v>14</v>
      </c>
      <c r="CD103" s="14">
        <f>IF(OR($BH103="T", $BH103="R"), 0, IF($BH103="C", IF($BI103="Y", 0, IF($AF103="N/A", V103, AI103)), AO103))</f>
        <v>12</v>
      </c>
      <c r="CE103" s="14">
        <f>IF(OR($BH103="T", $BH103="R"), 0, IF($BH103="C", IF($BI103="Y", 0, IF($AF103="N/A", W103, AJ103)), AP103))</f>
        <v>12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S:10 G:4 GR:16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6054</v>
      </c>
      <c r="B104" s="14" t="s">
        <v>3170</v>
      </c>
      <c r="C104" s="14" t="s">
        <v>62</v>
      </c>
      <c r="D104" s="14" t="s">
        <v>53</v>
      </c>
      <c r="E104" s="14">
        <v>2025</v>
      </c>
      <c r="F104" s="14">
        <v>2025</v>
      </c>
      <c r="G104" s="14" t="s">
        <v>40</v>
      </c>
      <c r="H104" s="14" t="s">
        <v>2199</v>
      </c>
      <c r="I104" s="15">
        <v>1</v>
      </c>
      <c r="J104" s="14">
        <v>3</v>
      </c>
      <c r="K104" s="16">
        <f>IF(AND(G104&lt;&gt;"N",R104="N/A"), IF(I104&lt;4, 0, 0.25),IF(I104=1, IF(J104=1,0.25, 0.25), IF(I104&lt;13, 0.25, IF(I104&lt;26, 0.4, IF(I104&lt;51, 0.6, 0.75)))))</f>
        <v>0</v>
      </c>
      <c r="L104" s="15">
        <f>I104-M104</f>
        <v>1</v>
      </c>
      <c r="M104" s="15">
        <f>ROUNDUP(I104*K104,0)</f>
        <v>0</v>
      </c>
      <c r="N104" s="15">
        <f>M104*J104</f>
        <v>0</v>
      </c>
      <c r="O104" s="15">
        <v>0</v>
      </c>
      <c r="P104" s="15">
        <v>0</v>
      </c>
      <c r="Q104" s="15">
        <f>N104-O104-P104</f>
        <v>0</v>
      </c>
      <c r="R104" s="14" t="s">
        <v>75</v>
      </c>
      <c r="S104" s="14">
        <f>IF(R104="N/A", J104-($B$1-F104), J104-($B$1-R104))</f>
        <v>3</v>
      </c>
      <c r="T104" s="15">
        <f>IF($S104&lt;1, "N/A", $M104)</f>
        <v>0</v>
      </c>
      <c r="U104" s="15">
        <f>IF($S104&lt;2, "N/A", $M104)</f>
        <v>0</v>
      </c>
      <c r="V104" s="15">
        <f>IF($S104&lt;3, "N/A", $M104)</f>
        <v>0</v>
      </c>
      <c r="W104" s="15" t="str">
        <f>IF($S104&lt;4, "N/A", $M104)</f>
        <v>N/A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No</v>
      </c>
      <c r="AA104" s="17" t="str">
        <f>IF(C104="DM", "N/A", IF(Z104="No","N/A",VLOOKUP(B104,'Extension List'!$A$3:$AE$1972,19,FALSE)))</f>
        <v>N/A</v>
      </c>
      <c r="AB104" s="14" t="str">
        <f>IF(C104="DM", "N/A", IF(Z104="No","N/A",VLOOKUP(B104,'Extension List'!$A$3:$AE$1972,21,FALSE)))</f>
        <v>N/A</v>
      </c>
      <c r="AC104" s="14" t="str">
        <f>IF(AA104="N/A", "N/A", 0)</f>
        <v>N/A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1</v>
      </c>
      <c r="AN104" s="15">
        <f>IF(AD104="N/A", IF(U104="N/A", "N/A", L104+U104), AD104+AH104)</f>
        <v>1</v>
      </c>
      <c r="AO104" s="15">
        <f>IF(AD104="N/A", IF(V104="N/A", "N/A", L104+V104), IF(AI104="N/A", "N/A", AD104+AI104))</f>
        <v>1</v>
      </c>
      <c r="AP104" s="15" t="str">
        <f>IF(AD104="N/A", IF(W104="N/A", "N/A", L104+W104), IF(AJ104="N/A", "N/A", AD104+AJ104))</f>
        <v>N/A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J104" s="15">
        <f>IF(AR104="R", $CA104, IF(OR(AR104="P", AR104="T", AR104="N"), 0, IF($C104="DM", $T104, IF(OR(AR104="Y", AR104="IR"),$AM104,IF(AR104="C", IF($BI104="Y", IF($AF104="N/A", $Q104, $AF104), IF($AG104="N/A", $T104,$AG104)))))))</f>
        <v>1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1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1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1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1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1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1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1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1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1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1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1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1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1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1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1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1</v>
      </c>
      <c r="CA104" s="14" t="s">
        <v>75</v>
      </c>
      <c r="CB104" s="15">
        <f>BZ104</f>
        <v>1</v>
      </c>
      <c r="CC104" s="14">
        <f>IF(OR($BH104="T", $BH104="R"), 0, IF($BH104="C", IF($BI104="Y", IF($BA104="C", 0, IF(AF104="N/A", Q104-T104, AF104-AG104)), IF($AF104="N/A", U104, AH104)), AN104))</f>
        <v>1</v>
      </c>
      <c r="CD104" s="14">
        <f>IF(OR($BH104="T", $BH104="R"), 0, IF($BH104="C", IF($BI104="Y", 0, IF($AF104="N/A", V104, AI104)), AO104))</f>
        <v>1</v>
      </c>
      <c r="CE104" s="14" t="str">
        <f>IF(OR($BH104="T", $BH104="R"), 0, IF($BH104="C", IF($BI104="Y", 0, IF($AF104="N/A", W104, AJ104)), AP104))</f>
        <v>N/A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S:1 G:0 GR:0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6024</v>
      </c>
      <c r="B105" s="14" t="s">
        <v>3140</v>
      </c>
      <c r="C105" s="14" t="s">
        <v>62</v>
      </c>
      <c r="D105" s="14" t="s">
        <v>53</v>
      </c>
      <c r="E105" s="14">
        <v>2025</v>
      </c>
      <c r="F105" s="14">
        <v>2025</v>
      </c>
      <c r="G105" s="14" t="s">
        <v>40</v>
      </c>
      <c r="H105" s="14" t="s">
        <v>2168</v>
      </c>
      <c r="I105" s="15">
        <v>5</v>
      </c>
      <c r="J105" s="14">
        <v>4</v>
      </c>
      <c r="K105" s="16">
        <f>IF(AND(G105&lt;&gt;"N",R105="N/A"), IF(I105&lt;4, 0, 0.25),IF(I105=1, IF(J105=1,0.25, 0.25), IF(I105&lt;13, 0.25, IF(I105&lt;26, 0.4, IF(I105&lt;51, 0.6, 0.75)))))</f>
        <v>0.25</v>
      </c>
      <c r="L105" s="15">
        <f>I105-M105</f>
        <v>3</v>
      </c>
      <c r="M105" s="15">
        <f>ROUNDUP(I105*K105,0)</f>
        <v>2</v>
      </c>
      <c r="N105" s="15">
        <f>M105*J105</f>
        <v>8</v>
      </c>
      <c r="O105" s="15">
        <v>0</v>
      </c>
      <c r="P105" s="15">
        <v>0</v>
      </c>
      <c r="Q105" s="15">
        <f>N105-O105-P105</f>
        <v>8</v>
      </c>
      <c r="R105" s="14" t="s">
        <v>75</v>
      </c>
      <c r="S105" s="14">
        <f>IF(R105="N/A", J105-($B$1-F105), J105-($B$1-R105))</f>
        <v>4</v>
      </c>
      <c r="T105" s="15">
        <v>5</v>
      </c>
      <c r="U105" s="15">
        <v>3</v>
      </c>
      <c r="V105" s="15">
        <v>0</v>
      </c>
      <c r="W105" s="15">
        <v>0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List'!$A$3:$AE$1972,19,FALSE)))</f>
        <v>N/A</v>
      </c>
      <c r="AB105" s="14" t="str">
        <f>IF(C105="DM", "N/A", IF(Z105="No","N/A",VLOOKUP(B105,'Extension List'!$A$3:$AE$1972,21,FALSE)))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8</v>
      </c>
      <c r="AN105" s="15">
        <f>IF(AD105="N/A", IF(U105="N/A", "N/A", L105+U105), AD105+AH105)</f>
        <v>6</v>
      </c>
      <c r="AO105" s="15">
        <f>IF(AD105="N/A", IF(V105="N/A", "N/A", L105+V105), IF(AI105="N/A", "N/A", AD105+AI105))</f>
        <v>3</v>
      </c>
      <c r="AP105" s="15">
        <f>IF(AD105="N/A", IF(W105="N/A", "N/A", L105+W105), IF(AJ105="N/A", "N/A", AD105+AJ105))</f>
        <v>3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J105" s="15">
        <f>IF(AR105="R", $CA105, IF(OR(AR105="P", AR105="T", AR105="N"), 0, IF($C105="DM", $T105, IF(OR(AR105="Y", AR105="IR"),$AM105,IF(AR105="C", IF($BI105="Y", IF($AF105="N/A", $Q105, $AF105), IF($AG105="N/A", $T105,$AG105)))))))</f>
        <v>8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8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8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8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8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8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8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8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8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8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8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8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8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8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8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8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8</v>
      </c>
      <c r="CA105" s="14" t="s">
        <v>75</v>
      </c>
      <c r="CB105" s="15">
        <f>BZ105</f>
        <v>8</v>
      </c>
      <c r="CC105" s="14">
        <f>IF(OR($BH105="T", $BH105="R"), 0, IF($BH105="C", IF($BI105="Y", IF($BA105="C", 0, IF(AF105="N/A", Q105-T105, AF105-AG105)), IF($AF105="N/A", U105, AH105)), AN105))</f>
        <v>6</v>
      </c>
      <c r="CD105" s="14">
        <f>IF(OR($BH105="T", $BH105="R"), 0, IF($BH105="C", IF($BI105="Y", 0, IF($AF105="N/A", V105, AI105)), AO105))</f>
        <v>3</v>
      </c>
      <c r="CE105" s="14">
        <f>IF(OR($BH105="T", $BH105="R"), 0, IF($BH105="C", IF($BI105="Y", 0, IF($AF105="N/A", W105, AJ105)), AP105))</f>
        <v>3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S:3 G:2 GR:8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5511</v>
      </c>
      <c r="B106" s="14" t="s">
        <v>1538</v>
      </c>
      <c r="C106" s="14" t="s">
        <v>62</v>
      </c>
      <c r="D106" s="14" t="s">
        <v>53</v>
      </c>
      <c r="E106" s="14">
        <f>VLOOKUP(B106, 'Rookie Year'!$A$2:$B$55555,2,FALSE)</f>
        <v>2019</v>
      </c>
      <c r="F106" s="14">
        <v>2024</v>
      </c>
      <c r="G106" s="14" t="s">
        <v>42</v>
      </c>
      <c r="H106" s="14" t="s">
        <v>1927</v>
      </c>
      <c r="I106" s="15">
        <v>14</v>
      </c>
      <c r="J106" s="14">
        <v>2</v>
      </c>
      <c r="K106" s="16">
        <f>IF(AND(G106&lt;&gt;"N",R106="N/A"), IF(I106&lt;4, 0, 0.25),IF(I106=1, IF(J106=1,0.25, 0.25), IF(I106&lt;13, 0.25, IF(I106&lt;26, 0.4, IF(I106&lt;51, 0.6, 0.75)))))</f>
        <v>0.4</v>
      </c>
      <c r="L106" s="15">
        <f>I106-M106</f>
        <v>8</v>
      </c>
      <c r="M106" s="15">
        <f>ROUNDUP(I106*K106,0)</f>
        <v>6</v>
      </c>
      <c r="N106" s="15">
        <f>M106*J106</f>
        <v>12</v>
      </c>
      <c r="O106" s="15">
        <v>6</v>
      </c>
      <c r="P106" s="15">
        <v>0</v>
      </c>
      <c r="Q106" s="15">
        <f>N106-O106-P106</f>
        <v>6</v>
      </c>
      <c r="R106" s="14" t="s">
        <v>75</v>
      </c>
      <c r="S106" s="14">
        <f>IF(R106="N/A", J106-($B$1-F106), J106-($B$1-R106))</f>
        <v>1</v>
      </c>
      <c r="T106" s="15">
        <v>6</v>
      </c>
      <c r="U106" s="15" t="str">
        <f>IF($S106&lt;2, "N/A", $M106)</f>
        <v>N/A</v>
      </c>
      <c r="V106" s="15" t="str">
        <f>IF($S106&lt;3, "N/A", $M106)</f>
        <v>N/A</v>
      </c>
      <c r="W106" s="15" t="str">
        <f>IF($S106&lt;4, "N/A", $M106)</f>
        <v>N/A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Yes</v>
      </c>
      <c r="AA106" s="17">
        <f>IF(C106="DM", "N/A", IF(Z106="No","N/A",VLOOKUP(B106,'Extension List'!$A$3:$AE$1972,19,FALSE)))</f>
        <v>14</v>
      </c>
      <c r="AB106" s="14">
        <f>IF(C106="DM", "N/A", IF(Z106="No","N/A",VLOOKUP(B106,'Extension List'!$A$3:$AE$1972,21,FALSE)))</f>
        <v>4</v>
      </c>
      <c r="AC106" s="14">
        <f>IF(AA106="N/A", "N/A", 0)</f>
        <v>0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14</v>
      </c>
      <c r="AN106" s="15" t="str">
        <f>IF(AD106="N/A", IF(U106="N/A", "N/A", L106+U106), AD106+AH106)</f>
        <v>N/A</v>
      </c>
      <c r="AO106" s="15" t="str">
        <f>IF(AD106="N/A", IF(V106="N/A", "N/A", L106+V106), IF(AI106="N/A", "N/A", AD106+AI106))</f>
        <v>N/A</v>
      </c>
      <c r="AP106" s="15" t="str">
        <f>IF(AD106="N/A", IF(W106="N/A", "N/A", L106+W106), IF(AJ106="N/A", "N/A", AD106+AJ106))</f>
        <v>N/A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I106" s="14"/>
      <c r="BJ106" s="15">
        <f>IF(AR106="R", $CA106, IF(OR(AR106="P", AR106="T", AR106="N"), 0, IF($C106="DM", $T106, IF(OR(AR106="Y", AR106="IR"),$AM106,IF(AR106="C", IF($BI106="Y", IF($AF106="N/A", $Q106, $AF106), IF($AG106="N/A", $T106,$AG106)))))))</f>
        <v>14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14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14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14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14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14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14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14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14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14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14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14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14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14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14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14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14</v>
      </c>
      <c r="CA106" s="14" t="s">
        <v>75</v>
      </c>
      <c r="CB106" s="15">
        <f>BZ106</f>
        <v>14</v>
      </c>
      <c r="CC106" s="14" t="str">
        <f>IF(OR($BH106="T", $BH106="R"), 0, IF($BH106="C", IF($BI106="Y", IF($BA106="C", 0, IF(AF106="N/A", Q106-T106, AF106-AG106)), IF($AF106="N/A", U106, AH106)), AN106))</f>
        <v>N/A</v>
      </c>
      <c r="CD106" s="14" t="str">
        <f>IF(OR($BH106="T", $BH106="R"), 0, IF($BH106="C", IF($BI106="Y", 0, IF($AF106="N/A", V106, AI106)), AO106))</f>
        <v>N/A</v>
      </c>
      <c r="CE106" s="14" t="str">
        <f>IF(OR($BH106="T", $BH106="R"), 0, IF($BH106="C", IF($BI106="Y", 0, IF($AF106="N/A", W106, AJ106)), AP106))</f>
        <v>N/A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S:8 G:6 GR:6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3607</v>
      </c>
      <c r="B107" s="14" t="s">
        <v>2022</v>
      </c>
      <c r="C107" s="14" t="s">
        <v>62</v>
      </c>
      <c r="D107" s="14" t="s">
        <v>53</v>
      </c>
      <c r="E107" s="14">
        <f>VLOOKUP(B107, 'Rookie Year'!$A$2:$B$55555,2,FALSE)</f>
        <v>2020</v>
      </c>
      <c r="F107" s="14">
        <v>2020</v>
      </c>
      <c r="G107" s="14" t="s">
        <v>40</v>
      </c>
      <c r="H107" s="14" t="s">
        <v>2143</v>
      </c>
      <c r="I107" s="15">
        <v>69</v>
      </c>
      <c r="J107" s="14">
        <v>5</v>
      </c>
      <c r="K107" s="16">
        <f>IF(AND(G107&lt;&gt;"N",R107="N/A"), IF(I107&lt;4, 0, 0.25),IF(I107=1, IF(J107=1,0.25, 0.25), IF(I107&lt;13, 0.25, IF(I107&lt;26, 0.4, IF(I107&lt;51, 0.6, 0.75)))))</f>
        <v>0.75</v>
      </c>
      <c r="L107" s="15">
        <f>I107-M107</f>
        <v>17</v>
      </c>
      <c r="M107" s="15">
        <f>ROUNDUP(I107*K107,0)</f>
        <v>52</v>
      </c>
      <c r="N107" s="15">
        <f>M107*J107</f>
        <v>260</v>
      </c>
      <c r="O107" s="15">
        <v>149</v>
      </c>
      <c r="P107" s="15">
        <v>0</v>
      </c>
      <c r="Q107" s="15">
        <f>N107-O107-P107</f>
        <v>111</v>
      </c>
      <c r="R107" s="14">
        <v>2023</v>
      </c>
      <c r="S107" s="14">
        <f>IF(R107="N/A", J107-($B$1-F107), J107-($B$1-R107))</f>
        <v>3</v>
      </c>
      <c r="T107" s="15">
        <v>37</v>
      </c>
      <c r="U107" s="15">
        <v>37</v>
      </c>
      <c r="V107" s="15">
        <v>37</v>
      </c>
      <c r="W107" s="15" t="str">
        <f>IF($S107&lt;4, "N/A", $M107)</f>
        <v>N/A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No</v>
      </c>
      <c r="AA107" s="17" t="str">
        <f>IF(C107="DM", "N/A", IF(Z107="No","N/A",VLOOKUP(B107,'Extension List'!$A$3:$AE$1972,19,FALSE)))</f>
        <v>N/A</v>
      </c>
      <c r="AB107" s="14" t="str">
        <f>IF(C107="DM", "N/A", IF(Z107="No","N/A",VLOOKUP(B107,'Extension List'!$A$3:$AE$1972,21,FALSE)))</f>
        <v>N/A</v>
      </c>
      <c r="AC107" s="14" t="str">
        <f>IF(AA107="N/A", "N/A", 0)</f>
        <v>N/A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54</v>
      </c>
      <c r="AN107" s="15">
        <f>IF(AD107="N/A", IF(U107="N/A", "N/A", L107+U107), AD107+AH107)</f>
        <v>54</v>
      </c>
      <c r="AO107" s="15">
        <f>IF(AD107="N/A", IF(V107="N/A", "N/A", L107+V107), IF(AI107="N/A", "N/A", AD107+AI107))</f>
        <v>54</v>
      </c>
      <c r="AP107" s="15" t="str">
        <f>IF(AD107="N/A", IF(W107="N/A", "N/A", L107+W107), IF(AJ107="N/A", "N/A", AD107+AJ107))</f>
        <v>N/A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54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54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54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54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54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54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54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54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54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54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54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54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54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54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54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54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54</v>
      </c>
      <c r="CA107" s="14" t="s">
        <v>75</v>
      </c>
      <c r="CB107" s="15">
        <f>BZ107</f>
        <v>54</v>
      </c>
      <c r="CC107" s="14">
        <f>IF(OR($BH107="T", $BH107="R"), 0, IF($BH107="C", IF($BI107="Y", IF($BA107="C", 0, IF(AF107="N/A", Q107-T107, AF107-AG107)), IF($AF107="N/A", U107, AH107)), AN107))</f>
        <v>54</v>
      </c>
      <c r="CD107" s="14">
        <f>IF(OR($BH107="T", $BH107="R"), 0, IF($BH107="C", IF($BI107="Y", 0, IF($AF107="N/A", V107, AI107)), AO107))</f>
        <v>54</v>
      </c>
      <c r="CE107" s="14" t="str">
        <f>IF(OR($BH107="T", $BH107="R"), 0, IF($BH107="C", IF($BI107="Y", 0, IF($AF107="N/A", W107, AJ107)), AP107))</f>
        <v>N/A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S:17 G:52 GR:111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3105</v>
      </c>
      <c r="B108" s="14" t="s">
        <v>285</v>
      </c>
      <c r="C108" s="14" t="s">
        <v>63</v>
      </c>
      <c r="D108" s="14" t="s">
        <v>53</v>
      </c>
      <c r="E108" s="14">
        <f>VLOOKUP(B108, 'Rookie Year'!$A$2:$B$55555,2,FALSE)</f>
        <v>2019</v>
      </c>
      <c r="F108" s="14">
        <v>2019</v>
      </c>
      <c r="G108" s="14" t="s">
        <v>40</v>
      </c>
      <c r="H108" s="14" t="s">
        <v>1926</v>
      </c>
      <c r="I108" s="15">
        <v>52</v>
      </c>
      <c r="J108" s="14">
        <v>5</v>
      </c>
      <c r="K108" s="16">
        <f>IF(AND(G108&lt;&gt;"N",R108="N/A"), IF(I108&lt;4, 0, 0.25),IF(I108=1, IF(J108=1,0.25, 0.25), IF(I108&lt;13, 0.25, IF(I108&lt;26, 0.4, IF(I108&lt;51, 0.6, 0.75)))))</f>
        <v>0.75</v>
      </c>
      <c r="L108" s="15">
        <f>I108-M108</f>
        <v>13</v>
      </c>
      <c r="M108" s="15">
        <f>ROUNDUP(I108*K108,0)</f>
        <v>39</v>
      </c>
      <c r="N108" s="15">
        <f>M108*J108</f>
        <v>195</v>
      </c>
      <c r="O108" s="15">
        <v>137</v>
      </c>
      <c r="P108" s="15">
        <v>0</v>
      </c>
      <c r="Q108" s="15">
        <f>N108-O108-P108</f>
        <v>58</v>
      </c>
      <c r="R108" s="14">
        <v>2022</v>
      </c>
      <c r="S108" s="14">
        <f>IF(R108="N/A", J108-($B$1-F108), J108-($B$1-R108))</f>
        <v>2</v>
      </c>
      <c r="T108" s="15">
        <v>29</v>
      </c>
      <c r="U108" s="15">
        <v>29</v>
      </c>
      <c r="V108" s="15" t="str">
        <f>IF($S108&lt;3, "N/A", $M108)</f>
        <v>N/A</v>
      </c>
      <c r="W108" s="15" t="str">
        <f>IF($S108&lt;4, "N/A", $M108)</f>
        <v>N/A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No</v>
      </c>
      <c r="AA108" s="17" t="str">
        <f>IF(C108="DM", "N/A", IF(Z108="No","N/A",VLOOKUP(B108,'Extension List'!$A$3:$AE$1972,19,FALSE)))</f>
        <v>N/A</v>
      </c>
      <c r="AB108" s="14" t="str">
        <f>IF(C108="DM", "N/A", IF(Z108="No","N/A",VLOOKUP(B108,'Extension List'!$A$3:$AE$1972,21,FALSE)))</f>
        <v>N/A</v>
      </c>
      <c r="AC108" s="14" t="str">
        <f>IF(AA108="N/A", "N/A", 0)</f>
        <v>N/A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42</v>
      </c>
      <c r="AN108" s="15">
        <f>IF(AD108="N/A", IF(U108="N/A", "N/A", L108+U108), AD108+AH108)</f>
        <v>42</v>
      </c>
      <c r="AO108" s="15" t="str">
        <f>IF(AD108="N/A", IF(V108="N/A", "N/A", L108+V108), IF(AI108="N/A", "N/A", AD108+AI108))</f>
        <v>N/A</v>
      </c>
      <c r="AP108" s="15" t="str">
        <f>IF(AD108="N/A", IF(W108="N/A", "N/A", L108+W108), IF(AJ108="N/A", "N/A", AD108+AJ108))</f>
        <v>N/A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40</v>
      </c>
      <c r="BG108" s="14" t="s">
        <v>40</v>
      </c>
      <c r="BH108" s="14" t="s">
        <v>40</v>
      </c>
      <c r="BI108" s="14"/>
      <c r="BJ108" s="15">
        <f>IF(AR108="R", $CA108, IF(OR(AR108="P", AR108="T", AR108="N"), 0, IF($C108="DM", $T108, IF(OR(AR108="Y", AR108="IR"),$AM108,IF(AR108="C", IF($BI108="Y", IF($AF108="N/A", $Q108, $AF108), IF($AG108="N/A", $T108,$AG108)))))))</f>
        <v>42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42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42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42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42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42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42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42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42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42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42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42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42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42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42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42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42</v>
      </c>
      <c r="CA108" s="14" t="s">
        <v>75</v>
      </c>
      <c r="CB108" s="15">
        <f>BZ108</f>
        <v>42</v>
      </c>
      <c r="CC108" s="14">
        <f>IF(OR($BH108="T", $BH108="R"), 0, IF($BH108="C", IF($BI108="Y", IF($BA108="C", 0, IF(AF108="N/A", Q108-T108, AF108-AG108)), IF($AF108="N/A", U108, AH108)), AN108))</f>
        <v>42</v>
      </c>
      <c r="CD108" s="14" t="str">
        <f>IF(OR($BH108="T", $BH108="R"), 0, IF($BH108="C", IF($BI108="Y", 0, IF($AF108="N/A", V108, AI108)), AO108))</f>
        <v>N/A</v>
      </c>
      <c r="CE108" s="14" t="str">
        <f>IF(OR($BH108="T", $BH108="R"), 0, IF($BH108="C", IF($BI108="Y", 0, IF($AF108="N/A", W108, AJ108)), AP108))</f>
        <v>N/A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S:13 G:39 GR:58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4140</v>
      </c>
      <c r="B109" s="14" t="s">
        <v>2332</v>
      </c>
      <c r="C109" s="14" t="s">
        <v>63</v>
      </c>
      <c r="D109" s="14" t="s">
        <v>53</v>
      </c>
      <c r="E109" s="14">
        <f>VLOOKUP(B109, 'Rookie Year'!$A$2:$B$55555,2,FALSE)</f>
        <v>2021</v>
      </c>
      <c r="F109" s="14">
        <v>2021</v>
      </c>
      <c r="G109" s="14" t="s">
        <v>40</v>
      </c>
      <c r="H109" s="14" t="s">
        <v>2143</v>
      </c>
      <c r="I109" s="15">
        <v>80</v>
      </c>
      <c r="J109" s="14">
        <v>5</v>
      </c>
      <c r="K109" s="16">
        <f>IF(AND(G109&lt;&gt;"N",R109="N/A"), IF(I109&lt;4, 0, 0.25),IF(I109=1, IF(J109=1,0.25, 0.25), IF(I109&lt;13, 0.25, IF(I109&lt;26, 0.4, IF(I109&lt;51, 0.6, 0.75)))))</f>
        <v>0.75</v>
      </c>
      <c r="L109" s="15">
        <f>I109-M109</f>
        <v>20</v>
      </c>
      <c r="M109" s="15">
        <f>ROUNDUP(I109*K109,0)</f>
        <v>60</v>
      </c>
      <c r="N109" s="15">
        <f>M109*J109</f>
        <v>300</v>
      </c>
      <c r="O109" s="15">
        <v>41</v>
      </c>
      <c r="P109" s="15">
        <v>59</v>
      </c>
      <c r="Q109" s="15">
        <f>N109-O109-P109</f>
        <v>200</v>
      </c>
      <c r="R109" s="14">
        <v>2024</v>
      </c>
      <c r="S109" s="14">
        <f>IF(R109="N/A", J109-($B$1-F109), J109-($B$1-R109))</f>
        <v>4</v>
      </c>
      <c r="T109" s="15">
        <v>50</v>
      </c>
      <c r="U109" s="15">
        <v>50</v>
      </c>
      <c r="V109" s="15">
        <v>50</v>
      </c>
      <c r="W109" s="15">
        <v>50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No</v>
      </c>
      <c r="AA109" s="17" t="str">
        <f>IF(C109="DM", "N/A", IF(Z109="No","N/A",VLOOKUP(B109,'Extension List'!$A$3:$AE$1972,19,FALSE)))</f>
        <v>N/A</v>
      </c>
      <c r="AB109" s="14" t="str">
        <f>IF(C109="DM", "N/A", IF(Z109="No","N/A",VLOOKUP(B109,'Extension List'!$A$3:$AE$1972,21,FALSE)))</f>
        <v>N/A</v>
      </c>
      <c r="AC109" s="14" t="str">
        <f>IF(AA109="N/A", "N/A", 0)</f>
        <v>N/A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70</v>
      </c>
      <c r="AN109" s="15">
        <f>IF(AD109="N/A", IF(U109="N/A", "N/A", L109+U109), AD109+AH109)</f>
        <v>70</v>
      </c>
      <c r="AO109" s="15">
        <f>IF(AD109="N/A", IF(V109="N/A", "N/A", L109+V109), IF(AI109="N/A", "N/A", AD109+AI109))</f>
        <v>70</v>
      </c>
      <c r="AP109" s="15">
        <f>IF(AD109="N/A", IF(W109="N/A", "N/A", L109+W109), IF(AJ109="N/A", "N/A", AD109+AJ109))</f>
        <v>70</v>
      </c>
      <c r="AQ109" s="15" t="str">
        <f>IF(AD109="N/A", IF(X109="N/A", "N/A", L109+X109), IF(AK109="N/A", "N/A", AD109+AK109))</f>
        <v>N/A</v>
      </c>
      <c r="AR109" s="14" t="s">
        <v>40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I109" s="14"/>
      <c r="BJ109" s="15">
        <f>IF(AR109="R", $CA109, IF(OR(AR109="P", AR109="T", AR109="N"), 0, IF($C109="DM", $T109, IF(OR(AR109="Y", AR109="IR"),$AM109,IF(AR109="C", IF($BI109="Y", IF($AF109="N/A", $Q109, $AF109), IF($AG109="N/A", $T109,$AG109)))))))</f>
        <v>70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70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70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70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70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70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70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70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70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70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70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70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70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70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70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70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70</v>
      </c>
      <c r="CA109" s="14" t="s">
        <v>75</v>
      </c>
      <c r="CB109" s="15">
        <f>BZ109</f>
        <v>70</v>
      </c>
      <c r="CC109" s="14">
        <f>IF(OR($BH109="T", $BH109="R"), 0, IF($BH109="C", IF($BI109="Y", IF($BA109="C", 0, IF(AF109="N/A", Q109-T109, AF109-AG109)), IF($AF109="N/A", U109, AH109)), AN109))</f>
        <v>70</v>
      </c>
      <c r="CD109" s="14">
        <f>IF(OR($BH109="T", $BH109="R"), 0, IF($BH109="C", IF($BI109="Y", 0, IF($AF109="N/A", V109, AI109)), AO109))</f>
        <v>70</v>
      </c>
      <c r="CE109" s="14">
        <f>IF(OR($BH109="T", $BH109="R"), 0, IF($BH109="C", IF($BI109="Y", 0, IF($AF109="N/A", W109, AJ109)), AP109))</f>
        <v>70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S:20 G:60 GR:200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3609</v>
      </c>
      <c r="B110" s="14" t="s">
        <v>2024</v>
      </c>
      <c r="C110" s="14" t="s">
        <v>63</v>
      </c>
      <c r="D110" s="14" t="s">
        <v>53</v>
      </c>
      <c r="E110" s="14">
        <f>VLOOKUP(B110, 'Rookie Year'!$A$2:$B$55555,2,FALSE)</f>
        <v>2020</v>
      </c>
      <c r="F110" s="14">
        <v>2020</v>
      </c>
      <c r="G110" s="14" t="s">
        <v>40</v>
      </c>
      <c r="H110" s="14" t="s">
        <v>2145</v>
      </c>
      <c r="I110" s="15">
        <v>60</v>
      </c>
      <c r="J110" s="14">
        <v>5</v>
      </c>
      <c r="K110" s="16">
        <f>IF(AND(G110&lt;&gt;"N",R110="N/A"), IF(I110&lt;4, 0, 0.25),IF(I110=1, IF(J110=1,0.25, 0.25), IF(I110&lt;13, 0.25, IF(I110&lt;26, 0.4, IF(I110&lt;51, 0.6, 0.75)))))</f>
        <v>0.75</v>
      </c>
      <c r="L110" s="15">
        <f>I110-M110</f>
        <v>15</v>
      </c>
      <c r="M110" s="15">
        <f>ROUNDUP(I110*K110,0)</f>
        <v>45</v>
      </c>
      <c r="N110" s="15">
        <f>M110*J110</f>
        <v>225</v>
      </c>
      <c r="O110" s="15">
        <v>132</v>
      </c>
      <c r="P110" s="15">
        <v>0</v>
      </c>
      <c r="Q110" s="15">
        <f>N110-O110-P110</f>
        <v>93</v>
      </c>
      <c r="R110" s="14">
        <v>2023</v>
      </c>
      <c r="S110" s="14">
        <f>IF(R110="N/A", J110-($B$1-F110), J110-($B$1-R110))</f>
        <v>3</v>
      </c>
      <c r="T110" s="15">
        <v>31</v>
      </c>
      <c r="U110" s="15">
        <v>31</v>
      </c>
      <c r="V110" s="15">
        <v>31</v>
      </c>
      <c r="W110" s="15" t="str">
        <f>IF($S110&lt;4, "N/A", $M110)</f>
        <v>N/A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No</v>
      </c>
      <c r="AA110" s="17" t="str">
        <f>IF(C110="DM", "N/A", IF(Z110="No","N/A",VLOOKUP(B110,'Extension List'!$A$3:$AE$1972,19,FALSE)))</f>
        <v>N/A</v>
      </c>
      <c r="AB110" s="14" t="str">
        <f>IF(C110="DM", "N/A", IF(Z110="No","N/A",VLOOKUP(B110,'Extension List'!$A$3:$AE$1972,21,FALSE)))</f>
        <v>N/A</v>
      </c>
      <c r="AC110" s="14" t="str">
        <f>IF(AA110="N/A", "N/A", 0)</f>
        <v>N/A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46</v>
      </c>
      <c r="AN110" s="15">
        <f>IF(AD110="N/A", IF(U110="N/A", "N/A", L110+U110), AD110+AH110)</f>
        <v>46</v>
      </c>
      <c r="AO110" s="15">
        <f>IF(AD110="N/A", IF(V110="N/A", "N/A", L110+V110), IF(AI110="N/A", "N/A", AD110+AI110))</f>
        <v>46</v>
      </c>
      <c r="AP110" s="15" t="str">
        <f>IF(AD110="N/A", IF(W110="N/A", "N/A", L110+W110), IF(AJ110="N/A", "N/A", AD110+AJ110))</f>
        <v>N/A</v>
      </c>
      <c r="AQ110" s="15" t="str">
        <f>IF(AD110="N/A", IF(X110="N/A", "N/A", L110+X110), IF(AK110="N/A", "N/A", AD110+AK110))</f>
        <v>N/A</v>
      </c>
      <c r="AR110" s="14" t="s">
        <v>40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40</v>
      </c>
      <c r="BH110" s="14" t="s">
        <v>40</v>
      </c>
      <c r="BI110" s="14"/>
      <c r="BJ110" s="15">
        <f>IF(AR110="R", $CA110, IF(OR(AR110="P", AR110="T", AR110="N"), 0, IF($C110="DM", $T110, IF(OR(AR110="Y", AR110="IR"),$AM110,IF(AR110="C", IF($BI110="Y", IF($AF110="N/A", $Q110, $AF110), IF($AG110="N/A", $T110,$AG110)))))))</f>
        <v>46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46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46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46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46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46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46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46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46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46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46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46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46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46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46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46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46</v>
      </c>
      <c r="CA110" s="14" t="s">
        <v>75</v>
      </c>
      <c r="CB110" s="15">
        <f>BZ110</f>
        <v>46</v>
      </c>
      <c r="CC110" s="14">
        <f>IF(OR($BH110="T", $BH110="R"), 0, IF($BH110="C", IF($BI110="Y", IF($BA110="C", 0, IF(AF110="N/A", Q110-T110, AF110-AG110)), IF($AF110="N/A", U110, AH110)), AN110))</f>
        <v>46</v>
      </c>
      <c r="CD110" s="14">
        <f>IF(OR($BH110="T", $BH110="R"), 0, IF($BH110="C", IF($BI110="Y", 0, IF($AF110="N/A", V110, AI110)), AO110))</f>
        <v>46</v>
      </c>
      <c r="CE110" s="14" t="str">
        <f>IF(OR($BH110="T", $BH110="R"), 0, IF($BH110="C", IF($BI110="Y", 0, IF($AF110="N/A", W110, AJ110)), AP110))</f>
        <v>N/A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S:15 G:45 GR:93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4738</v>
      </c>
      <c r="B111" s="14" t="s">
        <v>2568</v>
      </c>
      <c r="C111" s="14" t="s">
        <v>63</v>
      </c>
      <c r="D111" s="14" t="s">
        <v>53</v>
      </c>
      <c r="E111" s="14">
        <f>VLOOKUP(B111, 'Rookie Year'!$A$2:$B$55555,2,FALSE)</f>
        <v>2022</v>
      </c>
      <c r="F111" s="14">
        <v>2022</v>
      </c>
      <c r="G111" s="14" t="s">
        <v>40</v>
      </c>
      <c r="H111" s="14" t="s">
        <v>2167</v>
      </c>
      <c r="I111" s="15">
        <v>5</v>
      </c>
      <c r="J111" s="14">
        <v>4</v>
      </c>
      <c r="K111" s="16">
        <f>IF(AND(G111&lt;&gt;"N",R111="N/A"), IF(I111&lt;4, 0, 0.25),IF(I111=1, IF(J111=1,0.25, 0.25), IF(I111&lt;13, 0.25, IF(I111&lt;26, 0.4, IF(I111&lt;51, 0.6, 0.75)))))</f>
        <v>0.25</v>
      </c>
      <c r="L111" s="15">
        <f>I111-M111</f>
        <v>3</v>
      </c>
      <c r="M111" s="15">
        <f>ROUNDUP(I111*K111,0)</f>
        <v>2</v>
      </c>
      <c r="N111" s="15">
        <f>M111*J111</f>
        <v>8</v>
      </c>
      <c r="O111" s="15">
        <v>6</v>
      </c>
      <c r="P111" s="15">
        <v>0</v>
      </c>
      <c r="Q111" s="15">
        <f>N111-O111-P111</f>
        <v>2</v>
      </c>
      <c r="R111" s="14" t="s">
        <v>75</v>
      </c>
      <c r="S111" s="14">
        <f>IF(R111="N/A", J111-($B$1-F111), J111-($B$1-R111))</f>
        <v>1</v>
      </c>
      <c r="T111" s="15">
        <v>2</v>
      </c>
      <c r="U111" s="15" t="str">
        <f>IF($S111&lt;2, "N/A", $M111)</f>
        <v>N/A</v>
      </c>
      <c r="V111" s="15" t="str">
        <f>IF($S111&lt;3, "N/A", $M111)</f>
        <v>N/A</v>
      </c>
      <c r="W111" s="15" t="str">
        <f>IF($S111&lt;4, "N/A", $M111)</f>
        <v>N/A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Yes</v>
      </c>
      <c r="AA111" s="17">
        <f>IF(C111="DM", "N/A", IF(Z111="No","N/A",VLOOKUP(B111,'Extension List'!$A$3:$AE$1972,19,FALSE)))</f>
        <v>19</v>
      </c>
      <c r="AB111" s="14">
        <f>IF(C111="DM", "N/A", IF(Z111="No","N/A",VLOOKUP(B111,'Extension List'!$A$3:$AE$1972,21,FALSE)))</f>
        <v>4</v>
      </c>
      <c r="AC111" s="14">
        <f>IF(AA111="N/A", "N/A", 0)</f>
        <v>0</v>
      </c>
      <c r="AD111" s="15" t="str">
        <f>IF(AE111="N/A", "N/A", AA111-AE111)</f>
        <v>N/A</v>
      </c>
      <c r="AE111" s="15" t="str">
        <f>IF(AA111="N/A", "N/A", IF(AC111&gt;0, IF(AA111&lt;13, ROUNDUP(0.25*AA111,0), IF(AA111&lt;26, ROUNDUP(0.4*AA111,0), IF(AA111&lt;51, ROUNDUP(0.6*AA111,0), ROUNDUP(0.75*AA111,0)))), "N/A"))</f>
        <v>N/A</v>
      </c>
      <c r="AF111" s="15" t="str">
        <f>IF(AD111="N/A","N/A", (AE111*AC111)+Q111)</f>
        <v>N/A</v>
      </c>
      <c r="AG111" s="15" t="str">
        <f>IF($AF111="N/A", "N/A", "TBC")</f>
        <v>N/A</v>
      </c>
      <c r="AH111" s="15" t="str">
        <f>IF($AF111="N/A", "N/A", "TBC")</f>
        <v>N/A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N/A</v>
      </c>
      <c r="AM111" s="15">
        <f>IF(AD111="N/A", L111+T111, L111+AG111)</f>
        <v>5</v>
      </c>
      <c r="AN111" s="15" t="str">
        <f>IF(AD111="N/A", IF(U111="N/A", "N/A", L111+U111), AD111+AH111)</f>
        <v>N/A</v>
      </c>
      <c r="AO111" s="15" t="str">
        <f>IF(AD111="N/A", IF(V111="N/A", "N/A", L111+V111), IF(AI111="N/A", "N/A", AD111+AI111))</f>
        <v>N/A</v>
      </c>
      <c r="AP111" s="15" t="str">
        <f>IF(AD111="N/A", IF(W111="N/A", "N/A", L111+W111), IF(AJ111="N/A", "N/A", AD111+AJ111))</f>
        <v>N/A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40</v>
      </c>
      <c r="BH111" s="14" t="s">
        <v>40</v>
      </c>
      <c r="BI111" s="14"/>
      <c r="BJ111" s="15">
        <f>IF(AR111="R", $CA111, IF(OR(AR111="P", AR111="T", AR111="N"), 0, IF($C111="DM", $T111, IF(OR(AR111="Y", AR111="IR"),$AM111,IF(AR111="C", IF($BI111="Y", IF($AF111="N/A", $Q111, $AF111), IF($AG111="N/A", $T111,$AG111)))))))</f>
        <v>5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5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5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5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5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5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5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5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5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5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5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5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5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5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5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5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5</v>
      </c>
      <c r="CA111" s="14" t="s">
        <v>75</v>
      </c>
      <c r="CB111" s="15">
        <f>BZ111</f>
        <v>5</v>
      </c>
      <c r="CC111" s="14" t="str">
        <f>IF(OR($BH111="T", $BH111="R"), 0, IF($BH111="C", IF($BI111="Y", IF($BA111="C", 0, IF(AF111="N/A", Q111-T111, AF111-AG111)), IF($AF111="N/A", U111, AH111)), AN111))</f>
        <v>N/A</v>
      </c>
      <c r="CD111" s="14" t="str">
        <f>IF(OR($BH111="T", $BH111="R"), 0, IF($BH111="C", IF($BI111="Y", 0, IF($AF111="N/A", V111, AI111)), AO111))</f>
        <v>N/A</v>
      </c>
      <c r="CE111" s="14" t="str">
        <f>IF(OR($BH111="T", $BH111="R"), 0, IF($BH111="C", IF($BI111="Y", 0, IF($AF111="N/A", W111, AJ111)), AP111))</f>
        <v>N/A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S:3 G:2 GR:2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6150</v>
      </c>
      <c r="B112" s="14" t="s">
        <v>1574</v>
      </c>
      <c r="C112" s="14" t="s">
        <v>63</v>
      </c>
      <c r="D112" s="14" t="s">
        <v>53</v>
      </c>
      <c r="E112" s="14">
        <f>VLOOKUP(B112, 'Rookie Year'!$A$2:$B$55555,2,FALSE)</f>
        <v>2017</v>
      </c>
      <c r="F112" s="14">
        <v>2025</v>
      </c>
      <c r="G112" s="14" t="s">
        <v>42</v>
      </c>
      <c r="H112" s="14">
        <v>1</v>
      </c>
      <c r="I112" s="15">
        <v>2</v>
      </c>
      <c r="J112" s="14">
        <v>1</v>
      </c>
      <c r="K112" s="16">
        <f>IF(AND(G112&lt;&gt;"N",R112="N/A"), IF(I112&lt;4, 0, 0.25),IF(I112=1, IF(J112=1,0.25, 0.25), IF(I112&lt;13, 0.25, IF(I112&lt;26, 0.4, IF(I112&lt;51, 0.6, 0.75)))))</f>
        <v>0.25</v>
      </c>
      <c r="L112" s="15">
        <f>I112-M112</f>
        <v>1</v>
      </c>
      <c r="M112" s="15">
        <f>ROUNDUP(I112*K112,0)</f>
        <v>1</v>
      </c>
      <c r="N112" s="15">
        <f>M112*J112</f>
        <v>1</v>
      </c>
      <c r="O112" s="15">
        <v>0</v>
      </c>
      <c r="P112" s="15">
        <v>0</v>
      </c>
      <c r="Q112" s="15">
        <f>N112-O112-P112</f>
        <v>1</v>
      </c>
      <c r="R112" s="14" t="s">
        <v>75</v>
      </c>
      <c r="S112" s="14">
        <f>IF(R112="N/A", J112-($B$1-F112), J112-($B$1-R112))</f>
        <v>1</v>
      </c>
      <c r="T112" s="15">
        <f>IF($S112&lt;1, "N/A", $M112)</f>
        <v>1</v>
      </c>
      <c r="U112" s="15" t="str">
        <f>IF($S112&lt;2, "N/A", $M112)</f>
        <v>N/A</v>
      </c>
      <c r="V112" s="15" t="str">
        <f>IF($S112&lt;3, "N/A", $M112)</f>
        <v>N/A</v>
      </c>
      <c r="W112" s="15" t="str">
        <f>IF($S112&lt;4, "N/A", $M112)</f>
        <v>N/A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List'!$A$3:$AE$1972,19,FALSE)))</f>
        <v>N/A</v>
      </c>
      <c r="AB112" s="14" t="str">
        <f>IF(C112="DM", "N/A", IF(Z112="No","N/A",VLOOKUP(B112,'Extension List'!$A$3:$AE$1972,21,FALSE)))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2</v>
      </c>
      <c r="AN112" s="15" t="str">
        <f>IF(AD112="N/A", IF(U112="N/A", "N/A", L112+U112), AD112+AH112)</f>
        <v>N/A</v>
      </c>
      <c r="AO112" s="15" t="str">
        <f>IF(AD112="N/A", IF(V112="N/A", "N/A", L112+V112), IF(AI112="N/A", "N/A", AD112+AI112))</f>
        <v>N/A</v>
      </c>
      <c r="AP112" s="15" t="str">
        <f>IF(AD112="N/A", IF(W112="N/A", "N/A", L112+W112), IF(AJ112="N/A", "N/A", AD112+AJ112))</f>
        <v>N/A</v>
      </c>
      <c r="AQ112" s="15" t="str">
        <f>IF(AD112="N/A", IF(X112="N/A", "N/A", L112+X112), IF(AK112="N/A", "N/A", AD112+AK112))</f>
        <v>N/A</v>
      </c>
      <c r="AR112" s="14" t="s">
        <v>42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J112" s="15">
        <f>IF(AR112="R", $CA112, IF(OR(AR112="P", AR112="T", AR112="N"), 0, IF($C112="DM", $T112, IF(OR(AR112="Y", AR112="IR"),$AM112,IF(AR112="C", IF($BI112="Y", IF($AF112="N/A", $Q112, $AF112), IF($AG112="N/A", $T112,$AG112)))))))</f>
        <v>0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2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2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2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2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2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2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2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2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2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2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2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2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2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2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2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2</v>
      </c>
      <c r="CA112" s="14" t="s">
        <v>75</v>
      </c>
      <c r="CB112" s="15">
        <f>BZ112</f>
        <v>2</v>
      </c>
      <c r="CC112" s="14" t="str">
        <f>IF(OR($BH112="T", $BH112="R"), 0, IF($BH112="C", IF($BI112="Y", IF($BA112="C", 0, IF(AF112="N/A", Q112-T112, AF112-AG112)), IF($AF112="N/A", U112, AH112)), AN112))</f>
        <v>N/A</v>
      </c>
      <c r="CD112" s="14" t="str">
        <f>IF(OR($BH112="T", $BH112="R"), 0, IF($BH112="C", IF($BI112="Y", 0, IF($AF112="N/A", V112, AI112)), AO112))</f>
        <v>N/A</v>
      </c>
      <c r="CE112" s="14" t="str">
        <f>IF(OR($BH112="T", $BH112="R"), 0, IF($BH112="C", IF($BI112="Y", 0, IF($AF112="N/A", W112, AJ112)), AP112))</f>
        <v>N/A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S:1 G:1 GR:1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4170</v>
      </c>
      <c r="B113" s="14" t="s">
        <v>2362</v>
      </c>
      <c r="C113" s="14" t="s">
        <v>63</v>
      </c>
      <c r="D113" s="14" t="s">
        <v>53</v>
      </c>
      <c r="E113" s="14">
        <f>VLOOKUP(B113, 'Rookie Year'!$A$2:$B$55555,2,FALSE)</f>
        <v>2021</v>
      </c>
      <c r="F113" s="14">
        <v>2021</v>
      </c>
      <c r="G113" s="14" t="s">
        <v>40</v>
      </c>
      <c r="H113" s="14" t="s">
        <v>2173</v>
      </c>
      <c r="I113" s="15">
        <v>88</v>
      </c>
      <c r="J113" s="14">
        <v>5</v>
      </c>
      <c r="K113" s="16">
        <f>IF(AND(G113&lt;&gt;"N",R113="N/A"), IF(I113&lt;4, 0, 0.25),IF(I113=1, IF(J113=1,0.25, 0.25), IF(I113&lt;13, 0.25, IF(I113&lt;26, 0.4, IF(I113&lt;51, 0.6, 0.75)))))</f>
        <v>0.75</v>
      </c>
      <c r="L113" s="15">
        <f>I113-M113</f>
        <v>22</v>
      </c>
      <c r="M113" s="15">
        <f>ROUNDUP(I113*K113,0)</f>
        <v>66</v>
      </c>
      <c r="N113" s="15">
        <f>M113*J113</f>
        <v>330</v>
      </c>
      <c r="O113" s="15">
        <v>44</v>
      </c>
      <c r="P113" s="15">
        <v>66</v>
      </c>
      <c r="Q113" s="15">
        <f>N113-O113-P113</f>
        <v>220</v>
      </c>
      <c r="R113" s="14">
        <v>2024</v>
      </c>
      <c r="S113" s="14">
        <f>IF(R113="N/A", J113-($B$1-F113), J113-($B$1-R113))</f>
        <v>4</v>
      </c>
      <c r="T113" s="15">
        <v>55</v>
      </c>
      <c r="U113" s="15">
        <v>55</v>
      </c>
      <c r="V113" s="15">
        <v>55</v>
      </c>
      <c r="W113" s="15">
        <v>55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No</v>
      </c>
      <c r="AA113" s="17" t="str">
        <f>IF(C113="DM", "N/A", IF(Z113="No","N/A",VLOOKUP(B113,'Extension List'!$A$3:$AE$1972,19,FALSE)))</f>
        <v>N/A</v>
      </c>
      <c r="AB113" s="14" t="str">
        <f>IF(C113="DM", "N/A", IF(Z113="No","N/A",VLOOKUP(B113,'Extension List'!$A$3:$AE$1972,21,FALSE)))</f>
        <v>N/A</v>
      </c>
      <c r="AC113" s="14" t="str">
        <f>IF(AA113="N/A", "N/A", 0)</f>
        <v>N/A</v>
      </c>
      <c r="AD113" s="15" t="str">
        <f>IF(AE113="N/A", "N/A", AA113-AE113)</f>
        <v>N/A</v>
      </c>
      <c r="AE113" s="15" t="str">
        <f>IF(AA113="N/A", "N/A", IF(AC113&gt;0, IF(AA113&lt;13, ROUNDUP(0.25*AA113,0), IF(AA113&lt;26, ROUNDUP(0.4*AA113,0), IF(AA113&lt;51, ROUNDUP(0.6*AA113,0), ROUNDUP(0.75*AA113,0)))), "N/A"))</f>
        <v>N/A</v>
      </c>
      <c r="AF113" s="15" t="str">
        <f>IF(AD113="N/A","N/A", (AE113*AC113)+Q113)</f>
        <v>N/A</v>
      </c>
      <c r="AG113" s="15" t="str">
        <f>IF($AF113="N/A", "N/A", "TBC")</f>
        <v>N/A</v>
      </c>
      <c r="AH113" s="15" t="str">
        <f>IF($AF113="N/A", "N/A", "TBC")</f>
        <v>N/A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N/A</v>
      </c>
      <c r="AM113" s="15">
        <f>IF(AD113="N/A", L113+T113, L113+AG113)</f>
        <v>77</v>
      </c>
      <c r="AN113" s="15">
        <f>IF(AD113="N/A", IF(U113="N/A", "N/A", L113+U113), AD113+AH113)</f>
        <v>77</v>
      </c>
      <c r="AO113" s="15">
        <f>IF(AD113="N/A", IF(V113="N/A", "N/A", L113+V113), IF(AI113="N/A", "N/A", AD113+AI113))</f>
        <v>77</v>
      </c>
      <c r="AP113" s="15">
        <f>IF(AD113="N/A", IF(W113="N/A", "N/A", L113+W113), IF(AJ113="N/A", "N/A", AD113+AJ113))</f>
        <v>77</v>
      </c>
      <c r="AQ113" s="15" t="str">
        <f>IF(AD113="N/A", IF(X113="N/A", "N/A", L113+X113), IF(AK113="N/A", "N/A", AD113+AK113))</f>
        <v>N/A</v>
      </c>
      <c r="AR113" s="14" t="s">
        <v>40</v>
      </c>
      <c r="AS113" s="14" t="s">
        <v>40</v>
      </c>
      <c r="AT113" s="14" t="s">
        <v>40</v>
      </c>
      <c r="AU113" s="14" t="s">
        <v>40</v>
      </c>
      <c r="AV113" s="14" t="s">
        <v>40</v>
      </c>
      <c r="AW113" s="14" t="s">
        <v>40</v>
      </c>
      <c r="AX113" s="14" t="s">
        <v>40</v>
      </c>
      <c r="AY113" s="14" t="s">
        <v>40</v>
      </c>
      <c r="AZ113" s="14" t="s">
        <v>40</v>
      </c>
      <c r="BA113" s="14" t="s">
        <v>40</v>
      </c>
      <c r="BB113" s="14" t="s">
        <v>40</v>
      </c>
      <c r="BC113" s="14" t="s">
        <v>40</v>
      </c>
      <c r="BD113" s="14" t="s">
        <v>40</v>
      </c>
      <c r="BE113" s="14" t="s">
        <v>40</v>
      </c>
      <c r="BF113" s="14" t="s">
        <v>40</v>
      </c>
      <c r="BG113" s="14" t="s">
        <v>40</v>
      </c>
      <c r="BH113" s="14" t="s">
        <v>40</v>
      </c>
      <c r="BI113" s="14"/>
      <c r="BJ113" s="15">
        <f>IF(AR113="R", $CA113, IF(OR(AR113="P", AR113="T", AR113="N"), 0, IF($C113="DM", $T113, IF(OR(AR113="Y", AR113="IR"),$AM113,IF(AR113="C", IF($BI113="Y", IF($AF113="N/A", $Q113, $AF113), IF($AG113="N/A", $T113,$AG113)))))))</f>
        <v>77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77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77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77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77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77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77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77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77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77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77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77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77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77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77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77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77</v>
      </c>
      <c r="CA113" s="14" t="s">
        <v>75</v>
      </c>
      <c r="CB113" s="15">
        <f>BZ113</f>
        <v>77</v>
      </c>
      <c r="CC113" s="14">
        <f>IF(OR($BH113="T", $BH113="R"), 0, IF($BH113="C", IF($BI113="Y", IF($BA113="C", 0, IF(AF113="N/A", Q113-T113, AF113-AG113)), IF($AF113="N/A", U113, AH113)), AN113))</f>
        <v>77</v>
      </c>
      <c r="CD113" s="14">
        <f>IF(OR($BH113="T", $BH113="R"), 0, IF($BH113="C", IF($BI113="Y", 0, IF($AF113="N/A", V113, AI113)), AO113))</f>
        <v>77</v>
      </c>
      <c r="CE113" s="14">
        <f>IF(OR($BH113="T", $BH113="R"), 0, IF($BH113="C", IF($BI113="Y", 0, IF($AF113="N/A", W113, AJ113)), AP113))</f>
        <v>77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S:22 G:66 GR:220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5595</v>
      </c>
      <c r="B114" s="14" t="s">
        <v>2990</v>
      </c>
      <c r="C114" s="14" t="s">
        <v>63</v>
      </c>
      <c r="D114" s="14" t="s">
        <v>53</v>
      </c>
      <c r="E114" s="14">
        <f>VLOOKUP(B114, 'Rookie Year'!$A$2:$B$55555,2,FALSE)</f>
        <v>2024</v>
      </c>
      <c r="F114" s="14">
        <v>2024</v>
      </c>
      <c r="G114" s="14" t="s">
        <v>40</v>
      </c>
      <c r="H114" s="14" t="s">
        <v>2146</v>
      </c>
      <c r="I114" s="15">
        <v>16</v>
      </c>
      <c r="J114" s="14">
        <v>4</v>
      </c>
      <c r="K114" s="16">
        <f>IF(AND(G114&lt;&gt;"N",R114="N/A"), IF(I114&lt;4, 0, 0.25),IF(I114=1, IF(J114=1,0.25, 0.25), IF(I114&lt;13, 0.25, IF(I114&lt;26, 0.4, IF(I114&lt;51, 0.6, 0.75)))))</f>
        <v>0.25</v>
      </c>
      <c r="L114" s="15">
        <f>I114-M114</f>
        <v>12</v>
      </c>
      <c r="M114" s="15">
        <f>ROUNDUP(I114*K114,0)</f>
        <v>4</v>
      </c>
      <c r="N114" s="15">
        <f>M114*J114</f>
        <v>16</v>
      </c>
      <c r="O114" s="15">
        <v>4</v>
      </c>
      <c r="P114" s="15">
        <v>0</v>
      </c>
      <c r="Q114" s="15">
        <f>N114-O114-P114</f>
        <v>12</v>
      </c>
      <c r="R114" s="14" t="s">
        <v>75</v>
      </c>
      <c r="S114" s="14">
        <f>IF(R114="N/A", J114-($B$1-F114), J114-($B$1-R114))</f>
        <v>3</v>
      </c>
      <c r="T114" s="15">
        <v>4</v>
      </c>
      <c r="U114" s="15">
        <v>4</v>
      </c>
      <c r="V114" s="15">
        <v>4</v>
      </c>
      <c r="W114" s="15" t="str">
        <f>IF($S114&lt;4, "N/A", $M114)</f>
        <v>N/A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List'!$A$3:$AE$1972,19,FALSE)))</f>
        <v>N/A</v>
      </c>
      <c r="AB114" s="14" t="str">
        <f>IF(C114="DM", "N/A", IF(Z114="No","N/A",VLOOKUP(B114,'Extension List'!$A$3:$AE$1972,21,FALSE)))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16</v>
      </c>
      <c r="AN114" s="15">
        <f>IF(AD114="N/A", IF(U114="N/A", "N/A", L114+U114), AD114+AH114)</f>
        <v>16</v>
      </c>
      <c r="AO114" s="15">
        <f>IF(AD114="N/A", IF(V114="N/A", "N/A", L114+V114), IF(AI114="N/A", "N/A", AD114+AI114))</f>
        <v>16</v>
      </c>
      <c r="AP114" s="15" t="str">
        <f>IF(AD114="N/A", IF(W114="N/A", "N/A", L114+W114), IF(AJ114="N/A", "N/A", AD114+AJ114))</f>
        <v>N/A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I114" s="14"/>
      <c r="BJ114" s="15">
        <f>IF(AR114="R", $CA114, IF(OR(AR114="P", AR114="T", AR114="N"), 0, IF($C114="DM", $T114, IF(OR(AR114="Y", AR114="IR"),$AM114,IF(AR114="C", IF($BI114="Y", IF($AF114="N/A", $Q114, $AF114), IF($AG114="N/A", $T114,$AG114)))))))</f>
        <v>16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16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16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16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16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16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16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16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16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16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16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16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16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16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16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16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16</v>
      </c>
      <c r="CA114" s="14" t="s">
        <v>75</v>
      </c>
      <c r="CB114" s="15">
        <f>BZ114</f>
        <v>16</v>
      </c>
      <c r="CC114" s="14">
        <f>IF(OR($BH114="T", $BH114="R"), 0, IF($BH114="C", IF($BI114="Y", IF($BA114="C", 0, IF(AF114="N/A", Q114-T114, AF114-AG114)), IF($AF114="N/A", U114, AH114)), AN114))</f>
        <v>16</v>
      </c>
      <c r="CD114" s="14">
        <f>IF(OR($BH114="T", $BH114="R"), 0, IF($BH114="C", IF($BI114="Y", 0, IF($AF114="N/A", V114, AI114)), AO114))</f>
        <v>16</v>
      </c>
      <c r="CE114" s="14" t="str">
        <f>IF(OR($BH114="T", $BH114="R"), 0, IF($BH114="C", IF($BI114="Y", 0, IF($AF114="N/A", W114, AJ114)), AP114))</f>
        <v>N/A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S:12 G:4 GR:12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6182</v>
      </c>
      <c r="B115" s="14" t="s">
        <v>2843</v>
      </c>
      <c r="C115" s="14" t="s">
        <v>63</v>
      </c>
      <c r="D115" s="14" t="s">
        <v>53</v>
      </c>
      <c r="E115" s="14">
        <f>VLOOKUP(B115, 'Rookie Year'!$A$2:$B$55555,2,FALSE)</f>
        <v>2023</v>
      </c>
      <c r="F115" s="14">
        <v>2025</v>
      </c>
      <c r="G115" s="14" t="s">
        <v>42</v>
      </c>
      <c r="H115" s="14">
        <v>3</v>
      </c>
      <c r="I115" s="15">
        <v>2</v>
      </c>
      <c r="J115" s="14">
        <v>1</v>
      </c>
      <c r="K115" s="16">
        <f>IF(AND(G115&lt;&gt;"N",R115="N/A"), IF(I115&lt;4, 0, 0.25),IF(I115=1, IF(J115=1,0.25, 0.25), IF(I115&lt;13, 0.25, IF(I115&lt;26, 0.4, IF(I115&lt;51, 0.6, 0.75)))))</f>
        <v>0.25</v>
      </c>
      <c r="L115" s="15">
        <f>I115-M115</f>
        <v>1</v>
      </c>
      <c r="M115" s="15">
        <f>ROUNDUP(I115*K115,0)</f>
        <v>1</v>
      </c>
      <c r="N115" s="15">
        <f>M115*J115</f>
        <v>1</v>
      </c>
      <c r="O115" s="15">
        <v>0</v>
      </c>
      <c r="P115" s="15">
        <v>0</v>
      </c>
      <c r="Q115" s="15">
        <f>N115-O115-P115</f>
        <v>1</v>
      </c>
      <c r="R115" s="14" t="s">
        <v>75</v>
      </c>
      <c r="S115" s="14">
        <f>IF(R115="N/A", J115-($B$1-F115), J115-($B$1-R115))</f>
        <v>1</v>
      </c>
      <c r="T115" s="15">
        <f>IF($S115&lt;1, "N/A", $M115)</f>
        <v>1</v>
      </c>
      <c r="U115" s="15" t="str">
        <f>IF($S115&lt;2, "N/A", $M115)</f>
        <v>N/A</v>
      </c>
      <c r="V115" s="15" t="str">
        <f>IF($S115&lt;3, "N/A", $M115)</f>
        <v>N/A</v>
      </c>
      <c r="W115" s="15" t="str">
        <f>IF($S115&lt;4, "N/A", $M115)</f>
        <v>N/A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No</v>
      </c>
      <c r="AA115" s="17" t="str">
        <f>IF(C115="DM", "N/A", IF(Z115="No","N/A",VLOOKUP(B115,'Extension List'!$A$3:$AE$1972,19,FALSE)))</f>
        <v>N/A</v>
      </c>
      <c r="AB115" s="14" t="str">
        <f>IF(C115="DM", "N/A", IF(Z115="No","N/A",VLOOKUP(B115,'Extension List'!$A$3:$AE$1972,21,FALSE)))</f>
        <v>N/A</v>
      </c>
      <c r="AC115" s="14" t="str">
        <f>IF(AA115="N/A", "N/A", 0)</f>
        <v>N/A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2</v>
      </c>
      <c r="AN115" s="15" t="str">
        <f>IF(AD115="N/A", IF(U115="N/A", "N/A", L115+U115), AD115+AH115)</f>
        <v>N/A</v>
      </c>
      <c r="AO115" s="15" t="str">
        <f>IF(AD115="N/A", IF(V115="N/A", "N/A", L115+V115), IF(AI115="N/A", "N/A", AD115+AI115))</f>
        <v>N/A</v>
      </c>
      <c r="AP115" s="15" t="str">
        <f>IF(AD115="N/A", IF(W115="N/A", "N/A", L115+W115), IF(AJ115="N/A", "N/A", AD115+AJ115))</f>
        <v>N/A</v>
      </c>
      <c r="AQ115" s="15" t="str">
        <f>IF(AD115="N/A", IF(X115="N/A", "N/A", L115+X115), IF(AK115="N/A", "N/A", AD115+AK115))</f>
        <v>N/A</v>
      </c>
      <c r="AR115" s="14" t="s">
        <v>42</v>
      </c>
      <c r="AS115" s="14" t="s">
        <v>42</v>
      </c>
      <c r="AT115" s="14" t="s">
        <v>42</v>
      </c>
      <c r="AU115" s="14" t="s">
        <v>40</v>
      </c>
      <c r="AV115" s="14" t="s">
        <v>40</v>
      </c>
      <c r="AW115" s="14" t="s">
        <v>40</v>
      </c>
      <c r="AX115" s="14" t="s">
        <v>40</v>
      </c>
      <c r="AY115" s="14" t="s">
        <v>40</v>
      </c>
      <c r="AZ115" s="14" t="s">
        <v>40</v>
      </c>
      <c r="BA115" s="14" t="s">
        <v>40</v>
      </c>
      <c r="BB115" s="14" t="s">
        <v>40</v>
      </c>
      <c r="BC115" s="14" t="s">
        <v>40</v>
      </c>
      <c r="BD115" s="14" t="s">
        <v>40</v>
      </c>
      <c r="BE115" s="14" t="s">
        <v>40</v>
      </c>
      <c r="BF115" s="14" t="s">
        <v>40</v>
      </c>
      <c r="BG115" s="14" t="s">
        <v>40</v>
      </c>
      <c r="BH115" s="14" t="s">
        <v>40</v>
      </c>
      <c r="BJ115" s="15">
        <f>IF(AR115="R", $CA115, IF(OR(AR115="P", AR115="T", AR115="N"), 0, IF($C115="DM", $T115, IF(OR(AR115="Y", AR115="IR"),$AM115,IF(AR115="C", IF($BI115="Y", IF($AF115="N/A", $Q115, $AF115), IF($AG115="N/A", $T115,$AG115)))))))</f>
        <v>0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0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0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2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2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2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2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2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2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2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2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2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2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2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2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2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2</v>
      </c>
      <c r="CA115" s="14" t="s">
        <v>75</v>
      </c>
      <c r="CB115" s="15">
        <f>BZ115</f>
        <v>2</v>
      </c>
      <c r="CC115" s="14" t="str">
        <f>IF(OR($BH115="T", $BH115="R"), 0, IF($BH115="C", IF($BI115="Y", IF($BA115="C", 0, IF(AF115="N/A", Q115-T115, AF115-AG115)), IF($AF115="N/A", U115, AH115)), AN115))</f>
        <v>N/A</v>
      </c>
      <c r="CD115" s="14" t="str">
        <f>IF(OR($BH115="T", $BH115="R"), 0, IF($BH115="C", IF($BI115="Y", 0, IF($AF115="N/A", V115, AI115)), AO115))</f>
        <v>N/A</v>
      </c>
      <c r="CE115" s="14" t="str">
        <f>IF(OR($BH115="T", $BH115="R"), 0, IF($BH115="C", IF($BI115="Y", 0, IF($AF115="N/A", W115, AJ115)), AP115))</f>
        <v>N/A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 G:1 GR:1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5700</v>
      </c>
      <c r="B116" s="14" t="s">
        <v>2991</v>
      </c>
      <c r="C116" s="14" t="s">
        <v>63</v>
      </c>
      <c r="D116" s="14" t="s">
        <v>53</v>
      </c>
      <c r="E116" s="14">
        <f>VLOOKUP(B116, 'Rookie Year'!$A$2:$B$55555,2,FALSE)</f>
        <v>2024</v>
      </c>
      <c r="F116" s="14">
        <v>2024</v>
      </c>
      <c r="G116" s="14" t="s">
        <v>40</v>
      </c>
      <c r="H116" s="14" t="s">
        <v>2240</v>
      </c>
      <c r="I116" s="15">
        <v>1</v>
      </c>
      <c r="J116" s="14">
        <v>3</v>
      </c>
      <c r="K116" s="16">
        <f>IF(AND(G116&lt;&gt;"N",R116="N/A"), IF(I116&lt;4, 0, 0.25),IF(I116=1, IF(J116=1,0.25, 0.25), IF(I116&lt;13, 0.25, IF(I116&lt;26, 0.4, IF(I116&lt;51, 0.6, 0.75)))))</f>
        <v>0</v>
      </c>
      <c r="L116" s="15">
        <f>I116-M116</f>
        <v>1</v>
      </c>
      <c r="M116" s="15">
        <f>ROUNDUP(I116*K116,0)</f>
        <v>0</v>
      </c>
      <c r="N116" s="15">
        <f>M116*J116</f>
        <v>0</v>
      </c>
      <c r="O116" s="15">
        <v>0</v>
      </c>
      <c r="P116" s="15">
        <v>0</v>
      </c>
      <c r="Q116" s="15">
        <f>N116-O116-P116</f>
        <v>0</v>
      </c>
      <c r="R116" s="14" t="s">
        <v>75</v>
      </c>
      <c r="S116" s="14">
        <f>IF(R116="N/A", J116-($B$1-F116), J116-($B$1-R116))</f>
        <v>2</v>
      </c>
      <c r="T116" s="15">
        <v>0</v>
      </c>
      <c r="U116" s="15">
        <v>0</v>
      </c>
      <c r="V116" s="15" t="str">
        <f>IF($S116&lt;3, "N/A", $M116)</f>
        <v>N/A</v>
      </c>
      <c r="W116" s="15" t="str">
        <f>IF($S116&lt;4, "N/A", $M116)</f>
        <v>N/A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No</v>
      </c>
      <c r="AA116" s="17" t="str">
        <f>IF(C116="DM", "N/A", IF(Z116="No","N/A",VLOOKUP(B116,'Extension List'!$A$3:$AE$1972,19,FALSE)))</f>
        <v>N/A</v>
      </c>
      <c r="AB116" s="14" t="str">
        <f>IF(C116="DM", "N/A", IF(Z116="No","N/A",VLOOKUP(B116,'Extension List'!$A$3:$AE$1972,21,FALSE)))</f>
        <v>N/A</v>
      </c>
      <c r="AC116" s="14" t="str">
        <f>IF(AA116="N/A", "N/A", 0)</f>
        <v>N/A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1</v>
      </c>
      <c r="AN116" s="15">
        <f>IF(AD116="N/A", IF(U116="N/A", "N/A", L116+U116), AD116+AH116)</f>
        <v>1</v>
      </c>
      <c r="AO116" s="15" t="str">
        <f>IF(AD116="N/A", IF(V116="N/A", "N/A", L116+V116), IF(AI116="N/A", "N/A", AD116+AI116))</f>
        <v>N/A</v>
      </c>
      <c r="AP116" s="15" t="str">
        <f>IF(AD116="N/A", IF(W116="N/A", "N/A", L116+W116), IF(AJ116="N/A", "N/A", AD116+AJ116))</f>
        <v>N/A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I116" s="14"/>
      <c r="BJ116" s="15">
        <f>IF(AR116="R", $CA116, IF(OR(AR116="P", AR116="T", AR116="N"), 0, IF($C116="DM", $T116, IF(OR(AR116="Y", AR116="IR"),$AM116,IF(AR116="C", IF($BI116="Y", IF($AF116="N/A", $Q116, $AF116), IF($AG116="N/A", $T116,$AG116)))))))</f>
        <v>1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1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1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1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1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1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1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1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1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1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</v>
      </c>
      <c r="CA116" s="14" t="s">
        <v>75</v>
      </c>
      <c r="CB116" s="15">
        <f>BZ116</f>
        <v>1</v>
      </c>
      <c r="CC116" s="14">
        <f>IF(OR($BH116="T", $BH116="R"), 0, IF($BH116="C", IF($BI116="Y", IF($BA116="C", 0, IF(AF116="N/A", Q116-T116, AF116-AG116)), IF($AF116="N/A", U116, AH116)), AN116))</f>
        <v>1</v>
      </c>
      <c r="CD116" s="14" t="str">
        <f>IF(OR($BH116="T", $BH116="R"), 0, IF($BH116="C", IF($BI116="Y", 0, IF($AF116="N/A", V116, AI116)), AO116))</f>
        <v>N/A</v>
      </c>
      <c r="CE116" s="14" t="str">
        <f>IF(OR($BH116="T", $BH116="R"), 0, IF($BH116="C", IF($BI116="Y", 0, IF($AF116="N/A", W116, AJ116)), AP116))</f>
        <v>N/A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S:1 G:0 GR:0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5659</v>
      </c>
      <c r="B117" s="14" t="s">
        <v>2992</v>
      </c>
      <c r="C117" s="14" t="s">
        <v>64</v>
      </c>
      <c r="D117" s="14" t="s">
        <v>53</v>
      </c>
      <c r="E117" s="14">
        <f>VLOOKUP(B117, 'Rookie Year'!$A$2:$B$55555,2,FALSE)</f>
        <v>2024</v>
      </c>
      <c r="F117" s="14">
        <v>2024</v>
      </c>
      <c r="G117" s="14" t="s">
        <v>40</v>
      </c>
      <c r="H117" s="14" t="s">
        <v>2207</v>
      </c>
      <c r="I117" s="15">
        <v>1</v>
      </c>
      <c r="J117" s="14">
        <v>3</v>
      </c>
      <c r="K117" s="16">
        <f>IF(AND(G117&lt;&gt;"N",R117="N/A"), IF(I117&lt;4, 0, 0.25),IF(I117=1, IF(J117=1,0.25, 0.25), IF(I117&lt;13, 0.25, IF(I117&lt;26, 0.4, IF(I117&lt;51, 0.6, 0.75)))))</f>
        <v>0</v>
      </c>
      <c r="L117" s="15">
        <f>I117-M117</f>
        <v>1</v>
      </c>
      <c r="M117" s="15">
        <f>ROUNDUP(I117*K117,0)</f>
        <v>0</v>
      </c>
      <c r="N117" s="15">
        <f>M117*J117</f>
        <v>0</v>
      </c>
      <c r="O117" s="15">
        <v>0</v>
      </c>
      <c r="P117" s="15">
        <v>0</v>
      </c>
      <c r="Q117" s="15">
        <f>N117-O117-P117</f>
        <v>0</v>
      </c>
      <c r="R117" s="14" t="s">
        <v>75</v>
      </c>
      <c r="S117" s="14">
        <f>IF(R117="N/A", J117-($B$1-F117), J117-($B$1-R117))</f>
        <v>2</v>
      </c>
      <c r="T117" s="15">
        <v>0</v>
      </c>
      <c r="U117" s="15">
        <v>0</v>
      </c>
      <c r="V117" s="15" t="str">
        <f>IF($S117&lt;3, "N/A", $M117)</f>
        <v>N/A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No</v>
      </c>
      <c r="AA117" s="17" t="str">
        <f>IF(C117="DM", "N/A", IF(Z117="No","N/A",VLOOKUP(B117,'Extension List'!$A$3:$AE$1972,19,FALSE)))</f>
        <v>N/A</v>
      </c>
      <c r="AB117" s="14" t="str">
        <f>IF(C117="DM", "N/A", IF(Z117="No","N/A",VLOOKUP(B117,'Extension List'!$A$3:$AE$1972,21,FALSE)))</f>
        <v>N/A</v>
      </c>
      <c r="AC117" s="14" t="str">
        <f>IF(AA117="N/A", "N/A", 0)</f>
        <v>N/A</v>
      </c>
      <c r="AD117" s="15" t="str">
        <f>IF(AE117="N/A", "N/A", AA117-AE117)</f>
        <v>N/A</v>
      </c>
      <c r="AE117" s="15" t="str">
        <f>IF(AA117="N/A", "N/A", IF(AC117&gt;0, IF(AA117&lt;13, ROUNDUP(0.25*AA117,0), IF(AA117&lt;26, ROUNDUP(0.4*AA117,0), IF(AA117&lt;51, ROUNDUP(0.6*AA117,0), ROUNDUP(0.75*AA117,0)))), "N/A"))</f>
        <v>N/A</v>
      </c>
      <c r="AF117" s="15" t="str">
        <f>IF(AD117="N/A","N/A", (AE117*AC117)+Q117)</f>
        <v>N/A</v>
      </c>
      <c r="AG117" s="15" t="str">
        <f>IF($AF117="N/A", "N/A", "TBC")</f>
        <v>N/A</v>
      </c>
      <c r="AH117" s="15" t="str">
        <f>IF($AF117="N/A", "N/A", "TBC")</f>
        <v>N/A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N/A</v>
      </c>
      <c r="AM117" s="15">
        <f>IF(AD117="N/A", L117+T117, L117+AG117)</f>
        <v>1</v>
      </c>
      <c r="AN117" s="15">
        <f>IF(AD117="N/A", IF(U117="N/A", "N/A", L117+U117), AD117+AH117)</f>
        <v>1</v>
      </c>
      <c r="AO117" s="15" t="str">
        <f>IF(AD117="N/A", IF(V117="N/A", "N/A", L117+V117), IF(AI117="N/A", "N/A", AD117+AI117))</f>
        <v>N/A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48</v>
      </c>
      <c r="AS117" s="14" t="s">
        <v>48</v>
      </c>
      <c r="AT117" s="14" t="s">
        <v>48</v>
      </c>
      <c r="AU117" s="14" t="s">
        <v>48</v>
      </c>
      <c r="AV117" s="14" t="s">
        <v>48</v>
      </c>
      <c r="AW117" s="14" t="s">
        <v>48</v>
      </c>
      <c r="AX117" s="14" t="s">
        <v>48</v>
      </c>
      <c r="AY117" s="14" t="s">
        <v>48</v>
      </c>
      <c r="AZ117" s="14" t="s">
        <v>48</v>
      </c>
      <c r="BA117" s="14" t="s">
        <v>48</v>
      </c>
      <c r="BB117" s="14" t="s">
        <v>48</v>
      </c>
      <c r="BC117" s="14" t="s">
        <v>48</v>
      </c>
      <c r="BD117" s="14" t="s">
        <v>48</v>
      </c>
      <c r="BE117" s="14" t="s">
        <v>48</v>
      </c>
      <c r="BF117" s="14" t="s">
        <v>48</v>
      </c>
      <c r="BG117" s="14" t="s">
        <v>48</v>
      </c>
      <c r="BH117" s="14" t="s">
        <v>48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1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1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1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1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1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1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1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1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1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1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1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1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1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1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1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1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1</v>
      </c>
      <c r="CA117" s="14" t="s">
        <v>75</v>
      </c>
      <c r="CB117" s="15">
        <f>BZ117</f>
        <v>1</v>
      </c>
      <c r="CC117" s="14">
        <f>IF(OR($BH117="T", $BH117="R"), 0, IF($BH117="C", IF($BI117="Y", IF($BA117="C", 0, IF(AF117="N/A", Q117-T117, AF117-AG117)), IF($AF117="N/A", U117, AH117)), AN117))</f>
        <v>1</v>
      </c>
      <c r="CD117" s="14" t="str">
        <f>IF(OR($BH117="T", $BH117="R"), 0, IF($BH117="C", IF($BI117="Y", 0, IF($AF117="N/A", V117, AI117)), AO117))</f>
        <v>N/A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 G:0 GR:0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6034</v>
      </c>
      <c r="B118" s="14" t="s">
        <v>3150</v>
      </c>
      <c r="C118" s="14" t="s">
        <v>64</v>
      </c>
      <c r="D118" s="14" t="s">
        <v>53</v>
      </c>
      <c r="E118" s="14">
        <v>2025</v>
      </c>
      <c r="F118" s="14">
        <v>2025</v>
      </c>
      <c r="G118" s="14" t="s">
        <v>40</v>
      </c>
      <c r="H118" s="14" t="s">
        <v>2178</v>
      </c>
      <c r="I118" s="15">
        <v>3</v>
      </c>
      <c r="J118" s="14">
        <v>4</v>
      </c>
      <c r="K118" s="16">
        <f>IF(AND(G118&lt;&gt;"N",R118="N/A"), IF(I118&lt;4, 0, 0.25),IF(I118=1, IF(J118=1,0.25, 0.25), IF(I118&lt;13, 0.25, IF(I118&lt;26, 0.4, IF(I118&lt;51, 0.6, 0.75)))))</f>
        <v>0</v>
      </c>
      <c r="L118" s="15">
        <f>I118-M118</f>
        <v>3</v>
      </c>
      <c r="M118" s="15">
        <f>ROUNDUP(I118*K118,0)</f>
        <v>0</v>
      </c>
      <c r="N118" s="15">
        <f>M118*J118</f>
        <v>0</v>
      </c>
      <c r="O118" s="15">
        <v>0</v>
      </c>
      <c r="P118" s="15">
        <v>0</v>
      </c>
      <c r="Q118" s="15">
        <f>N118-O118-P118</f>
        <v>0</v>
      </c>
      <c r="R118" s="14" t="s">
        <v>75</v>
      </c>
      <c r="S118" s="14">
        <f>IF(R118="N/A", J118-($B$1-F118), J118-($B$1-R118))</f>
        <v>4</v>
      </c>
      <c r="T118" s="15">
        <f>IF($S118&lt;1, "N/A", $M118)</f>
        <v>0</v>
      </c>
      <c r="U118" s="15">
        <f>IF($S118&lt;2, "N/A", $M118)</f>
        <v>0</v>
      </c>
      <c r="V118" s="15">
        <f>IF($S118&lt;3, "N/A", $M118)</f>
        <v>0</v>
      </c>
      <c r="W118" s="15">
        <f>IF($S118&lt;4, "N/A", $M118)</f>
        <v>0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No</v>
      </c>
      <c r="AA118" s="17" t="str">
        <f>IF(C118="DM", "N/A", IF(Z118="No","N/A",VLOOKUP(B118,'Extension List'!$A$3:$AE$1972,19,FALSE)))</f>
        <v>N/A</v>
      </c>
      <c r="AB118" s="14" t="str">
        <f>IF(C118="DM", "N/A", IF(Z118="No","N/A",VLOOKUP(B118,'Extension List'!$A$3:$AE$1972,21,FALSE)))</f>
        <v>N/A</v>
      </c>
      <c r="AC118" s="14" t="str">
        <f>IF(AA118="N/A", "N/A", 0)</f>
        <v>N/A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3</v>
      </c>
      <c r="AN118" s="15">
        <f>IF(AD118="N/A", IF(U118="N/A", "N/A", L118+U118), AD118+AH118)</f>
        <v>3</v>
      </c>
      <c r="AO118" s="15">
        <f>IF(AD118="N/A", IF(V118="N/A", "N/A", L118+V118), IF(AI118="N/A", "N/A", AD118+AI118))</f>
        <v>3</v>
      </c>
      <c r="AP118" s="15">
        <f>IF(AD118="N/A", IF(W118="N/A", "N/A", L118+W118), IF(AJ118="N/A", "N/A", AD118+AJ118))</f>
        <v>3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J118" s="15">
        <f>IF(AR118="R", $CA118, IF(OR(AR118="P", AR118="T", AR118="N"), 0, IF($C118="DM", $T118, IF(OR(AR118="Y", AR118="IR"),$AM118,IF(AR118="C", IF($BI118="Y", IF($AF118="N/A", $Q118, $AF118), IF($AG118="N/A", $T118,$AG118)))))))</f>
        <v>3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3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3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3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3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3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3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3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3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3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3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3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3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3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3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3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3</v>
      </c>
      <c r="CA118" s="14" t="s">
        <v>75</v>
      </c>
      <c r="CB118" s="15">
        <f>BZ118</f>
        <v>3</v>
      </c>
      <c r="CC118" s="14">
        <f>IF(OR($BH118="T", $BH118="R"), 0, IF($BH118="C", IF($BI118="Y", IF($BA118="C", 0, IF(AF118="N/A", Q118-T118, AF118-AG118)), IF($AF118="N/A", U118, AH118)), AN118))</f>
        <v>3</v>
      </c>
      <c r="CD118" s="14">
        <f>IF(OR($BH118="T", $BH118="R"), 0, IF($BH118="C", IF($BI118="Y", 0, IF($AF118="N/A", V118, AI118)), AO118))</f>
        <v>3</v>
      </c>
      <c r="CE118" s="14">
        <f>IF(OR($BH118="T", $BH118="R"), 0, IF($BH118="C", IF($BI118="Y", 0, IF($AF118="N/A", W118, AJ118)), AP118))</f>
        <v>3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S:3 G:0 GR:0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3102</v>
      </c>
      <c r="B119" s="14" t="s">
        <v>820</v>
      </c>
      <c r="C119" s="14" t="s">
        <v>64</v>
      </c>
      <c r="D119" s="14" t="s">
        <v>53</v>
      </c>
      <c r="E119" s="14">
        <f>VLOOKUP(B119, 'Rookie Year'!$A$2:$B$55555,2,FALSE)</f>
        <v>2019</v>
      </c>
      <c r="F119" s="14">
        <v>2019</v>
      </c>
      <c r="G119" s="14" t="s">
        <v>40</v>
      </c>
      <c r="H119" s="14" t="s">
        <v>1926</v>
      </c>
      <c r="I119" s="15">
        <v>27</v>
      </c>
      <c r="J119" s="14">
        <v>5</v>
      </c>
      <c r="K119" s="16">
        <f>IF(AND(G119&lt;&gt;"N",R119="N/A"), IF(I119&lt;4, 0, 0.25),IF(I119=1, IF(J119=1,0.25, 0.25), IF(I119&lt;13, 0.25, IF(I119&lt;26, 0.4, IF(I119&lt;51, 0.6, 0.75)))))</f>
        <v>0.6</v>
      </c>
      <c r="L119" s="15">
        <f>I119-M119</f>
        <v>10</v>
      </c>
      <c r="M119" s="15">
        <f>ROUNDUP(I119*K119,0)</f>
        <v>17</v>
      </c>
      <c r="N119" s="15">
        <f>M119*J119</f>
        <v>85</v>
      </c>
      <c r="O119" s="15">
        <v>51</v>
      </c>
      <c r="P119" s="15">
        <v>0</v>
      </c>
      <c r="Q119" s="15">
        <f>N119-O119-P119</f>
        <v>34</v>
      </c>
      <c r="R119" s="14">
        <v>2022</v>
      </c>
      <c r="S119" s="14">
        <f>IF(R119="N/A", J119-($B$1-F119), J119-($B$1-R119))</f>
        <v>2</v>
      </c>
      <c r="T119" s="15">
        <v>17</v>
      </c>
      <c r="U119" s="15">
        <v>17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No</v>
      </c>
      <c r="AA119" s="17" t="str">
        <f>IF(C119="DM", "N/A", IF(Z119="No","N/A",VLOOKUP(B119,'Extension List'!$A$3:$AE$1972,19,FALSE)))</f>
        <v>N/A</v>
      </c>
      <c r="AB119" s="14" t="str">
        <f>IF(C119="DM", "N/A", IF(Z119="No","N/A",VLOOKUP(B119,'Extension List'!$A$3:$AE$1972,21,FALSE)))</f>
        <v>N/A</v>
      </c>
      <c r="AC119" s="14" t="str">
        <f>IF(AA119="N/A", "N/A", 0)</f>
        <v>N/A</v>
      </c>
      <c r="AD119" s="15" t="str">
        <f>IF(AE119="N/A", "N/A", AA119-AE119)</f>
        <v>N/A</v>
      </c>
      <c r="AE119" s="15" t="str">
        <f>IF(AA119="N/A", "N/A", IF(AC119&gt;0, IF(AA119&lt;13, ROUNDUP(0.25*AA119,0), IF(AA119&lt;26, ROUNDUP(0.4*AA119,0), IF(AA119&lt;51, ROUNDUP(0.6*AA119,0), ROUNDUP(0.75*AA119,0)))), "N/A"))</f>
        <v>N/A</v>
      </c>
      <c r="AF119" s="15" t="str">
        <f>IF(AD119="N/A","N/A", (AE119*AC119)+Q119)</f>
        <v>N/A</v>
      </c>
      <c r="AG119" s="15" t="str">
        <f>IF($AF119="N/A", "N/A", "TBC")</f>
        <v>N/A</v>
      </c>
      <c r="AH119" s="15" t="str">
        <f>IF($AF119="N/A", "N/A", "TBC")</f>
        <v>N/A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N/A</v>
      </c>
      <c r="AM119" s="15">
        <f>IF(AD119="N/A", L119+T119, L119+AG119)</f>
        <v>27</v>
      </c>
      <c r="AN119" s="15">
        <f>IF(AD119="N/A", IF(U119="N/A", "N/A", L119+U119), AD119+AH119)</f>
        <v>27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40</v>
      </c>
      <c r="AS119" s="14" t="s">
        <v>40</v>
      </c>
      <c r="AT119" s="14" t="s">
        <v>40</v>
      </c>
      <c r="AU119" s="14" t="s">
        <v>40</v>
      </c>
      <c r="AV119" s="14" t="s">
        <v>40</v>
      </c>
      <c r="AW119" s="14" t="s">
        <v>40</v>
      </c>
      <c r="AX119" s="14" t="s">
        <v>40</v>
      </c>
      <c r="AY119" s="14" t="s">
        <v>40</v>
      </c>
      <c r="AZ119" s="14" t="s">
        <v>40</v>
      </c>
      <c r="BA119" s="14" t="s">
        <v>40</v>
      </c>
      <c r="BB119" s="14" t="s">
        <v>40</v>
      </c>
      <c r="BC119" s="14" t="s">
        <v>40</v>
      </c>
      <c r="BD119" s="14" t="s">
        <v>40</v>
      </c>
      <c r="BE119" s="14" t="s">
        <v>40</v>
      </c>
      <c r="BF119" s="14" t="s">
        <v>40</v>
      </c>
      <c r="BG119" s="14" t="s">
        <v>40</v>
      </c>
      <c r="BH119" s="14" t="s">
        <v>40</v>
      </c>
      <c r="BI119" s="14"/>
      <c r="BJ119" s="15">
        <f>IF(AR119="R", $CA119, IF(OR(AR119="P", AR119="T", AR119="N"), 0, IF($C119="DM", $T119, IF(OR(AR119="Y", AR119="IR"),$AM119,IF(AR119="C", IF($BI119="Y", IF($AF119="N/A", $Q119, $AF119), IF($AG119="N/A", $T119,$AG119)))))))</f>
        <v>27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27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27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27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27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27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27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27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27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27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27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27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27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27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27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27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27</v>
      </c>
      <c r="CA119" s="14" t="s">
        <v>75</v>
      </c>
      <c r="CB119" s="15">
        <f>BZ119</f>
        <v>27</v>
      </c>
      <c r="CC119" s="14">
        <f>IF(OR($BH119="T", $BH119="R"), 0, IF($BH119="C", IF($BI119="Y", IF($BA119="C", 0, IF(AF119="N/A", Q119-T119, AF119-AG119)), IF($AF119="N/A", U119, AH119)), AN119))</f>
        <v>27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S:10 G:17 GR:34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5670</v>
      </c>
      <c r="B120" s="14" t="s">
        <v>2993</v>
      </c>
      <c r="C120" s="14" t="s">
        <v>64</v>
      </c>
      <c r="D120" s="14" t="s">
        <v>53</v>
      </c>
      <c r="E120" s="14">
        <f>VLOOKUP(B120, 'Rookie Year'!$A$2:$B$55555,2,FALSE)</f>
        <v>2024</v>
      </c>
      <c r="F120" s="14">
        <v>2024</v>
      </c>
      <c r="G120" s="14" t="s">
        <v>40</v>
      </c>
      <c r="H120" s="14" t="s">
        <v>2216</v>
      </c>
      <c r="I120" s="15">
        <v>1</v>
      </c>
      <c r="J120" s="14">
        <v>3</v>
      </c>
      <c r="K120" s="16">
        <f>IF(AND(G120&lt;&gt;"N",R120="N/A"), IF(I120&lt;4, 0, 0.25),IF(I120=1, IF(J120=1,0.25, 0.25), IF(I120&lt;13, 0.25, IF(I120&lt;26, 0.4, IF(I120&lt;51, 0.6, 0.75)))))</f>
        <v>0</v>
      </c>
      <c r="L120" s="15">
        <f>I120-M120</f>
        <v>1</v>
      </c>
      <c r="M120" s="15">
        <f>ROUNDUP(I120*K120,0)</f>
        <v>0</v>
      </c>
      <c r="N120" s="15">
        <f>M120*J120</f>
        <v>0</v>
      </c>
      <c r="O120" s="15">
        <v>0</v>
      </c>
      <c r="P120" s="15">
        <v>0</v>
      </c>
      <c r="Q120" s="15">
        <f>N120-O120-P120</f>
        <v>0</v>
      </c>
      <c r="R120" s="14" t="s">
        <v>75</v>
      </c>
      <c r="S120" s="14">
        <f>IF(R120="N/A", J120-($B$1-F120), J120-($B$1-R120))</f>
        <v>2</v>
      </c>
      <c r="T120" s="15">
        <v>0</v>
      </c>
      <c r="U120" s="15">
        <v>0</v>
      </c>
      <c r="V120" s="15" t="str">
        <f>IF($S120&lt;3, "N/A", $M120)</f>
        <v>N/A</v>
      </c>
      <c r="W120" s="15" t="str">
        <f>IF($S120&lt;4, "N/A", $M120)</f>
        <v>N/A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List'!$A$3:$AE$1972,19,FALSE)))</f>
        <v>N/A</v>
      </c>
      <c r="AB120" s="14" t="str">
        <f>IF(C120="DM", "N/A", IF(Z120="No","N/A",VLOOKUP(B120,'Extension List'!$A$3:$AE$1972,21,FALSE)))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1</v>
      </c>
      <c r="AN120" s="15">
        <f>IF(AD120="N/A", IF(U120="N/A", "N/A", L120+U120), AD120+AH120)</f>
        <v>1</v>
      </c>
      <c r="AO120" s="15" t="str">
        <f>IF(AD120="N/A", IF(V120="N/A", "N/A", L120+V120), IF(AI120="N/A", "N/A", AD120+AI120))</f>
        <v>N/A</v>
      </c>
      <c r="AP120" s="15" t="str">
        <f>IF(AD120="N/A", IF(W120="N/A", "N/A", L120+W120), IF(AJ120="N/A", "N/A", AD120+AJ120))</f>
        <v>N/A</v>
      </c>
      <c r="AQ120" s="15" t="str">
        <f>IF(AD120="N/A", IF(X120="N/A", "N/A", L120+X120), IF(AK120="N/A", "N/A", AD120+AK120))</f>
        <v>N/A</v>
      </c>
      <c r="AR120" s="14" t="s">
        <v>40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I120" s="14"/>
      <c r="BJ120" s="15">
        <f>IF(AR120="R", $CA120, IF(OR(AR120="P", AR120="T", AR120="N"), 0, IF($C120="DM", $T120, IF(OR(AR120="Y", AR120="IR"),$AM120,IF(AR120="C", IF($BI120="Y", IF($AF120="N/A", $Q120, $AF120), IF($AG120="N/A", $T120,$AG120)))))))</f>
        <v>1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1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1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1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1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1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1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1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1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1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1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1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1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1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1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1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1</v>
      </c>
      <c r="CA120" s="14" t="s">
        <v>75</v>
      </c>
      <c r="CB120" s="15">
        <f>BZ120</f>
        <v>1</v>
      </c>
      <c r="CC120" s="14">
        <f>IF(OR($BH120="T", $BH120="R"), 0, IF($BH120="C", IF($BI120="Y", IF($BA120="C", 0, IF(AF120="N/A", Q120-T120, AF120-AG120)), IF($AF120="N/A", U120, AH120)), AN120))</f>
        <v>1</v>
      </c>
      <c r="CD120" s="14" t="str">
        <f>IF(OR($BH120="T", $BH120="R"), 0, IF($BH120="C", IF($BI120="Y", 0, IF($AF120="N/A", V120, AI120)), AO120))</f>
        <v>N/A</v>
      </c>
      <c r="CE120" s="14" t="str">
        <f>IF(OR($BH120="T", $BH120="R"), 0, IF($BH120="C", IF($BI120="Y", 0, IF($AF120="N/A", W120, AJ120)), AP120))</f>
        <v>N/A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S:1 G:0 GR:0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5249</v>
      </c>
      <c r="B121" s="14" t="s">
        <v>2835</v>
      </c>
      <c r="C121" s="14" t="s">
        <v>64</v>
      </c>
      <c r="D121" s="14" t="s">
        <v>53</v>
      </c>
      <c r="E121" s="14">
        <f>VLOOKUP(B121, 'Rookie Year'!$A$2:$B$55555,2,FALSE)</f>
        <v>2023</v>
      </c>
      <c r="F121" s="14">
        <v>2023</v>
      </c>
      <c r="G121" s="14" t="s">
        <v>40</v>
      </c>
      <c r="H121" s="14" t="s">
        <v>2228</v>
      </c>
      <c r="I121" s="15">
        <v>1</v>
      </c>
      <c r="J121" s="14">
        <v>3</v>
      </c>
      <c r="K121" s="16">
        <f>IF(AND(G121&lt;&gt;"N",R121="N/A"), IF(I121&lt;4, 0, 0.25),IF(I121=1, IF(J121=1,0.25, 0.25), IF(I121&lt;13, 0.25, IF(I121&lt;26, 0.4, IF(I121&lt;51, 0.6, 0.75)))))</f>
        <v>0</v>
      </c>
      <c r="L121" s="15">
        <f>I121-M121</f>
        <v>1</v>
      </c>
      <c r="M121" s="15">
        <f>ROUNDUP(I121*K121,0)</f>
        <v>0</v>
      </c>
      <c r="N121" s="15">
        <f>M121*J121</f>
        <v>0</v>
      </c>
      <c r="O121" s="15">
        <v>0</v>
      </c>
      <c r="P121" s="15">
        <v>0</v>
      </c>
      <c r="Q121" s="15">
        <f>N121-O121-P121</f>
        <v>0</v>
      </c>
      <c r="R121" s="14" t="s">
        <v>75</v>
      </c>
      <c r="S121" s="14">
        <f>IF(R121="N/A", J121-($B$1-F121), J121-($B$1-R121))</f>
        <v>1</v>
      </c>
      <c r="T121" s="15">
        <v>0</v>
      </c>
      <c r="U121" s="15" t="str">
        <f>IF($S121&lt;2, "N/A", $M121)</f>
        <v>N/A</v>
      </c>
      <c r="V121" s="15" t="str">
        <f>IF($S121&lt;3, "N/A", $M121)</f>
        <v>N/A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Yes</v>
      </c>
      <c r="AA121" s="17">
        <f>IF(C121="DM", "N/A", IF(Z121="No","N/A",VLOOKUP(B121,'Extension List'!$A$3:$AE$1972,19,FALSE)))</f>
        <v>1</v>
      </c>
      <c r="AB121" s="14">
        <f>IF(C121="DM", "N/A", IF(Z121="No","N/A",VLOOKUP(B121,'Extension List'!$A$3:$AE$1972,21,FALSE)))</f>
        <v>1</v>
      </c>
      <c r="AC121" s="14">
        <v>1</v>
      </c>
      <c r="AD121" s="15">
        <f>IF(AE121="N/A", "N/A", AA121-AE121)</f>
        <v>0</v>
      </c>
      <c r="AE121" s="15">
        <f>IF(AA121="N/A", "N/A", IF(AC121&gt;0, IF(AA121&lt;13, ROUNDUP(0.25*AA121,0), IF(AA121&lt;26, ROUNDUP(0.4*AA121,0), IF(AA121&lt;51, ROUNDUP(0.6*AA121,0), ROUNDUP(0.75*AA121,0)))), "N/A"))</f>
        <v>1</v>
      </c>
      <c r="AF121" s="15">
        <f>IF(AD121="N/A","N/A", (AE121*AC121)+Q121)</f>
        <v>1</v>
      </c>
      <c r="AG121" s="15">
        <v>0</v>
      </c>
      <c r="AH121" s="15">
        <v>1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OK</v>
      </c>
      <c r="AM121" s="15">
        <f>IF(AD121="N/A", L121+T121, L121+AG121)</f>
        <v>1</v>
      </c>
      <c r="AN121" s="15">
        <f>IF(AD121="N/A", IF(U121="N/A", "N/A", L121+U121), AD121+AH121)</f>
        <v>1</v>
      </c>
      <c r="AO121" s="15" t="str">
        <f>IF(AD121="N/A", IF(V121="N/A", "N/A", L121+V121), IF(AI121="N/A", "N/A", AD121+AI121))</f>
        <v>N/A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40</v>
      </c>
      <c r="AT121" s="14" t="s">
        <v>40</v>
      </c>
      <c r="AU121" s="14" t="s">
        <v>40</v>
      </c>
      <c r="AV121" s="14" t="s">
        <v>40</v>
      </c>
      <c r="AW121" s="14" t="s">
        <v>48</v>
      </c>
      <c r="AX121" s="14" t="s">
        <v>48</v>
      </c>
      <c r="AY121" s="14" t="s">
        <v>48</v>
      </c>
      <c r="AZ121" s="14" t="s">
        <v>48</v>
      </c>
      <c r="BA121" s="14" t="s">
        <v>48</v>
      </c>
      <c r="BB121" s="14" t="s">
        <v>48</v>
      </c>
      <c r="BC121" s="14" t="s">
        <v>48</v>
      </c>
      <c r="BD121" s="14" t="s">
        <v>48</v>
      </c>
      <c r="BE121" s="14" t="s">
        <v>48</v>
      </c>
      <c r="BF121" s="14" t="s">
        <v>48</v>
      </c>
      <c r="BG121" s="14" t="s">
        <v>48</v>
      </c>
      <c r="BH121" s="14" t="s">
        <v>48</v>
      </c>
      <c r="BI121" s="14"/>
      <c r="BJ121" s="15">
        <f>IF(AR121="R", $CA121, IF(OR(AR121="P", AR121="T", AR121="N"), 0, IF($C121="DM", $T121, IF(OR(AR121="Y", AR121="IR"),$AM121,IF(AR121="C", IF($BI121="Y", IF($AF121="N/A", $Q121, $AF121), IF($AG121="N/A", $T121,$AG121)))))))</f>
        <v>1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1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1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1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1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1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1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1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1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1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1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1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1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1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1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1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1</v>
      </c>
      <c r="CA121" s="14" t="s">
        <v>75</v>
      </c>
      <c r="CB121" s="15">
        <f>BZ121</f>
        <v>1</v>
      </c>
      <c r="CC121" s="14">
        <f>IF(OR($BH121="T", $BH121="R"), 0, IF($BH121="C", IF($BI121="Y", IF($BA121="C", 0, IF(AF121="N/A", Q121-T121, AF121-AG121)), IF($AF121="N/A", U121, AH121)), AN121))</f>
        <v>1</v>
      </c>
      <c r="CD121" s="14" t="str">
        <f>IF(OR($BH121="T", $BH121="R"), 0, IF($BH121="C", IF($BI121="Y", 0, IF($AF121="N/A", V121, AI121)), AO121))</f>
        <v>N/A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S:1/0 G:1 GR:1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6119</v>
      </c>
      <c r="B122" s="14" t="s">
        <v>3235</v>
      </c>
      <c r="C122" s="14" t="s">
        <v>65</v>
      </c>
      <c r="D122" s="14" t="s">
        <v>53</v>
      </c>
      <c r="E122" s="14">
        <v>2025</v>
      </c>
      <c r="F122" s="14">
        <v>2025</v>
      </c>
      <c r="G122" s="14" t="s">
        <v>40</v>
      </c>
      <c r="H122" s="14" t="s">
        <v>3241</v>
      </c>
      <c r="I122" s="15">
        <v>1</v>
      </c>
      <c r="J122" s="14">
        <v>3</v>
      </c>
      <c r="K122" s="16">
        <f>IF(AND(G122&lt;&gt;"N",R122="N/A"), IF(I122&lt;4, 0, 0.25),IF(I122=1, IF(J122=1,0.25, 0.25), IF(I122&lt;13, 0.25, IF(I122&lt;26, 0.4, IF(I122&lt;51, 0.6, 0.75)))))</f>
        <v>0</v>
      </c>
      <c r="L122" s="15">
        <f>I122-M122</f>
        <v>1</v>
      </c>
      <c r="M122" s="15">
        <f>ROUNDUP(I122*K122,0)</f>
        <v>0</v>
      </c>
      <c r="N122" s="15">
        <f>M122*J122</f>
        <v>0</v>
      </c>
      <c r="O122" s="15">
        <v>0</v>
      </c>
      <c r="P122" s="15">
        <v>0</v>
      </c>
      <c r="Q122" s="15">
        <f>N122-O122-P122</f>
        <v>0</v>
      </c>
      <c r="R122" s="14" t="s">
        <v>75</v>
      </c>
      <c r="S122" s="14">
        <f>IF(R122="N/A", J122-($B$1-F122), J122-($B$1-R122))</f>
        <v>3</v>
      </c>
      <c r="T122" s="15">
        <f>IF($S122&lt;1, "N/A", $M122)</f>
        <v>0</v>
      </c>
      <c r="U122" s="15">
        <f>IF($S122&lt;2, "N/A", $M122)</f>
        <v>0</v>
      </c>
      <c r="V122" s="15">
        <f>IF($S122&lt;3, "N/A", $M122)</f>
        <v>0</v>
      </c>
      <c r="W122" s="15" t="str">
        <f>IF($S122&lt;4, "N/A", $M122)</f>
        <v>N/A</v>
      </c>
      <c r="X122" s="15" t="str">
        <f>IF($S122&lt;5, "N/A", $M122)</f>
        <v>N/A</v>
      </c>
      <c r="Y122" s="14" t="str">
        <f>IF(SUM(T122:X122)&lt;&gt;Q122, "CHECK", "OK")</f>
        <v>OK</v>
      </c>
      <c r="Z122" s="14" t="str">
        <f>IF(C122="DM", "No", IF(F122=$B$1, "No", IF(S122=1, "Yes", "No")))</f>
        <v>No</v>
      </c>
      <c r="AA122" s="17" t="str">
        <f>IF(C122="DM", "N/A", IF(Z122="No","N/A",VLOOKUP(B122,'Extension List'!$A$3:$AE$1972,19,FALSE)))</f>
        <v>N/A</v>
      </c>
      <c r="AB122" s="14" t="str">
        <f>IF(C122="DM", "N/A", IF(Z122="No","N/A",VLOOKUP(B122,'Extension List'!$A$3:$AE$1972,21,FALSE)))</f>
        <v>N/A</v>
      </c>
      <c r="AC122" s="14" t="str">
        <f>IF(AA122="N/A", "N/A", 0)</f>
        <v>N/A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1</v>
      </c>
      <c r="AN122" s="15">
        <f>IF(AD122="N/A", IF(U122="N/A", "N/A", L122+U122), AD122+AH122)</f>
        <v>1</v>
      </c>
      <c r="AO122" s="15">
        <f>IF(AD122="N/A", IF(V122="N/A", "N/A", L122+V122), IF(AI122="N/A", "N/A", AD122+AI122))</f>
        <v>1</v>
      </c>
      <c r="AP122" s="15" t="str">
        <f>IF(AD122="N/A", IF(W122="N/A", "N/A", L122+W122), IF(AJ122="N/A", "N/A", AD122+AJ122))</f>
        <v>N/A</v>
      </c>
      <c r="AQ122" s="15" t="str">
        <f>IF(AD122="N/A", IF(X122="N/A", "N/A", L122+X122), IF(AK122="N/A", "N/A", AD122+AK122))</f>
        <v>N/A</v>
      </c>
      <c r="AR122" s="14" t="s">
        <v>40</v>
      </c>
      <c r="AS122" s="14" t="s">
        <v>40</v>
      </c>
      <c r="AT122" s="14" t="s">
        <v>40</v>
      </c>
      <c r="AU122" s="14" t="s">
        <v>40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J122" s="15">
        <f>IF(AR122="R", $CA122, IF(OR(AR122="P", AR122="T", AR122="N"), 0, IF($C122="DM", $T122, IF(OR(AR122="Y", AR122="IR"),$AM122,IF(AR122="C", IF($BI122="Y", IF($AF122="N/A", $Q122, $AF122), IF($AG122="N/A", $T122,$AG122)))))))</f>
        <v>1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1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1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1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1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1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1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1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1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1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1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1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1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1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1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1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1</v>
      </c>
      <c r="CA122" s="14" t="s">
        <v>75</v>
      </c>
      <c r="CB122" s="15">
        <f>BZ122</f>
        <v>1</v>
      </c>
      <c r="CC122" s="14">
        <f>IF(OR($BH122="T", $BH122="R"), 0, IF($BH122="C", IF($BI122="Y", IF($BA122="C", 0, IF(AF122="N/A", Q122-T122, AF122-AG122)), IF($AF122="N/A", U122, AH122)), AN122))</f>
        <v>1</v>
      </c>
      <c r="CD122" s="14">
        <f>IF(OR($BH122="T", $BH122="R"), 0, IF($BH122="C", IF($BI122="Y", 0, IF($AF122="N/A", V122, AI122)), AO122))</f>
        <v>1</v>
      </c>
      <c r="CE122" s="14" t="str">
        <f>IF(OR($BH122="T", $BH122="R"), 0, IF($BH122="C", IF($BI122="Y", 0, IF($AF122="N/A", W122, AJ122)), AP122))</f>
        <v>N/A</v>
      </c>
      <c r="CF122" s="14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S:1 G:0 GR:0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5381</v>
      </c>
      <c r="B123" s="14" t="s">
        <v>2836</v>
      </c>
      <c r="C123" s="14" t="s">
        <v>65</v>
      </c>
      <c r="D123" s="14" t="s">
        <v>53</v>
      </c>
      <c r="E123" s="14">
        <f>VLOOKUP(B123, 'Rookie Year'!$A$2:$B$55555,2,FALSE)</f>
        <v>2023</v>
      </c>
      <c r="F123" s="14">
        <v>2023</v>
      </c>
      <c r="G123" s="14" t="s">
        <v>40</v>
      </c>
      <c r="H123" s="14" t="s">
        <v>2229</v>
      </c>
      <c r="I123" s="15">
        <v>1</v>
      </c>
      <c r="J123" s="14">
        <v>3</v>
      </c>
      <c r="K123" s="16">
        <f>IF(AND(G123&lt;&gt;"N",R123="N/A"), IF(I123&lt;4, 0, 0.25),IF(I123=1, IF(J123=1,0.25, 0.25), IF(I123&lt;13, 0.25, IF(I123&lt;26, 0.4, IF(I123&lt;51, 0.6, 0.75)))))</f>
        <v>0</v>
      </c>
      <c r="L123" s="15">
        <f>I123-M123</f>
        <v>1</v>
      </c>
      <c r="M123" s="15">
        <f>ROUNDUP(I123*K123,0)</f>
        <v>0</v>
      </c>
      <c r="N123" s="15">
        <f>M123*J123</f>
        <v>0</v>
      </c>
      <c r="O123" s="15">
        <v>0</v>
      </c>
      <c r="P123" s="15">
        <v>0</v>
      </c>
      <c r="Q123" s="15">
        <f>N123-O123-P123</f>
        <v>0</v>
      </c>
      <c r="R123" s="14" t="s">
        <v>75</v>
      </c>
      <c r="S123" s="14">
        <f>IF(R123="N/A", J123-($B$1-F123), J123-($B$1-R123))</f>
        <v>1</v>
      </c>
      <c r="T123" s="15">
        <v>0</v>
      </c>
      <c r="U123" s="15" t="str">
        <f>IF($S123&lt;2, "N/A", $M123)</f>
        <v>N/A</v>
      </c>
      <c r="V123" s="15" t="str">
        <f>IF($S123&lt;3, "N/A", $M123)</f>
        <v>N/A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Yes</v>
      </c>
      <c r="AA123" s="17">
        <f>IF(C123="DM", "N/A", IF(Z123="No","N/A",VLOOKUP(B123,'Extension List'!$A$3:$AE$1972,19,FALSE)))</f>
        <v>1</v>
      </c>
      <c r="AB123" s="14">
        <f>IF(C123="DM", "N/A", IF(Z123="No","N/A",VLOOKUP(B123,'Extension List'!$A$3:$AE$1972,21,FALSE)))</f>
        <v>1</v>
      </c>
      <c r="AC123" s="14">
        <v>1</v>
      </c>
      <c r="AD123" s="15">
        <f>IF(AE123="N/A", "N/A", AA123-AE123)</f>
        <v>0</v>
      </c>
      <c r="AE123" s="15">
        <f>IF(AA123="N/A", "N/A", IF(AC123&gt;0, IF(AA123&lt;13, ROUNDUP(0.25*AA123,0), IF(AA123&lt;26, ROUNDUP(0.4*AA123,0), IF(AA123&lt;51, ROUNDUP(0.6*AA123,0), ROUNDUP(0.75*AA123,0)))), "N/A"))</f>
        <v>1</v>
      </c>
      <c r="AF123" s="15">
        <f>IF(AD123="N/A","N/A", (AE123*AC123)+Q123)</f>
        <v>1</v>
      </c>
      <c r="AG123" s="15">
        <v>0</v>
      </c>
      <c r="AH123" s="15">
        <v>1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OK</v>
      </c>
      <c r="AM123" s="15">
        <f>IF(AD123="N/A", L123+T123, L123+AG123)</f>
        <v>1</v>
      </c>
      <c r="AN123" s="15">
        <f>IF(AD123="N/A", IF(U123="N/A", "N/A", L123+U123), AD123+AH123)</f>
        <v>1</v>
      </c>
      <c r="AO123" s="15" t="str">
        <f>IF(AD123="N/A", IF(V123="N/A", "N/A", L123+V123), IF(AI123="N/A", "N/A", AD123+AI123))</f>
        <v>N/A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40</v>
      </c>
      <c r="AS123" s="14" t="s">
        <v>44</v>
      </c>
      <c r="AT123" s="14" t="s">
        <v>44</v>
      </c>
      <c r="AU123" s="14" t="s">
        <v>44</v>
      </c>
      <c r="AV123" s="14" t="s">
        <v>44</v>
      </c>
      <c r="AW123" s="14" t="s">
        <v>44</v>
      </c>
      <c r="AX123" s="14" t="s">
        <v>44</v>
      </c>
      <c r="AY123" s="14" t="s">
        <v>44</v>
      </c>
      <c r="AZ123" s="14" t="s">
        <v>44</v>
      </c>
      <c r="BA123" s="14" t="s">
        <v>44</v>
      </c>
      <c r="BB123" s="14" t="s">
        <v>44</v>
      </c>
      <c r="BC123" s="14" t="s">
        <v>44</v>
      </c>
      <c r="BD123" s="14" t="s">
        <v>44</v>
      </c>
      <c r="BE123" s="14" t="s">
        <v>44</v>
      </c>
      <c r="BF123" s="14" t="s">
        <v>44</v>
      </c>
      <c r="BG123" s="14" t="s">
        <v>44</v>
      </c>
      <c r="BH123" s="14" t="s">
        <v>44</v>
      </c>
      <c r="BI123" s="14"/>
      <c r="BJ123" s="15">
        <f>IF(AR123="R", $CA123, IF(OR(AR123="P", AR123="T", AR123="N"), 0, IF($C123="DM", $T123, IF(OR(AR123="Y", AR123="IR"),$AM123,IF(AR123="C", IF($BI123="Y", IF($AF123="N/A", $Q123, $AF123), IF($AG123="N/A", $T123,$AG123)))))))</f>
        <v>1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0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0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0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0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0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0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0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0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0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0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0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0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0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0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0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0</v>
      </c>
      <c r="CA123" s="14" t="s">
        <v>75</v>
      </c>
      <c r="CB123" s="15">
        <f>BZ123</f>
        <v>0</v>
      </c>
      <c r="CC123" s="14">
        <f>IF(OR($BH123="T", $BH123="R"), 0, IF($BH123="C", IF($BI123="Y", IF($BA123="C", 0, IF(AF123="N/A", Q123-T123, AF123-AG123)), IF($AF123="N/A", U123, AH123)), AN123))</f>
        <v>1</v>
      </c>
      <c r="CD123" s="14" t="str">
        <f>IF(OR($BH123="T", $BH123="R"), 0, IF($BH123="C", IF($BI123="Y", 0, IF($AF123="N/A", V123, AI123)), AO123))</f>
        <v>N/A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S:1/0 G:1 GR:1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6209</v>
      </c>
      <c r="B124" s="14" t="s">
        <v>3258</v>
      </c>
      <c r="C124" s="14" t="s">
        <v>65</v>
      </c>
      <c r="D124" s="14" t="s">
        <v>53</v>
      </c>
      <c r="E124" s="14">
        <f>VLOOKUP(B124, 'Rookie Year'!$A$2:$B$55555,2,FALSE)</f>
        <v>2018</v>
      </c>
      <c r="F124" s="14">
        <v>2025</v>
      </c>
      <c r="G124" s="14" t="s">
        <v>42</v>
      </c>
      <c r="H124" s="14">
        <v>5</v>
      </c>
      <c r="I124" s="15">
        <v>1</v>
      </c>
      <c r="J124" s="14">
        <v>1</v>
      </c>
      <c r="K124" s="16">
        <f>IF(AND(G124&lt;&gt;"N",R124="N/A"), IF(I124&lt;4, 0, 0.25),IF(I124=1, IF(J124=1,0.25, 0.25), IF(I124&lt;13, 0.25, IF(I124&lt;26, 0.4, IF(I124&lt;51, 0.6, 0.75)))))</f>
        <v>0.25</v>
      </c>
      <c r="L124" s="15">
        <f>I124-M124</f>
        <v>0</v>
      </c>
      <c r="M124" s="15">
        <f>ROUNDUP(I124*K124,0)</f>
        <v>1</v>
      </c>
      <c r="N124" s="15">
        <f>M124*J124</f>
        <v>1</v>
      </c>
      <c r="O124" s="15">
        <v>0</v>
      </c>
      <c r="P124" s="15">
        <v>0</v>
      </c>
      <c r="Q124" s="15">
        <f>N124-O124-P124</f>
        <v>1</v>
      </c>
      <c r="R124" s="14" t="s">
        <v>75</v>
      </c>
      <c r="S124" s="14">
        <f>IF(R124="N/A", J124-($B$1-F124), J124-($B$1-R124))</f>
        <v>1</v>
      </c>
      <c r="T124" s="15">
        <f>IF($S124&lt;1, "N/A", $M124)</f>
        <v>1</v>
      </c>
      <c r="U124" s="15" t="str">
        <f>IF($S124&lt;2, "N/A", $M124)</f>
        <v>N/A</v>
      </c>
      <c r="V124" s="15" t="str">
        <f>IF($S124&lt;3, "N/A", $M124)</f>
        <v>N/A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No</v>
      </c>
      <c r="AA124" s="17" t="str">
        <f>IF(C124="DM", "N/A", IF(Z124="No","N/A",VLOOKUP(B124,'Extension List'!$A$3:$AE$1972,19,FALSE)))</f>
        <v>N/A</v>
      </c>
      <c r="AB124" s="14" t="str">
        <f>IF(C124="DM", "N/A", IF(Z124="No","N/A",VLOOKUP(B124,'Extension List'!$A$3:$AE$1972,21,FALSE)))</f>
        <v>N/A</v>
      </c>
      <c r="AC124" s="14" t="str">
        <f>IF(AA124="N/A", "N/A", 0)</f>
        <v>N/A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1</v>
      </c>
      <c r="AN124" s="15" t="str">
        <f>IF(AD124="N/A", IF(U124="N/A", "N/A", L124+U124), AD124+AH124)</f>
        <v>N/A</v>
      </c>
      <c r="AO124" s="15" t="str">
        <f>IF(AD124="N/A", IF(V124="N/A", "N/A", L124+V124), IF(AI124="N/A", "N/A", AD124+AI124))</f>
        <v>N/A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42</v>
      </c>
      <c r="AS124" s="14" t="s">
        <v>42</v>
      </c>
      <c r="AT124" s="14" t="s">
        <v>42</v>
      </c>
      <c r="AU124" s="14" t="s">
        <v>42</v>
      </c>
      <c r="AV124" s="14" t="s">
        <v>40</v>
      </c>
      <c r="AW124" s="14" t="s">
        <v>40</v>
      </c>
      <c r="AX124" s="14" t="s">
        <v>40</v>
      </c>
      <c r="AY124" s="14" t="s">
        <v>40</v>
      </c>
      <c r="AZ124" s="14" t="s">
        <v>40</v>
      </c>
      <c r="BA124" s="14" t="s">
        <v>40</v>
      </c>
      <c r="BB124" s="14" t="s">
        <v>40</v>
      </c>
      <c r="BC124" s="14" t="s">
        <v>40</v>
      </c>
      <c r="BD124" s="14" t="s">
        <v>40</v>
      </c>
      <c r="BE124" s="14" t="s">
        <v>40</v>
      </c>
      <c r="BF124" s="14" t="s">
        <v>40</v>
      </c>
      <c r="BG124" s="14" t="s">
        <v>40</v>
      </c>
      <c r="BH124" s="14" t="s">
        <v>40</v>
      </c>
      <c r="BJ124" s="15">
        <f>IF(AR124="R", $CA124, IF(OR(AR124="P", AR124="T", AR124="N"), 0, IF($C124="DM", $T124, IF(OR(AR124="Y", AR124="IR"),$AM124,IF(AR124="C", IF($BI124="Y", IF($AF124="N/A", $Q124, $AF124), IF($AG124="N/A", $T124,$AG124)))))))</f>
        <v>0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0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0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0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1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1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1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1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1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1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1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1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1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1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1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1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1</v>
      </c>
      <c r="CA124" s="14" t="s">
        <v>75</v>
      </c>
      <c r="CB124" s="15">
        <f>BZ124</f>
        <v>1</v>
      </c>
      <c r="CC124" s="14" t="str">
        <f>IF(OR($BH124="T", $BH124="R"), 0, IF($BH124="C", IF($BI124="Y", IF($BA124="C", 0, IF(AF124="N/A", Q124-T124, AF124-AG124)), IF($AF124="N/A", U124, AH124)), AN124))</f>
        <v>N/A</v>
      </c>
      <c r="CD124" s="14" t="str">
        <f>IF(OR($BH124="T", $BH124="R"), 0, IF($BH124="C", IF($BI124="Y", 0, IF($AF124="N/A", V124, AI124)), AO124))</f>
        <v>N/A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S:0 G:1 GR:1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6158</v>
      </c>
      <c r="B125" s="14" t="s">
        <v>3247</v>
      </c>
      <c r="C125" s="14" t="s">
        <v>65</v>
      </c>
      <c r="D125" s="14" t="s">
        <v>53</v>
      </c>
      <c r="E125" s="14">
        <f>VLOOKUP(B125, 'Rookie Year'!$A$2:$B$55555,2,FALSE)</f>
        <v>2024</v>
      </c>
      <c r="F125" s="14">
        <v>2025</v>
      </c>
      <c r="G125" s="14" t="s">
        <v>42</v>
      </c>
      <c r="H125" s="14">
        <v>1</v>
      </c>
      <c r="I125" s="15">
        <v>1</v>
      </c>
      <c r="J125" s="14">
        <v>1</v>
      </c>
      <c r="K125" s="16">
        <f>IF(AND(G125&lt;&gt;"N",R125="N/A"), IF(I125&lt;4, 0, 0.25),IF(I125=1, IF(J125=1,0.25, 0.25), IF(I125&lt;13, 0.25, IF(I125&lt;26, 0.4, IF(I125&lt;51, 0.6, 0.75)))))</f>
        <v>0.25</v>
      </c>
      <c r="L125" s="15">
        <f>I125-M125</f>
        <v>0</v>
      </c>
      <c r="M125" s="15">
        <f>ROUNDUP(I125*K125,0)</f>
        <v>1</v>
      </c>
      <c r="N125" s="15">
        <f>M125*J125</f>
        <v>1</v>
      </c>
      <c r="O125" s="15">
        <v>0</v>
      </c>
      <c r="P125" s="15">
        <v>0</v>
      </c>
      <c r="Q125" s="15">
        <f>N125-O125-P125</f>
        <v>1</v>
      </c>
      <c r="R125" s="14" t="s">
        <v>75</v>
      </c>
      <c r="S125" s="14">
        <f>IF(R125="N/A", J125-($B$1-F125), J125-($B$1-R125))</f>
        <v>1</v>
      </c>
      <c r="T125" s="15">
        <f>IF($S125&lt;1, "N/A", $M125)</f>
        <v>1</v>
      </c>
      <c r="U125" s="15" t="str">
        <f>IF($S125&lt;2, "N/A", $M125)</f>
        <v>N/A</v>
      </c>
      <c r="V125" s="15" t="str">
        <f>IF($S125&lt;3, "N/A", $M125)</f>
        <v>N/A</v>
      </c>
      <c r="W125" s="15" t="str">
        <f>IF($S125&lt;4, "N/A", $M125)</f>
        <v>N/A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No</v>
      </c>
      <c r="AA125" s="17" t="str">
        <f>IF(C125="DM", "N/A", IF(Z125="No","N/A",VLOOKUP(B125,'Extension List'!$A$3:$AE$1972,19,FALSE)))</f>
        <v>N/A</v>
      </c>
      <c r="AB125" s="14" t="str">
        <f>IF(C125="DM", "N/A", IF(Z125="No","N/A",VLOOKUP(B125,'Extension List'!$A$3:$AE$1972,21,FALSE)))</f>
        <v>N/A</v>
      </c>
      <c r="AC125" s="14" t="str">
        <f>IF(AA125="N/A", "N/A", 0)</f>
        <v>N/A</v>
      </c>
      <c r="AD125" s="15" t="str">
        <f>IF(AE125="N/A", "N/A", AA125-AE125)</f>
        <v>N/A</v>
      </c>
      <c r="AE125" s="15" t="str">
        <f>IF(AA125="N/A", "N/A", IF(AC125&gt;0, IF(AA125&lt;13, ROUNDUP(0.25*AA125,0), IF(AA125&lt;26, ROUNDUP(0.4*AA125,0), IF(AA125&lt;51, ROUNDUP(0.6*AA125,0), ROUNDUP(0.75*AA125,0)))), "N/A"))</f>
        <v>N/A</v>
      </c>
      <c r="AF125" s="15" t="str">
        <f>IF(AD125="N/A","N/A", (AE125*AC125)+Q125)</f>
        <v>N/A</v>
      </c>
      <c r="AG125" s="15" t="str">
        <f>IF($AF125="N/A", "N/A", "TBC")</f>
        <v>N/A</v>
      </c>
      <c r="AH125" s="15" t="str">
        <f>IF($AF125="N/A", "N/A", "TBC")</f>
        <v>N/A</v>
      </c>
      <c r="AI125" s="15" t="str">
        <f>IF($AF125="N/A","N/A",IF(AC125&gt;1,"TBC","N/A"))</f>
        <v>N/A</v>
      </c>
      <c r="AJ125" s="15" t="str">
        <f>IF($AF125="N/A","N/A",IF(AC125&gt;2,"TBC","N/A"))</f>
        <v>N/A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N/A</v>
      </c>
      <c r="AM125" s="15">
        <f>IF(AD125="N/A", L125+T125, L125+AG125)</f>
        <v>1</v>
      </c>
      <c r="AN125" s="15" t="str">
        <f>IF(AD125="N/A", IF(U125="N/A", "N/A", L125+U125), AD125+AH125)</f>
        <v>N/A</v>
      </c>
      <c r="AO125" s="15" t="str">
        <f>IF(AD125="N/A", IF(V125="N/A", "N/A", L125+V125), IF(AI125="N/A", "N/A", AD125+AI125))</f>
        <v>N/A</v>
      </c>
      <c r="AP125" s="15" t="str">
        <f>IF(AD125="N/A", IF(W125="N/A", "N/A", L125+W125), IF(AJ125="N/A", "N/A", AD125+AJ125))</f>
        <v>N/A</v>
      </c>
      <c r="AQ125" s="15" t="str">
        <f>IF(AD125="N/A", IF(X125="N/A", "N/A", L125+X125), IF(AK125="N/A", "N/A", AD125+AK125))</f>
        <v>N/A</v>
      </c>
      <c r="AR125" s="14" t="s">
        <v>42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44</v>
      </c>
      <c r="AX125" s="14" t="s">
        <v>44</v>
      </c>
      <c r="AY125" s="14" t="s">
        <v>44</v>
      </c>
      <c r="AZ125" s="14" t="s">
        <v>44</v>
      </c>
      <c r="BA125" s="14" t="s">
        <v>44</v>
      </c>
      <c r="BB125" s="14" t="s">
        <v>44</v>
      </c>
      <c r="BC125" s="14" t="s">
        <v>44</v>
      </c>
      <c r="BD125" s="14" t="s">
        <v>44</v>
      </c>
      <c r="BE125" s="14" t="s">
        <v>44</v>
      </c>
      <c r="BF125" s="14" t="s">
        <v>44</v>
      </c>
      <c r="BG125" s="14" t="s">
        <v>44</v>
      </c>
      <c r="BH125" s="14" t="s">
        <v>44</v>
      </c>
      <c r="BJ125" s="15">
        <f>IF(AR125="R", $CA125, IF(OR(AR125="P", AR125="T", AR125="N"), 0, IF($C125="DM", $T125, IF(OR(AR125="Y", AR125="IR"),$AM125,IF(AR125="C", IF($BI125="Y", IF($AF125="N/A", $Q125, $AF125), IF($AG125="N/A", $T125,$AG125)))))))</f>
        <v>0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1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1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1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1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1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1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1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1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1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1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1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1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1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1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1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1</v>
      </c>
      <c r="CA125" s="14" t="s">
        <v>75</v>
      </c>
      <c r="CB125" s="15">
        <f>BZ125</f>
        <v>1</v>
      </c>
      <c r="CC125" s="14" t="str">
        <f>IF(OR($BH125="T", $BH125="R"), 0, IF($BH125="C", IF($BI125="Y", IF($BA125="C", 0, IF(AF125="N/A", Q125-T125, AF125-AG125)), IF($AF125="N/A", U125, AH125)), AN125))</f>
        <v>N/A</v>
      </c>
      <c r="CD125" s="14" t="str">
        <f>IF(OR($BH125="T", $BH125="R"), 0, IF($BH125="C", IF($BI125="Y", 0, IF($AF125="N/A", V125, AI125)), AO125))</f>
        <v>N/A</v>
      </c>
      <c r="CE125" s="14" t="str">
        <f>IF(OR($BH125="T", $BH125="R"), 0, IF($BH125="C", IF($BI125="Y", 0, IF($AF125="N/A", W125, AJ125)), AP125))</f>
        <v>N/A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S:0 G:1 GR:1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6215</v>
      </c>
      <c r="B126" s="14" t="s">
        <v>2519</v>
      </c>
      <c r="C126" s="14" t="s">
        <v>66</v>
      </c>
      <c r="D126" s="14" t="s">
        <v>53</v>
      </c>
      <c r="E126" s="14">
        <f>VLOOKUP(B126, 'Rookie Year'!$A$2:$B$55555,2,FALSE)</f>
        <v>2020</v>
      </c>
      <c r="F126" s="14">
        <v>2025</v>
      </c>
      <c r="G126" s="14" t="s">
        <v>42</v>
      </c>
      <c r="H126" s="14">
        <v>5</v>
      </c>
      <c r="I126" s="15">
        <v>1</v>
      </c>
      <c r="J126" s="14">
        <v>1</v>
      </c>
      <c r="K126" s="16">
        <f>IF(AND(G126&lt;&gt;"N",R126="N/A"), IF(I126&lt;4, 0, 0.25),IF(I126=1, IF(J126=1,0.25, 0.25), IF(I126&lt;13, 0.25, IF(I126&lt;26, 0.4, IF(I126&lt;51, 0.6, 0.75)))))</f>
        <v>0.25</v>
      </c>
      <c r="L126" s="15">
        <f>I126-M126</f>
        <v>0</v>
      </c>
      <c r="M126" s="15">
        <f>ROUNDUP(I126*K126,0)</f>
        <v>1</v>
      </c>
      <c r="N126" s="15">
        <f>M126*J126</f>
        <v>1</v>
      </c>
      <c r="O126" s="15">
        <v>0</v>
      </c>
      <c r="P126" s="15">
        <v>0</v>
      </c>
      <c r="Q126" s="15">
        <f>N126-O126-P126</f>
        <v>1</v>
      </c>
      <c r="R126" s="14" t="s">
        <v>75</v>
      </c>
      <c r="S126" s="14">
        <f>IF(R126="N/A", J126-($B$1-F126), J126-($B$1-R126))</f>
        <v>1</v>
      </c>
      <c r="T126" s="15">
        <f>IF($S126&lt;1, "N/A", $M126)</f>
        <v>1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No</v>
      </c>
      <c r="AA126" s="17" t="str">
        <f>IF(C126="DM", "N/A", IF(Z126="No","N/A",VLOOKUP(B126,'Extension List'!$A$3:$AE$1972,19,FALSE)))</f>
        <v>N/A</v>
      </c>
      <c r="AB126" s="14" t="str">
        <f>IF(C126="DM", "N/A", IF(Z126="No","N/A",VLOOKUP(B126,'Extension List'!$A$3:$AE$1972,21,FALSE)))</f>
        <v>N/A</v>
      </c>
      <c r="AC126" s="14" t="str">
        <f>IF(AA126="N/A", "N/A", 0)</f>
        <v>N/A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1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42</v>
      </c>
      <c r="AS126" s="14" t="s">
        <v>42</v>
      </c>
      <c r="AT126" s="14" t="s">
        <v>42</v>
      </c>
      <c r="AU126" s="14" t="s">
        <v>42</v>
      </c>
      <c r="AV126" s="14" t="s">
        <v>40</v>
      </c>
      <c r="AW126" s="14" t="s">
        <v>40</v>
      </c>
      <c r="AX126" s="14" t="s">
        <v>44</v>
      </c>
      <c r="AY126" s="14" t="s">
        <v>44</v>
      </c>
      <c r="AZ126" s="14" t="s">
        <v>44</v>
      </c>
      <c r="BA126" s="14" t="s">
        <v>44</v>
      </c>
      <c r="BB126" s="14" t="s">
        <v>44</v>
      </c>
      <c r="BC126" s="14" t="s">
        <v>44</v>
      </c>
      <c r="BD126" s="14" t="s">
        <v>44</v>
      </c>
      <c r="BE126" s="14" t="s">
        <v>44</v>
      </c>
      <c r="BF126" s="14" t="s">
        <v>44</v>
      </c>
      <c r="BG126" s="14" t="s">
        <v>44</v>
      </c>
      <c r="BH126" s="14" t="s">
        <v>44</v>
      </c>
      <c r="BJ126" s="15">
        <f>IF(AR126="R", $CA126, IF(OR(AR126="P", AR126="T", AR126="N"), 0, IF($C126="DM", $T126, IF(OR(AR126="Y", AR126="IR"),$AM126,IF(AR126="C", IF($BI126="Y", IF($AF126="N/A", $Q126, $AF126), IF($AG126="N/A", $T126,$AG126)))))))</f>
        <v>0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0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0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0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1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1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1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1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1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1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1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1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1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1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1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1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1</v>
      </c>
      <c r="CA126" s="14" t="s">
        <v>75</v>
      </c>
      <c r="CB126" s="15">
        <f>BZ126</f>
        <v>1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S:0 G:1 GR:1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5963</v>
      </c>
      <c r="B127" s="14" t="s">
        <v>2955</v>
      </c>
      <c r="C127" s="14" t="s">
        <v>66</v>
      </c>
      <c r="D127" s="14" t="s">
        <v>53</v>
      </c>
      <c r="E127" s="14">
        <f>VLOOKUP(B127, 'Rookie Year'!$A$2:$B$55555,2,FALSE)</f>
        <v>2020</v>
      </c>
      <c r="F127" s="14">
        <v>2025</v>
      </c>
      <c r="G127" s="14" t="s">
        <v>42</v>
      </c>
      <c r="H127" s="14" t="s">
        <v>1927</v>
      </c>
      <c r="I127" s="15">
        <v>1</v>
      </c>
      <c r="J127" s="14">
        <v>1</v>
      </c>
      <c r="K127" s="16">
        <f>IF(AND(G127&lt;&gt;"N",R127="N/A"), IF(I127&lt;4, 0, 0.25),IF(I127=1, IF(J127=1,0.25, 0.25), IF(I127&lt;13, 0.25, IF(I127&lt;26, 0.4, IF(I127&lt;51, 0.6, 0.75)))))</f>
        <v>0.25</v>
      </c>
      <c r="L127" s="15">
        <f>I127-M127</f>
        <v>0</v>
      </c>
      <c r="M127" s="15">
        <f>ROUNDUP(I127*K127,0)</f>
        <v>1</v>
      </c>
      <c r="N127" s="15">
        <f>M127*J127</f>
        <v>1</v>
      </c>
      <c r="O127" s="15">
        <v>0</v>
      </c>
      <c r="P127" s="15">
        <v>0</v>
      </c>
      <c r="Q127" s="15">
        <f>N127-O127-P127</f>
        <v>1</v>
      </c>
      <c r="R127" s="14" t="s">
        <v>75</v>
      </c>
      <c r="S127" s="14">
        <f>IF(R127="N/A", J127-($B$1-F127), J127-($B$1-R127))</f>
        <v>1</v>
      </c>
      <c r="T127" s="15">
        <f>IF($S127&lt;1, "N/A", $M127)</f>
        <v>1</v>
      </c>
      <c r="U127" s="15" t="str">
        <f>IF($S127&lt;2, "N/A", $M127)</f>
        <v>N/A</v>
      </c>
      <c r="V127" s="15" t="str">
        <f>IF($S127&lt;3, "N/A", $M127)</f>
        <v>N/A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No</v>
      </c>
      <c r="AA127" s="17" t="str">
        <f>IF(C127="DM", "N/A", IF(Z127="No","N/A",VLOOKUP(B127,'Extension List'!$A$3:$AE$1972,19,FALSE)))</f>
        <v>N/A</v>
      </c>
      <c r="AB127" s="14" t="str">
        <f>IF(C127="DM", "N/A", IF(Z127="No","N/A",VLOOKUP(B127,'Extension List'!$A$3:$AE$1972,21,FALSE)))</f>
        <v>N/A</v>
      </c>
      <c r="AC127" s="14" t="str">
        <f>IF(AA127="N/A", "N/A", 0)</f>
        <v>N/A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1</v>
      </c>
      <c r="AN127" s="15" t="str">
        <f>IF(AD127="N/A", IF(U127="N/A", "N/A", L127+U127), AD127+AH127)</f>
        <v>N/A</v>
      </c>
      <c r="AO127" s="15" t="str">
        <f>IF(AD127="N/A", IF(V127="N/A", "N/A", L127+V127), IF(AI127="N/A", "N/A", AD127+AI127))</f>
        <v>N/A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J127" s="15">
        <f>IF(AR127="R", $CA127, IF(OR(AR127="P", AR127="T", AR127="N"), 0, IF($C127="DM", $T127, IF(OR(AR127="Y", AR127="IR"),$AM127,IF(AR127="C", IF($BI127="Y", IF($AF127="N/A", $Q127, $AF127), IF($AG127="N/A", $T127,$AG127)))))))</f>
        <v>1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1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1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1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1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1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1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1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1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1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1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1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1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1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1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1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1</v>
      </c>
      <c r="CA127" s="14" t="s">
        <v>75</v>
      </c>
      <c r="CB127" s="15">
        <f>BZ127</f>
        <v>1</v>
      </c>
      <c r="CC127" s="14" t="str">
        <f>IF(OR($BH127="T", $BH127="R"), 0, IF($BH127="C", IF($BI127="Y", IF($BA127="C", 0, IF(AF127="N/A", Q127-T127, AF127-AG127)), IF($AF127="N/A", U127, AH127)), AN127))</f>
        <v>N/A</v>
      </c>
      <c r="CD127" s="14" t="str">
        <f>IF(OR($BH127="T", $BH127="R"), 0, IF($BH127="C", IF($BI127="Y", 0, IF($AF127="N/A", V127, AI127)), AO127))</f>
        <v>N/A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S:0 G:1 GR:1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1966</v>
      </c>
      <c r="B128" s="14" t="s">
        <v>1975</v>
      </c>
      <c r="C128" s="14" t="s">
        <v>67</v>
      </c>
      <c r="D128" s="14" t="s">
        <v>53</v>
      </c>
      <c r="E128" s="14">
        <f>VLOOKUP(B128, 'Rookie Year'!$A$2:$B$55555,2,FALSE)</f>
        <v>2017</v>
      </c>
      <c r="F128" s="14">
        <v>2017</v>
      </c>
      <c r="G128" s="14" t="s">
        <v>40</v>
      </c>
      <c r="H128" s="14" t="s">
        <v>1926</v>
      </c>
      <c r="I128" s="15">
        <v>7</v>
      </c>
      <c r="J128" s="14">
        <v>4</v>
      </c>
      <c r="K128" s="16">
        <f>IF(AND(G128&lt;&gt;"N",R128="N/A"), IF(I128&lt;4, 0, 0.25),IF(I128=1, IF(J128=1,0.25, 0.25), IF(I128&lt;13, 0.25, IF(I128&lt;26, 0.4, IF(I128&lt;51, 0.6, 0.75)))))</f>
        <v>0.25</v>
      </c>
      <c r="L128" s="15">
        <f>I128-M128</f>
        <v>5</v>
      </c>
      <c r="M128" s="15">
        <f>ROUNDUP(I128*K128,0)</f>
        <v>2</v>
      </c>
      <c r="N128" s="15">
        <f>M128*J128</f>
        <v>8</v>
      </c>
      <c r="O128" s="15">
        <v>8</v>
      </c>
      <c r="P128" s="15">
        <v>0</v>
      </c>
      <c r="Q128" s="15">
        <f>N128-O128-P128</f>
        <v>0</v>
      </c>
      <c r="R128" s="14">
        <v>2022</v>
      </c>
      <c r="S128" s="14">
        <f>IF(R128="N/A", J128-($B$1-F128), J128-($B$1-R128))</f>
        <v>1</v>
      </c>
      <c r="T128" s="15">
        <v>0</v>
      </c>
      <c r="U128" s="15" t="str">
        <f>IF($S128&lt;2, "N/A", $M128)</f>
        <v>N/A</v>
      </c>
      <c r="V128" s="15" t="str">
        <f>IF($S128&lt;3, "N/A", $M128)</f>
        <v>N/A</v>
      </c>
      <c r="W128" s="15" t="str">
        <f>IF($S128&lt;4, "N/A", $M128)</f>
        <v>N/A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Yes</v>
      </c>
      <c r="AA128" s="17">
        <f>IF(C128="DM", "N/A", IF(Z128="No","N/A",VLOOKUP(B128,'Extension List'!$A$3:$AE$1972,19,FALSE)))</f>
        <v>16</v>
      </c>
      <c r="AB128" s="14">
        <f>IF(C128="DM", "N/A", IF(Z128="No","N/A",VLOOKUP(B128,'Extension List'!$A$3:$AE$1972,21,FALSE)))</f>
        <v>4</v>
      </c>
      <c r="AC128" s="14">
        <f>IF(AA128="N/A", "N/A", 0)</f>
        <v>0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5</v>
      </c>
      <c r="AN128" s="15" t="str">
        <f>IF(AD128="N/A", IF(U128="N/A", "N/A", L128+U128), AD128+AH128)</f>
        <v>N/A</v>
      </c>
      <c r="AO128" s="15" t="str">
        <f>IF(AD128="N/A", IF(V128="N/A", "N/A", L128+V128), IF(AI128="N/A", "N/A", AD128+AI128))</f>
        <v>N/A</v>
      </c>
      <c r="AP128" s="15" t="str">
        <f>IF(AD128="N/A", IF(W128="N/A", "N/A", L128+W128), IF(AJ128="N/A", "N/A", AD128+AJ128))</f>
        <v>N/A</v>
      </c>
      <c r="AQ128" s="15" t="str">
        <f>IF(AD128="N/A", IF(X128="N/A", "N/A", L128+X128), IF(AK128="N/A", "N/A", AD128+AK128))</f>
        <v>N/A</v>
      </c>
      <c r="AR128" s="14" t="s">
        <v>40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I128" s="14"/>
      <c r="BJ128" s="15">
        <f>IF(AR128="R", $CA128, IF(OR(AR128="P", AR128="T", AR128="N"), 0, IF($C128="DM", $T128, IF(OR(AR128="Y", AR128="IR"),$AM128,IF(AR128="C", IF($BI128="Y", IF($AF128="N/A", $Q128, $AF128), IF($AG128="N/A", $T128,$AG128)))))))</f>
        <v>5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5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5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5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5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5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5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5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5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5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5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5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5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5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5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5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5</v>
      </c>
      <c r="CA128" s="14" t="s">
        <v>75</v>
      </c>
      <c r="CB128" s="15">
        <f>BZ128</f>
        <v>5</v>
      </c>
      <c r="CC128" s="14" t="str">
        <f>IF(OR($BH128="T", $BH128="R"), 0, IF($BH128="C", IF($BI128="Y", IF($BA128="C", 0, IF(AF128="N/A", Q128-T128, AF128-AG128)), IF($AF128="N/A", U128, AH128)), AN128))</f>
        <v>N/A</v>
      </c>
      <c r="CD128" s="14" t="str">
        <f>IF(OR($BH128="T", $BH128="R"), 0, IF($BH128="C", IF($BI128="Y", 0, IF($AF128="N/A", V128, AI128)), AO128))</f>
        <v>N/A</v>
      </c>
      <c r="CE128" s="14" t="str">
        <f>IF(OR($BH128="T", $BH128="R"), 0, IF($BH128="C", IF($BI128="Y", 0, IF($AF128="N/A", W128, AJ128)), AP128))</f>
        <v>N/A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S:5 G:2 GR:0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1401</v>
      </c>
      <c r="B129" s="14" t="s">
        <v>1965</v>
      </c>
      <c r="C129" s="14" t="s">
        <v>67</v>
      </c>
      <c r="D129" s="14" t="s">
        <v>53</v>
      </c>
      <c r="E129" s="14">
        <f>VLOOKUP(B129, 'Rookie Year'!$A$2:$B$55555,2,FALSE)</f>
        <v>2016</v>
      </c>
      <c r="F129" s="14">
        <v>2016</v>
      </c>
      <c r="G129" s="14" t="s">
        <v>40</v>
      </c>
      <c r="H129" s="14" t="s">
        <v>1926</v>
      </c>
      <c r="I129" s="15">
        <v>24</v>
      </c>
      <c r="J129" s="14">
        <v>5</v>
      </c>
      <c r="K129" s="16">
        <f>IF(AND(G129&lt;&gt;"N",R129="N/A"), IF(I129&lt;4, 0, 0.25),IF(I129=1, IF(J129=1,0.25, 0.25), IF(I129&lt;13, 0.25, IF(I129&lt;26, 0.4, IF(I129&lt;51, 0.6, 0.75)))))</f>
        <v>0.4</v>
      </c>
      <c r="L129" s="15">
        <f>I129-M129</f>
        <v>14</v>
      </c>
      <c r="M129" s="15">
        <f>ROUNDUP(I129*K129,0)</f>
        <v>10</v>
      </c>
      <c r="N129" s="15">
        <f>M129*J129</f>
        <v>50</v>
      </c>
      <c r="O129" s="15">
        <v>45</v>
      </c>
      <c r="P129" s="15">
        <v>0</v>
      </c>
      <c r="Q129" s="15">
        <f>N129-O129-P129</f>
        <v>5</v>
      </c>
      <c r="R129" s="14">
        <v>2021</v>
      </c>
      <c r="S129" s="14">
        <f>IF(R129="N/A", J129-($B$1-F129), J129-($B$1-R129))</f>
        <v>1</v>
      </c>
      <c r="T129" s="15">
        <v>5</v>
      </c>
      <c r="U129" s="15" t="str">
        <f>IF($S129&lt;2, "N/A", $M129)</f>
        <v>N/A</v>
      </c>
      <c r="V129" s="15" t="str">
        <f>IF($S129&lt;3, "N/A", $M129)</f>
        <v>N/A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Yes</v>
      </c>
      <c r="AA129" s="17">
        <f>IF(C129="DM", "N/A", IF(Z129="No","N/A",VLOOKUP(B129,'Extension List'!$A$3:$AE$1972,19,FALSE)))</f>
        <v>29</v>
      </c>
      <c r="AB129" s="14">
        <f>IF(C129="DM", "N/A", IF(Z129="No","N/A",VLOOKUP(B129,'Extension List'!$A$3:$AE$1972,21,FALSE)))</f>
        <v>4</v>
      </c>
      <c r="AC129" s="14">
        <f>IF(AA129="N/A", "N/A", 0)</f>
        <v>0</v>
      </c>
      <c r="AD129" s="15" t="str">
        <f>IF(AE129="N/A", "N/A", AA129-AE129)</f>
        <v>N/A</v>
      </c>
      <c r="AE129" s="15" t="str">
        <f>IF(AA129="N/A", "N/A", IF(AC129&gt;0, IF(AA129&lt;13, ROUNDUP(0.25*AA129,0), IF(AA129&lt;26, ROUNDUP(0.4*AA129,0), IF(AA129&lt;51, ROUNDUP(0.6*AA129,0), ROUNDUP(0.75*AA129,0)))), "N/A"))</f>
        <v>N/A</v>
      </c>
      <c r="AF129" s="15" t="str">
        <f>IF(AD129="N/A","N/A", (AE129*AC129)+Q129)</f>
        <v>N/A</v>
      </c>
      <c r="AG129" s="15" t="str">
        <f>IF($AF129="N/A", "N/A", "TBC")</f>
        <v>N/A</v>
      </c>
      <c r="AH129" s="15" t="str">
        <f>IF($AF129="N/A", "N/A", "TBC")</f>
        <v>N/A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N/A</v>
      </c>
      <c r="AM129" s="15">
        <f>IF(AD129="N/A", L129+T129, L129+AG129)</f>
        <v>19</v>
      </c>
      <c r="AN129" s="15" t="str">
        <f>IF(AD129="N/A", IF(U129="N/A", "N/A", L129+U129), AD129+AH129)</f>
        <v>N/A</v>
      </c>
      <c r="AO129" s="15" t="str">
        <f>IF(AD129="N/A", IF(V129="N/A", "N/A", L129+V129), IF(AI129="N/A", "N/A", AD129+AI129))</f>
        <v>N/A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40</v>
      </c>
      <c r="AX129" s="14" t="s">
        <v>40</v>
      </c>
      <c r="AY129" s="14" t="s">
        <v>40</v>
      </c>
      <c r="AZ129" s="14" t="s">
        <v>40</v>
      </c>
      <c r="BA129" s="14" t="s">
        <v>40</v>
      </c>
      <c r="BB129" s="14" t="s">
        <v>40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I129" s="14"/>
      <c r="BJ129" s="15">
        <f>IF(AR129="R", $CA129, IF(OR(AR129="P", AR129="T", AR129="N"), 0, IF($C129="DM", $T129, IF(OR(AR129="Y", AR129="IR"),$AM129,IF(AR129="C", IF($BI129="Y", IF($AF129="N/A", $Q129, $AF129), IF($AG129="N/A", $T129,$AG129)))))))</f>
        <v>19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19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19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19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19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19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19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19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19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19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19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19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19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19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19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19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19</v>
      </c>
      <c r="CA129" s="14" t="s">
        <v>75</v>
      </c>
      <c r="CB129" s="15">
        <f>BZ129</f>
        <v>19</v>
      </c>
      <c r="CC129" s="14" t="str">
        <f>IF(OR($BH129="T", $BH129="R"), 0, IF($BH129="C", IF($BI129="Y", IF($BA129="C", 0, IF(AF129="N/A", Q129-T129, AF129-AG129)), IF($AF129="N/A", U129, AH129)), AN129))</f>
        <v>N/A</v>
      </c>
      <c r="CD129" s="14" t="str">
        <f>IF(OR($BH129="T", $BH129="R"), 0, IF($BH129="C", IF($BI129="Y", 0, IF($AF129="N/A", V129, AI129)), AO129))</f>
        <v>N/A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S:14 G:10 GR:5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5665</v>
      </c>
      <c r="B130" s="14" t="s">
        <v>2994</v>
      </c>
      <c r="C130" s="14" t="s">
        <v>67</v>
      </c>
      <c r="D130" s="14" t="s">
        <v>53</v>
      </c>
      <c r="E130" s="14">
        <f>VLOOKUP(B130, 'Rookie Year'!$A$2:$B$55555,2,FALSE)</f>
        <v>2024</v>
      </c>
      <c r="F130" s="14">
        <v>2024</v>
      </c>
      <c r="G130" s="14" t="s">
        <v>40</v>
      </c>
      <c r="H130" s="14" t="s">
        <v>2934</v>
      </c>
      <c r="I130" s="15">
        <v>1</v>
      </c>
      <c r="J130" s="14">
        <v>3</v>
      </c>
      <c r="K130" s="16">
        <f>IF(AND(G130&lt;&gt;"N",R130="N/A"), IF(I130&lt;4, 0, 0.25),IF(I130=1, IF(J130=1,0.25, 0.25), IF(I130&lt;13, 0.25, IF(I130&lt;26, 0.4, IF(I130&lt;51, 0.6, 0.75)))))</f>
        <v>0</v>
      </c>
      <c r="L130" s="15">
        <f>I130-M130</f>
        <v>1</v>
      </c>
      <c r="M130" s="15">
        <f>ROUNDUP(I130*K130,0)</f>
        <v>0</v>
      </c>
      <c r="N130" s="15">
        <f>M130*J130</f>
        <v>0</v>
      </c>
      <c r="O130" s="15">
        <v>0</v>
      </c>
      <c r="P130" s="15">
        <v>0</v>
      </c>
      <c r="Q130" s="15">
        <f>N130-O130-P130</f>
        <v>0</v>
      </c>
      <c r="R130" s="14" t="s">
        <v>75</v>
      </c>
      <c r="S130" s="14">
        <f>IF(R130="N/A", J130-($B$1-F130), J130-($B$1-R130))</f>
        <v>2</v>
      </c>
      <c r="T130" s="15">
        <v>0</v>
      </c>
      <c r="U130" s="15">
        <v>0</v>
      </c>
      <c r="V130" s="15" t="str">
        <f>IF($S130&lt;3, "N/A", $M130)</f>
        <v>N/A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List'!$A$3:$AE$1972,19,FALSE)))</f>
        <v>N/A</v>
      </c>
      <c r="AB130" s="14" t="str">
        <f>IF(C130="DM", "N/A", IF(Z130="No","N/A",VLOOKUP(B130,'Extension List'!$A$3:$AE$1972,21,FALSE)))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1</v>
      </c>
      <c r="AN130" s="15">
        <f>IF(AD130="N/A", IF(U130="N/A", "N/A", L130+U130), AD130+AH130)</f>
        <v>1</v>
      </c>
      <c r="AO130" s="15" t="str">
        <f>IF(AD130="N/A", IF(V130="N/A", "N/A", L130+V130), IF(AI130="N/A", "N/A", AD130+AI130))</f>
        <v>N/A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40</v>
      </c>
      <c r="AU130" s="14" t="s">
        <v>40</v>
      </c>
      <c r="AV130" s="14" t="s">
        <v>40</v>
      </c>
      <c r="AW130" s="14" t="s">
        <v>40</v>
      </c>
      <c r="AX130" s="14" t="s">
        <v>40</v>
      </c>
      <c r="AY130" s="14" t="s">
        <v>40</v>
      </c>
      <c r="AZ130" s="14" t="s">
        <v>40</v>
      </c>
      <c r="BA130" s="14" t="s">
        <v>40</v>
      </c>
      <c r="BB130" s="14" t="s">
        <v>40</v>
      </c>
      <c r="BC130" s="14" t="s">
        <v>40</v>
      </c>
      <c r="BD130" s="14" t="s">
        <v>40</v>
      </c>
      <c r="BE130" s="14" t="s">
        <v>40</v>
      </c>
      <c r="BF130" s="14" t="s">
        <v>40</v>
      </c>
      <c r="BG130" s="14" t="s">
        <v>40</v>
      </c>
      <c r="BH130" s="14" t="s">
        <v>40</v>
      </c>
      <c r="BI130" s="14"/>
      <c r="BJ130" s="15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1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1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1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1</v>
      </c>
      <c r="CA130" s="14" t="s">
        <v>75</v>
      </c>
      <c r="CB130" s="15">
        <f>BZ130</f>
        <v>1</v>
      </c>
      <c r="CC130" s="14">
        <f>IF(OR($BH130="T", $BH130="R"), 0, IF($BH130="C", IF($BI130="Y", IF($BA130="C", 0, IF(AF130="N/A", Q130-T130, AF130-AG130)), IF($AF130="N/A", U130, AH130)), AN130))</f>
        <v>1</v>
      </c>
      <c r="CD130" s="14" t="str">
        <f>IF(OR($BH130="T", $BH130="R"), 0, IF($BH130="C", IF($BI130="Y", 0, IF($AF130="N/A", V130, AI130)), AO130))</f>
        <v>N/A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S:1 G:0 GR:0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3626</v>
      </c>
      <c r="B131" s="14" t="s">
        <v>2041</v>
      </c>
      <c r="C131" s="14" t="s">
        <v>67</v>
      </c>
      <c r="D131" s="14" t="s">
        <v>53</v>
      </c>
      <c r="E131" s="14">
        <f>VLOOKUP(B131, 'Rookie Year'!$A$2:$B$55555,2,FALSE)</f>
        <v>2020</v>
      </c>
      <c r="F131" s="14">
        <v>2020</v>
      </c>
      <c r="G131" s="14" t="s">
        <v>40</v>
      </c>
      <c r="H131" s="14" t="s">
        <v>2162</v>
      </c>
      <c r="I131" s="15">
        <v>1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0.25</v>
      </c>
      <c r="L131" s="15">
        <f>I131-M131</f>
        <v>0</v>
      </c>
      <c r="M131" s="15">
        <f>ROUNDUP(I131*K131,0)</f>
        <v>1</v>
      </c>
      <c r="N131" s="15">
        <f>M131*J131</f>
        <v>3</v>
      </c>
      <c r="O131" s="15">
        <v>2</v>
      </c>
      <c r="P131" s="15">
        <v>0</v>
      </c>
      <c r="Q131" s="15">
        <f>N131-O131-P131</f>
        <v>1</v>
      </c>
      <c r="R131" s="14">
        <v>2023</v>
      </c>
      <c r="S131" s="14">
        <f>IF(R131="N/A", J131-($B$1-F131), J131-($B$1-R131))</f>
        <v>1</v>
      </c>
      <c r="T131" s="15">
        <v>1</v>
      </c>
      <c r="U131" s="15" t="str">
        <f>IF($S131&lt;2, "N/A", $M131)</f>
        <v>N/A</v>
      </c>
      <c r="V131" s="15" t="str">
        <f>IF($S131&lt;3, "N/A", $M131)</f>
        <v>N/A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Yes</v>
      </c>
      <c r="AA131" s="17">
        <f>IF(C131="DM", "N/A", IF(Z131="No","N/A",VLOOKUP(B131,'Extension List'!$A$3:$AE$1972,19,FALSE)))</f>
        <v>1</v>
      </c>
      <c r="AB131" s="14">
        <f>IF(C131="DM", "N/A", IF(Z131="No","N/A",VLOOKUP(B131,'Extension List'!$A$3:$AE$1972,21,FALSE)))</f>
        <v>1</v>
      </c>
      <c r="AC131" s="14">
        <f>IF(AA131="N/A", "N/A", 0)</f>
        <v>0</v>
      </c>
      <c r="AD131" s="15" t="str">
        <f>IF(AE131="N/A", "N/A", AA131-AE131)</f>
        <v>N/A</v>
      </c>
      <c r="AE131" s="15" t="str">
        <f>IF(AA131="N/A", "N/A", IF(AC131&gt;0, IF(AA131&lt;13, ROUNDUP(0.25*AA131,0), IF(AA131&lt;26, ROUNDUP(0.4*AA131,0), IF(AA131&lt;51, ROUNDUP(0.6*AA131,0), ROUNDUP(0.75*AA131,0)))), "N/A"))</f>
        <v>N/A</v>
      </c>
      <c r="AF131" s="15" t="str">
        <f>IF(AD131="N/A","N/A", (AE131*AC131)+Q131)</f>
        <v>N/A</v>
      </c>
      <c r="AG131" s="15" t="str">
        <f>IF($AF131="N/A", "N/A", "TBC")</f>
        <v>N/A</v>
      </c>
      <c r="AH131" s="15" t="str">
        <f>IF($AF131="N/A", "N/A", "TBC")</f>
        <v>N/A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N/A</v>
      </c>
      <c r="AM131" s="15">
        <f>IF(AD131="N/A", L131+T131, L131+AG131)</f>
        <v>1</v>
      </c>
      <c r="AN131" s="15" t="str">
        <f>IF(AD131="N/A", IF(U131="N/A", "N/A", L131+U131), AD131+AH131)</f>
        <v>N/A</v>
      </c>
      <c r="AO131" s="15" t="str">
        <f>IF(AD131="N/A", IF(V131="N/A", "N/A", L131+V131), IF(AI131="N/A", "N/A", AD131+AI131))</f>
        <v>N/A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40</v>
      </c>
      <c r="AT131" s="14" t="s">
        <v>40</v>
      </c>
      <c r="AU131" s="14" t="s">
        <v>40</v>
      </c>
      <c r="AV131" s="14" t="s">
        <v>40</v>
      </c>
      <c r="AW131" s="14" t="s">
        <v>40</v>
      </c>
      <c r="AX131" s="14" t="s">
        <v>40</v>
      </c>
      <c r="AY131" s="14" t="s">
        <v>40</v>
      </c>
      <c r="AZ131" s="14" t="s">
        <v>40</v>
      </c>
      <c r="BA131" s="14" t="s">
        <v>40</v>
      </c>
      <c r="BB131" s="14" t="s">
        <v>40</v>
      </c>
      <c r="BC131" s="14" t="s">
        <v>40</v>
      </c>
      <c r="BD131" s="14" t="s">
        <v>40</v>
      </c>
      <c r="BE131" s="14" t="s">
        <v>40</v>
      </c>
      <c r="BF131" s="14" t="s">
        <v>40</v>
      </c>
      <c r="BG131" s="14" t="s">
        <v>40</v>
      </c>
      <c r="BH131" s="14" t="s">
        <v>40</v>
      </c>
      <c r="BI131" s="14"/>
      <c r="BJ131" s="15">
        <f>IF(AR131="R", $CA131, IF(OR(AR131="P", AR131="T", AR131="N"), 0, IF($C131="DM", $T131, IF(OR(AR131="Y", AR131="IR"),$AM131,IF(AR131="C", IF($BI131="Y", IF($AF131="N/A", $Q131, $AF131), IF($AG131="N/A", $T131,$AG131)))))))</f>
        <v>1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1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1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1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1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1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1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1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1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1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1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1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1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1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1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1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1</v>
      </c>
      <c r="CA131" s="14" t="s">
        <v>75</v>
      </c>
      <c r="CB131" s="15">
        <f>BZ131</f>
        <v>1</v>
      </c>
      <c r="CC131" s="14" t="str">
        <f>IF(OR($BH131="T", $BH131="R"), 0, IF($BH131="C", IF($BI131="Y", IF($BA131="C", 0, IF(AF131="N/A", Q131-T131, AF131-AG131)), IF($AF131="N/A", U131, AH131)), AN131))</f>
        <v>N/A</v>
      </c>
      <c r="CD131" s="14" t="str">
        <f>IF(OR($BH131="T", $BH131="R"), 0, IF($BH131="C", IF($BI131="Y", 0, IF($AF131="N/A", V131, AI131)), AO131))</f>
        <v>N/A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S:0 G:1 GR:1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5967</v>
      </c>
      <c r="B132" s="14" t="s">
        <v>1449</v>
      </c>
      <c r="C132" s="14" t="s">
        <v>67</v>
      </c>
      <c r="D132" s="14" t="s">
        <v>53</v>
      </c>
      <c r="E132" s="14">
        <f>VLOOKUP(B132, 'Rookie Year'!$A$2:$B$55555,2,FALSE)</f>
        <v>2016</v>
      </c>
      <c r="F132" s="14">
        <v>2025</v>
      </c>
      <c r="G132" s="14" t="s">
        <v>42</v>
      </c>
      <c r="H132" s="14" t="s">
        <v>1927</v>
      </c>
      <c r="I132" s="15">
        <v>1</v>
      </c>
      <c r="J132" s="14">
        <v>1</v>
      </c>
      <c r="K132" s="16">
        <f>IF(AND(G132&lt;&gt;"N",R132="N/A"), IF(I132&lt;4, 0, 0.25),IF(I132=1, IF(J132=1,0.25, 0.25), IF(I132&lt;13, 0.25, IF(I132&lt;26, 0.4, IF(I132&lt;51, 0.6, 0.75)))))</f>
        <v>0.25</v>
      </c>
      <c r="L132" s="15">
        <f>I132-M132</f>
        <v>0</v>
      </c>
      <c r="M132" s="15">
        <f>ROUNDUP(I132*K132,0)</f>
        <v>1</v>
      </c>
      <c r="N132" s="15">
        <f>M132*J132</f>
        <v>1</v>
      </c>
      <c r="O132" s="15">
        <v>0</v>
      </c>
      <c r="P132" s="15">
        <v>0</v>
      </c>
      <c r="Q132" s="15">
        <f>N132-O132-P132</f>
        <v>1</v>
      </c>
      <c r="R132" s="14" t="s">
        <v>75</v>
      </c>
      <c r="S132" s="14">
        <f>IF(R132="N/A", J132-($B$1-F132), J132-($B$1-R132))</f>
        <v>1</v>
      </c>
      <c r="T132" s="15">
        <f>IF($S132&lt;1, "N/A", $M132)</f>
        <v>1</v>
      </c>
      <c r="U132" s="15" t="str">
        <f>IF($S132&lt;2, "N/A", $M132)</f>
        <v>N/A</v>
      </c>
      <c r="V132" s="15" t="str">
        <f>IF($S132&lt;3, "N/A", $M132)</f>
        <v>N/A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No</v>
      </c>
      <c r="AA132" s="17" t="str">
        <f>IF(C132="DM", "N/A", IF(Z132="No","N/A",VLOOKUP(B132,'Extension List'!$A$3:$AE$1972,19,FALSE)))</f>
        <v>N/A</v>
      </c>
      <c r="AB132" s="14" t="str">
        <f>IF(C132="DM", "N/A", IF(Z132="No","N/A",VLOOKUP(B132,'Extension List'!$A$3:$AE$1972,21,FALSE)))</f>
        <v>N/A</v>
      </c>
      <c r="AC132" s="14" t="str">
        <f>IF(AA132="N/A", "N/A", 0)</f>
        <v>N/A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1</v>
      </c>
      <c r="AN132" s="15" t="str">
        <f>IF(AD132="N/A", IF(U132="N/A", "N/A", L132+U132), AD132+AH132)</f>
        <v>N/A</v>
      </c>
      <c r="AO132" s="15" t="str">
        <f>IF(AD132="N/A", IF(V132="N/A", "N/A", L132+V132), IF(AI132="N/A", "N/A", AD132+AI132))</f>
        <v>N/A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40</v>
      </c>
      <c r="AS132" s="14" t="s">
        <v>40</v>
      </c>
      <c r="AT132" s="14" t="s">
        <v>44</v>
      </c>
      <c r="AU132" s="14" t="s">
        <v>44</v>
      </c>
      <c r="AV132" s="14" t="s">
        <v>44</v>
      </c>
      <c r="AW132" s="14" t="s">
        <v>44</v>
      </c>
      <c r="AX132" s="14" t="s">
        <v>44</v>
      </c>
      <c r="AY132" s="14" t="s">
        <v>44</v>
      </c>
      <c r="AZ132" s="14" t="s">
        <v>44</v>
      </c>
      <c r="BA132" s="14" t="s">
        <v>44</v>
      </c>
      <c r="BB132" s="14" t="s">
        <v>44</v>
      </c>
      <c r="BC132" s="14" t="s">
        <v>44</v>
      </c>
      <c r="BD132" s="14" t="s">
        <v>44</v>
      </c>
      <c r="BE132" s="14" t="s">
        <v>44</v>
      </c>
      <c r="BF132" s="14" t="s">
        <v>44</v>
      </c>
      <c r="BG132" s="14" t="s">
        <v>44</v>
      </c>
      <c r="BH132" s="14" t="s">
        <v>44</v>
      </c>
      <c r="BJ132" s="15">
        <f>IF(AR132="R", $CA132, IF(OR(AR132="P", AR132="T", AR132="N"), 0, IF($C132="DM", $T132, IF(OR(AR132="Y", AR132="IR"),$AM132,IF(AR132="C", IF($BI132="Y", IF($AF132="N/A", $Q132, $AF132), IF($AG132="N/A", $T132,$AG132)))))))</f>
        <v>1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1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1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1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1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1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1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1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1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1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1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1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1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1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1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1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1</v>
      </c>
      <c r="CA132" s="14" t="s">
        <v>75</v>
      </c>
      <c r="CB132" s="15">
        <f>BZ132</f>
        <v>1</v>
      </c>
      <c r="CC132" s="14" t="str">
        <f>IF(OR($BH132="T", $BH132="R"), 0, IF($BH132="C", IF($BI132="Y", IF($BA132="C", 0, IF(AF132="N/A", Q132-T132, AF132-AG132)), IF($AF132="N/A", U132, AH132)), AN132))</f>
        <v>N/A</v>
      </c>
      <c r="CD132" s="14" t="str">
        <f>IF(OR($BH132="T", $BH132="R"), 0, IF($BH132="C", IF($BI132="Y", 0, IF($AF132="N/A", V132, AI132)), AO132))</f>
        <v>N/A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S:0 G:1 GR:1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6044</v>
      </c>
      <c r="B133" s="14" t="s">
        <v>3160</v>
      </c>
      <c r="C133" s="14" t="s">
        <v>67</v>
      </c>
      <c r="D133" s="14" t="s">
        <v>53</v>
      </c>
      <c r="E133" s="14">
        <v>2025</v>
      </c>
      <c r="F133" s="14">
        <v>2025</v>
      </c>
      <c r="G133" s="14" t="s">
        <v>40</v>
      </c>
      <c r="H133" s="14" t="s">
        <v>2188</v>
      </c>
      <c r="I133" s="15">
        <v>2</v>
      </c>
      <c r="J133" s="14">
        <v>3</v>
      </c>
      <c r="K133" s="16">
        <f>IF(AND(G133&lt;&gt;"N",R133="N/A"), IF(I133&lt;4, 0, 0.25),IF(I133=1, IF(J133=1,0.25, 0.25), IF(I133&lt;13, 0.25, IF(I133&lt;26, 0.4, IF(I133&lt;51, 0.6, 0.75)))))</f>
        <v>0</v>
      </c>
      <c r="L133" s="15">
        <f>I133-M133</f>
        <v>2</v>
      </c>
      <c r="M133" s="15">
        <f>ROUNDUP(I133*K133,0)</f>
        <v>0</v>
      </c>
      <c r="N133" s="15">
        <f>M133*J133</f>
        <v>0</v>
      </c>
      <c r="O133" s="15">
        <v>0</v>
      </c>
      <c r="P133" s="15">
        <v>0</v>
      </c>
      <c r="Q133" s="15">
        <f>N133-O133-P133</f>
        <v>0</v>
      </c>
      <c r="R133" s="14" t="s">
        <v>75</v>
      </c>
      <c r="S133" s="14">
        <f>IF(R133="N/A", J133-($B$1-F133), J133-($B$1-R133))</f>
        <v>3</v>
      </c>
      <c r="T133" s="15">
        <f>IF($S133&lt;1, "N/A", $M133)</f>
        <v>0</v>
      </c>
      <c r="U133" s="15">
        <f>IF($S133&lt;2, "N/A", $M133)</f>
        <v>0</v>
      </c>
      <c r="V133" s="15">
        <f>IF($S133&lt;3, "N/A", $M133)</f>
        <v>0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No</v>
      </c>
      <c r="AA133" s="17" t="str">
        <f>IF(C133="DM", "N/A", IF(Z133="No","N/A",VLOOKUP(B133,'Extension List'!$A$3:$AE$1972,19,FALSE)))</f>
        <v>N/A</v>
      </c>
      <c r="AB133" s="14" t="str">
        <f>IF(C133="DM", "N/A", IF(Z133="No","N/A",VLOOKUP(B133,'Extension List'!$A$3:$AE$1972,21,FALSE)))</f>
        <v>N/A</v>
      </c>
      <c r="AC133" s="14" t="str">
        <f>IF(AA133="N/A", "N/A", 0)</f>
        <v>N/A</v>
      </c>
      <c r="AD133" s="15" t="str">
        <f>IF(AE133="N/A", "N/A", AA133-AE133)</f>
        <v>N/A</v>
      </c>
      <c r="AE133" s="15" t="str">
        <f>IF(AA133="N/A", "N/A", IF(AC133&gt;0, IF(AA133&lt;13, ROUNDUP(0.25*AA133,0), IF(AA133&lt;26, ROUNDUP(0.4*AA133,0), IF(AA133&lt;51, ROUNDUP(0.6*AA133,0), ROUNDUP(0.75*AA133,0)))), "N/A"))</f>
        <v>N/A</v>
      </c>
      <c r="AF133" s="15" t="str">
        <f>IF(AD133="N/A","N/A", (AE133*AC133)+Q133)</f>
        <v>N/A</v>
      </c>
      <c r="AG133" s="15" t="str">
        <f>IF($AF133="N/A", "N/A", "TBC")</f>
        <v>N/A</v>
      </c>
      <c r="AH133" s="15" t="str">
        <f>IF($AF133="N/A", "N/A", "TBC")</f>
        <v>N/A</v>
      </c>
      <c r="AI133" s="15" t="str">
        <f>IF($AF133="N/A","N/A",IF(AC133&gt;1,"TBC","N/A"))</f>
        <v>N/A</v>
      </c>
      <c r="AJ133" s="15" t="str">
        <f>IF($AF133="N/A","N/A",IF(AC133&gt;2,"TBC","N/A"))</f>
        <v>N/A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N/A</v>
      </c>
      <c r="AM133" s="15">
        <f>IF(AD133="N/A", L133+T133, L133+AG133)</f>
        <v>2</v>
      </c>
      <c r="AN133" s="15">
        <f>IF(AD133="N/A", IF(U133="N/A", "N/A", L133+U133), AD133+AH133)</f>
        <v>2</v>
      </c>
      <c r="AO133" s="15">
        <f>IF(AD133="N/A", IF(V133="N/A", "N/A", L133+V133), IF(AI133="N/A", "N/A", AD133+AI133))</f>
        <v>2</v>
      </c>
      <c r="AP133" s="15" t="str">
        <f>IF(AD133="N/A", IF(W133="N/A", "N/A", L133+W133), IF(AJ133="N/A", "N/A", AD133+AJ133))</f>
        <v>N/A</v>
      </c>
      <c r="AQ133" s="15" t="str">
        <f>IF(AD133="N/A", IF(X133="N/A", "N/A", L133+X133), IF(AK133="N/A", "N/A", AD133+AK133))</f>
        <v>N/A</v>
      </c>
      <c r="AR133" s="14" t="s">
        <v>40</v>
      </c>
      <c r="AS133" s="14" t="s">
        <v>40</v>
      </c>
      <c r="AT133" s="14" t="s">
        <v>40</v>
      </c>
      <c r="AU133" s="14" t="s">
        <v>40</v>
      </c>
      <c r="AV133" s="14" t="s">
        <v>40</v>
      </c>
      <c r="AW133" s="14" t="s">
        <v>40</v>
      </c>
      <c r="AX133" s="14" t="s">
        <v>40</v>
      </c>
      <c r="AY133" s="14" t="s">
        <v>40</v>
      </c>
      <c r="AZ133" s="14" t="s">
        <v>40</v>
      </c>
      <c r="BA133" s="14" t="s">
        <v>40</v>
      </c>
      <c r="BB133" s="14" t="s">
        <v>40</v>
      </c>
      <c r="BC133" s="14" t="s">
        <v>40</v>
      </c>
      <c r="BD133" s="14" t="s">
        <v>40</v>
      </c>
      <c r="BE133" s="14" t="s">
        <v>40</v>
      </c>
      <c r="BF133" s="14" t="s">
        <v>40</v>
      </c>
      <c r="BG133" s="14" t="s">
        <v>40</v>
      </c>
      <c r="BH133" s="14" t="s">
        <v>40</v>
      </c>
      <c r="BJ133" s="15">
        <f>IF(AR133="R", $CA133, IF(OR(AR133="P", AR133="T", AR133="N"), 0, IF($C133="DM", $T133, IF(OR(AR133="Y", AR133="IR"),$AM133,IF(AR133="C", IF($BI133="Y", IF($AF133="N/A", $Q133, $AF133), IF($AG133="N/A", $T133,$AG133)))))))</f>
        <v>2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2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2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2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2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2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2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2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2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2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2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2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2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2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2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2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2</v>
      </c>
      <c r="CA133" s="14" t="s">
        <v>75</v>
      </c>
      <c r="CB133" s="15">
        <f>BZ133</f>
        <v>2</v>
      </c>
      <c r="CC133" s="14">
        <f>IF(OR($BH133="T", $BH133="R"), 0, IF($BH133="C", IF($BI133="Y", IF($BA133="C", 0, IF(AF133="N/A", Q133-T133, AF133-AG133)), IF($AF133="N/A", U133, AH133)), AN133))</f>
        <v>2</v>
      </c>
      <c r="CD133" s="14">
        <f>IF(OR($BH133="T", $BH133="R"), 0, IF($BH133="C", IF($BI133="Y", 0, IF($AF133="N/A", V133, AI133)), AO133))</f>
        <v>2</v>
      </c>
      <c r="CE133" s="14" t="str">
        <f>IF(OR($BH133="T", $BH133="R"), 0, IF($BH133="C", IF($BI133="Y", 0, IF($AF133="N/A", W133, AJ133)), AP133))</f>
        <v>N/A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S:2 G:0 GR:0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6151</v>
      </c>
      <c r="B134" s="14" t="s">
        <v>3246</v>
      </c>
      <c r="C134" s="14" t="s">
        <v>67</v>
      </c>
      <c r="D134" s="14" t="s">
        <v>53</v>
      </c>
      <c r="E134" s="14">
        <f>VLOOKUP(B134, 'Rookie Year'!$A$2:$B$55555,2,FALSE)</f>
        <v>2023</v>
      </c>
      <c r="F134" s="14">
        <v>2025</v>
      </c>
      <c r="G134" s="14" t="s">
        <v>42</v>
      </c>
      <c r="H134" s="14">
        <v>1</v>
      </c>
      <c r="I134" s="15">
        <v>2</v>
      </c>
      <c r="J134" s="14">
        <v>1</v>
      </c>
      <c r="K134" s="16">
        <f>IF(AND(G134&lt;&gt;"N",R134="N/A"), IF(I134&lt;4, 0, 0.25),IF(I134=1, IF(J134=1,0.25, 0.25), IF(I134&lt;13, 0.25, IF(I134&lt;26, 0.4, IF(I134&lt;51, 0.6, 0.75)))))</f>
        <v>0.25</v>
      </c>
      <c r="L134" s="15">
        <f>I134-M134</f>
        <v>1</v>
      </c>
      <c r="M134" s="15">
        <f>ROUNDUP(I134*K134,0)</f>
        <v>1</v>
      </c>
      <c r="N134" s="15">
        <f>M134*J134</f>
        <v>1</v>
      </c>
      <c r="O134" s="15">
        <v>0</v>
      </c>
      <c r="P134" s="15">
        <v>0</v>
      </c>
      <c r="Q134" s="15">
        <f>N134-O134-P134</f>
        <v>1</v>
      </c>
      <c r="R134" s="14" t="s">
        <v>75</v>
      </c>
      <c r="S134" s="14">
        <f>IF(R134="N/A", J134-($B$1-F134), J134-($B$1-R134))</f>
        <v>1</v>
      </c>
      <c r="T134" s="15">
        <f>IF($S134&lt;1, "N/A", $M134)</f>
        <v>1</v>
      </c>
      <c r="U134" s="15" t="str">
        <f>IF($S134&lt;2, "N/A", $M134)</f>
        <v>N/A</v>
      </c>
      <c r="V134" s="15" t="str">
        <f>IF($S134&lt;3, "N/A", $M134)</f>
        <v>N/A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List'!$A$3:$AE$1972,19,FALSE)))</f>
        <v>N/A</v>
      </c>
      <c r="AB134" s="14" t="str">
        <f>IF(C134="DM", "N/A", IF(Z134="No","N/A",VLOOKUP(B134,'Extension List'!$A$3:$AE$1972,21,FALSE)))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2</v>
      </c>
      <c r="AN134" s="15" t="str">
        <f>IF(AD134="N/A", IF(U134="N/A", "N/A", L134+U134), AD134+AH134)</f>
        <v>N/A</v>
      </c>
      <c r="AO134" s="15" t="str">
        <f>IF(AD134="N/A", IF(V134="N/A", "N/A", L134+V134), IF(AI134="N/A", "N/A", AD134+AI134))</f>
        <v>N/A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42</v>
      </c>
      <c r="AS134" s="14" t="s">
        <v>40</v>
      </c>
      <c r="AT134" s="14" t="s">
        <v>40</v>
      </c>
      <c r="AU134" s="14" t="s">
        <v>40</v>
      </c>
      <c r="AV134" s="14" t="s">
        <v>40</v>
      </c>
      <c r="AW134" s="14" t="s">
        <v>40</v>
      </c>
      <c r="AX134" s="14" t="s">
        <v>40</v>
      </c>
      <c r="AY134" s="14" t="s">
        <v>40</v>
      </c>
      <c r="AZ134" s="14" t="s">
        <v>40</v>
      </c>
      <c r="BA134" s="14" t="s">
        <v>40</v>
      </c>
      <c r="BB134" s="14" t="s">
        <v>40</v>
      </c>
      <c r="BC134" s="14" t="s">
        <v>40</v>
      </c>
      <c r="BD134" s="14" t="s">
        <v>40</v>
      </c>
      <c r="BE134" s="14" t="s">
        <v>40</v>
      </c>
      <c r="BF134" s="14" t="s">
        <v>40</v>
      </c>
      <c r="BG134" s="14" t="s">
        <v>40</v>
      </c>
      <c r="BH134" s="14" t="s">
        <v>40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0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2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2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2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2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2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2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2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2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2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2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2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2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2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2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2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2</v>
      </c>
      <c r="CA134" s="14" t="s">
        <v>75</v>
      </c>
      <c r="CB134" s="15">
        <f>BZ134</f>
        <v>2</v>
      </c>
      <c r="CC134" s="14" t="str">
        <f>IF(OR($BH134="T", $BH134="R"), 0, IF($BH134="C", IF($BI134="Y", IF($BA134="C", 0, IF(AF134="N/A", Q134-T134, AF134-AG134)), IF($AF134="N/A", U134, AH134)), AN134))</f>
        <v>N/A</v>
      </c>
      <c r="CD134" s="14" t="str">
        <f>IF(OR($BH134="T", $BH134="R"), 0, IF($BH134="C", IF($BI134="Y", 0, IF($AF134="N/A", V134, AI134)), AO134))</f>
        <v>N/A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S:1 G:1 GR:1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5966</v>
      </c>
      <c r="B135" s="14" t="s">
        <v>2586</v>
      </c>
      <c r="C135" s="14" t="s">
        <v>67</v>
      </c>
      <c r="D135" s="14" t="s">
        <v>53</v>
      </c>
      <c r="E135" s="14">
        <f>VLOOKUP(B135, 'Rookie Year'!$A$2:$B$55555,2,FALSE)</f>
        <v>2022</v>
      </c>
      <c r="F135" s="14">
        <v>2025</v>
      </c>
      <c r="G135" s="14" t="s">
        <v>42</v>
      </c>
      <c r="H135" s="14" t="s">
        <v>1927</v>
      </c>
      <c r="I135" s="15">
        <v>1</v>
      </c>
      <c r="J135" s="14">
        <v>1</v>
      </c>
      <c r="K135" s="16">
        <f>IF(AND(G135&lt;&gt;"N",R135="N/A"), IF(I135&lt;4, 0, 0.25),IF(I135=1, IF(J135=1,0.25, 0.25), IF(I135&lt;13, 0.25, IF(I135&lt;26, 0.4, IF(I135&lt;51, 0.6, 0.75)))))</f>
        <v>0.25</v>
      </c>
      <c r="L135" s="15">
        <f>I135-M135</f>
        <v>0</v>
      </c>
      <c r="M135" s="15">
        <f>ROUNDUP(I135*K135,0)</f>
        <v>1</v>
      </c>
      <c r="N135" s="15">
        <f>M135*J135</f>
        <v>1</v>
      </c>
      <c r="O135" s="15">
        <v>0</v>
      </c>
      <c r="P135" s="15">
        <v>0</v>
      </c>
      <c r="Q135" s="15">
        <f>N135-O135-P135</f>
        <v>1</v>
      </c>
      <c r="R135" s="14" t="s">
        <v>75</v>
      </c>
      <c r="S135" s="14">
        <f>IF(R135="N/A", J135-($B$1-F135), J135-($B$1-R135))</f>
        <v>1</v>
      </c>
      <c r="T135" s="15">
        <f>IF($S135&lt;1, "N/A", $M135)</f>
        <v>1</v>
      </c>
      <c r="U135" s="15" t="str">
        <f>IF($S135&lt;2, "N/A", $M135)</f>
        <v>N/A</v>
      </c>
      <c r="V135" s="15" t="str">
        <f>IF($S135&lt;3, "N/A", $M135)</f>
        <v>N/A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No</v>
      </c>
      <c r="AA135" s="17" t="str">
        <f>IF(C135="DM", "N/A", IF(Z135="No","N/A",VLOOKUP(B135,'Extension List'!$A$3:$AE$1972,19,FALSE)))</f>
        <v>N/A</v>
      </c>
      <c r="AB135" s="14" t="str">
        <f>IF(C135="DM", "N/A", IF(Z135="No","N/A",VLOOKUP(B135,'Extension List'!$A$3:$AE$1972,21,FALSE)))</f>
        <v>N/A</v>
      </c>
      <c r="AC135" s="14" t="str">
        <f>IF(AA135="N/A", "N/A", 0)</f>
        <v>N/A</v>
      </c>
      <c r="AD135" s="15" t="str">
        <f>IF(AE135="N/A", "N/A", AA135-AE135)</f>
        <v>N/A</v>
      </c>
      <c r="AE135" s="15" t="str">
        <f>IF(AA135="N/A", "N/A", IF(AC135&gt;0, IF(AA135&lt;13, ROUNDUP(0.25*AA135,0), IF(AA135&lt;26, ROUNDUP(0.4*AA135,0), IF(AA135&lt;51, ROUNDUP(0.6*AA135,0), ROUNDUP(0.75*AA135,0)))), "N/A"))</f>
        <v>N/A</v>
      </c>
      <c r="AF135" s="15" t="str">
        <f>IF(AD135="N/A","N/A", (AE135*AC135)+Q135)</f>
        <v>N/A</v>
      </c>
      <c r="AG135" s="15" t="str">
        <f>IF($AF135="N/A", "N/A", "TBC")</f>
        <v>N/A</v>
      </c>
      <c r="AH135" s="15" t="str">
        <f>IF($AF135="N/A", "N/A", "TBC")</f>
        <v>N/A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N/A</v>
      </c>
      <c r="AM135" s="15">
        <f>IF(AD135="N/A", L135+T135, L135+AG135)</f>
        <v>1</v>
      </c>
      <c r="AN135" s="15" t="str">
        <f>IF(AD135="N/A", IF(U135="N/A", "N/A", L135+U135), AD135+AH135)</f>
        <v>N/A</v>
      </c>
      <c r="AO135" s="15" t="str">
        <f>IF(AD135="N/A", IF(V135="N/A", "N/A", L135+V135), IF(AI135="N/A", "N/A", AD135+AI135))</f>
        <v>N/A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40</v>
      </c>
      <c r="AS135" s="14" t="s">
        <v>40</v>
      </c>
      <c r="AT135" s="14" t="s">
        <v>40</v>
      </c>
      <c r="AU135" s="14" t="s">
        <v>40</v>
      </c>
      <c r="AV135" s="14" t="s">
        <v>40</v>
      </c>
      <c r="AW135" s="14" t="s">
        <v>40</v>
      </c>
      <c r="AX135" s="14" t="s">
        <v>40</v>
      </c>
      <c r="AY135" s="14" t="s">
        <v>40</v>
      </c>
      <c r="AZ135" s="14" t="s">
        <v>40</v>
      </c>
      <c r="BA135" s="14" t="s">
        <v>40</v>
      </c>
      <c r="BB135" s="14" t="s">
        <v>40</v>
      </c>
      <c r="BC135" s="14" t="s">
        <v>40</v>
      </c>
      <c r="BD135" s="14" t="s">
        <v>40</v>
      </c>
      <c r="BE135" s="14" t="s">
        <v>40</v>
      </c>
      <c r="BF135" s="14" t="s">
        <v>40</v>
      </c>
      <c r="BG135" s="14" t="s">
        <v>40</v>
      </c>
      <c r="BH135" s="14" t="s">
        <v>40</v>
      </c>
      <c r="BJ135" s="15">
        <f>IF(AR135="R", $CA135, IF(OR(AR135="P", AR135="T", AR135="N"), 0, IF($C135="DM", $T135, IF(OR(AR135="Y", AR135="IR"),$AM135,IF(AR135="C", IF($BI135="Y", IF($AF135="N/A", $Q135, $AF135), IF($AG135="N/A", $T135,$AG135)))))))</f>
        <v>1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1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1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1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4" t="s">
        <v>75</v>
      </c>
      <c r="CB135" s="15">
        <f>BZ135</f>
        <v>1</v>
      </c>
      <c r="CC135" s="14" t="str">
        <f>IF(OR($BH135="T", $BH135="R"), 0, IF($BH135="C", IF($BI135="Y", IF($BA135="C", 0, IF(AF135="N/A", Q135-T135, AF135-AG135)), IF($AF135="N/A", U135, AH135)), AN135))</f>
        <v>N/A</v>
      </c>
      <c r="CD135" s="14" t="str">
        <f>IF(OR($BH135="T", $BH135="R"), 0, IF($BH135="C", IF($BI135="Y", 0, IF($AF135="N/A", V135, AI135)), AO135))</f>
        <v>N/A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S:0 G:1 GR:1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6170</v>
      </c>
      <c r="B136" s="14" t="s">
        <v>150</v>
      </c>
      <c r="C136" s="14" t="s">
        <v>68</v>
      </c>
      <c r="D136" s="14" t="s">
        <v>53</v>
      </c>
      <c r="E136" s="14">
        <f>VLOOKUP(B136, 'Rookie Year'!$A$2:$B$55555,2,FALSE)</f>
        <v>2018</v>
      </c>
      <c r="F136" s="14">
        <v>2025</v>
      </c>
      <c r="G136" s="14" t="s">
        <v>42</v>
      </c>
      <c r="H136" s="14">
        <v>2</v>
      </c>
      <c r="I136" s="15">
        <v>2</v>
      </c>
      <c r="J136" s="14">
        <v>1</v>
      </c>
      <c r="K136" s="16">
        <f>IF(AND(G136&lt;&gt;"N",R136="N/A"), IF(I136&lt;4, 0, 0.25),IF(I136=1, IF(J136=1,0.25, 0.25), IF(I136&lt;13, 0.25, IF(I136&lt;26, 0.4, IF(I136&lt;51, 0.6, 0.75)))))</f>
        <v>0.25</v>
      </c>
      <c r="L136" s="15">
        <f>I136-M136</f>
        <v>1</v>
      </c>
      <c r="M136" s="15">
        <f>ROUNDUP(I136*K136,0)</f>
        <v>1</v>
      </c>
      <c r="N136" s="15">
        <f>M136*J136</f>
        <v>1</v>
      </c>
      <c r="O136" s="15">
        <v>0</v>
      </c>
      <c r="P136" s="15">
        <v>0</v>
      </c>
      <c r="Q136" s="15">
        <f>N136-O136-P136</f>
        <v>1</v>
      </c>
      <c r="R136" s="14" t="s">
        <v>75</v>
      </c>
      <c r="S136" s="14">
        <f>IF(R136="N/A", J136-($B$1-F136), J136-($B$1-R136))</f>
        <v>1</v>
      </c>
      <c r="T136" s="15">
        <f>IF($S136&lt;1, "N/A", $M136)</f>
        <v>1</v>
      </c>
      <c r="U136" s="15" t="str">
        <f>IF($S136&lt;2, "N/A", $M136)</f>
        <v>N/A</v>
      </c>
      <c r="V136" s="15" t="str">
        <f>IF($S136&lt;3, "N/A", $M136)</f>
        <v>N/A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No</v>
      </c>
      <c r="AA136" s="17" t="str">
        <f>IF(C136="DM", "N/A", IF(Z136="No","N/A",VLOOKUP(B136,'Extension List'!$A$3:$AE$1972,19,FALSE)))</f>
        <v>N/A</v>
      </c>
      <c r="AB136" s="14" t="str">
        <f>IF(C136="DM", "N/A", IF(Z136="No","N/A",VLOOKUP(B136,'Extension List'!$A$3:$AE$1972,21,FALSE)))</f>
        <v>N/A</v>
      </c>
      <c r="AC136" s="14" t="str">
        <f>IF(AA136="N/A", "N/A", 0)</f>
        <v>N/A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2</v>
      </c>
      <c r="AN136" s="15" t="str">
        <f>IF(AD136="N/A", IF(U136="N/A", "N/A", L136+U136), AD136+AH136)</f>
        <v>N/A</v>
      </c>
      <c r="AO136" s="15" t="str">
        <f>IF(AD136="N/A", IF(V136="N/A", "N/A", L136+V136), IF(AI136="N/A", "N/A", AD136+AI136))</f>
        <v>N/A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42</v>
      </c>
      <c r="AS136" s="14" t="s">
        <v>42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J136" s="15">
        <f>IF(AR136="R", $CA136, IF(OR(AR136="P", AR136="T", AR136="N"), 0, IF($C136="DM", $T136, IF(OR(AR136="Y", AR136="IR"),$AM136,IF(AR136="C", IF($BI136="Y", IF($AF136="N/A", $Q136, $AF136), IF($AG136="N/A", $T136,$AG136)))))))</f>
        <v>0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0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2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2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2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2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2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2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2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2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2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2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2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2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2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2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2</v>
      </c>
      <c r="CA136" s="14" t="s">
        <v>75</v>
      </c>
      <c r="CB136" s="15">
        <f>BZ136</f>
        <v>2</v>
      </c>
      <c r="CC136" s="14" t="str">
        <f>IF(OR($BH136="T", $BH136="R"), 0, IF($BH136="C", IF($BI136="Y", IF($BA136="C", 0, IF(AF136="N/A", Q136-T136, AF136-AG136)), IF($AF136="N/A", U136, AH136)), AN136))</f>
        <v>N/A</v>
      </c>
      <c r="CD136" s="14" t="str">
        <f>IF(OR($BH136="T", $BH136="R"), 0, IF($BH136="C", IF($BI136="Y", 0, IF($AF136="N/A", V136, AI136)), AO136))</f>
        <v>N/A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S:1 G:1 GR:1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6109</v>
      </c>
      <c r="B137" s="14" t="s">
        <v>3225</v>
      </c>
      <c r="C137" s="14" t="s">
        <v>68</v>
      </c>
      <c r="D137" s="14" t="s">
        <v>53</v>
      </c>
      <c r="E137" s="14">
        <v>2025</v>
      </c>
      <c r="F137" s="14">
        <v>2025</v>
      </c>
      <c r="G137" s="14" t="s">
        <v>40</v>
      </c>
      <c r="H137" s="14" t="s">
        <v>2242</v>
      </c>
      <c r="I137" s="15">
        <v>1</v>
      </c>
      <c r="J137" s="14">
        <v>3</v>
      </c>
      <c r="K137" s="16">
        <f>IF(AND(G137&lt;&gt;"N",R137="N/A"), IF(I137&lt;4, 0, 0.25),IF(I137=1, IF(J137=1,0.25, 0.25), IF(I137&lt;13, 0.25, IF(I137&lt;26, 0.4, IF(I137&lt;51, 0.6, 0.75)))))</f>
        <v>0</v>
      </c>
      <c r="L137" s="15">
        <f>I137-M137</f>
        <v>1</v>
      </c>
      <c r="M137" s="15">
        <f>ROUNDUP(I137*K137,0)</f>
        <v>0</v>
      </c>
      <c r="N137" s="15">
        <f>M137*J137</f>
        <v>0</v>
      </c>
      <c r="O137" s="15">
        <v>0</v>
      </c>
      <c r="P137" s="15">
        <v>0</v>
      </c>
      <c r="Q137" s="15">
        <f>N137-O137-P137</f>
        <v>0</v>
      </c>
      <c r="R137" s="14" t="s">
        <v>75</v>
      </c>
      <c r="S137" s="14">
        <f>IF(R137="N/A", J137-($B$1-F137), J137-($B$1-R137))</f>
        <v>3</v>
      </c>
      <c r="T137" s="15">
        <f>IF($S137&lt;1, "N/A", $M137)</f>
        <v>0</v>
      </c>
      <c r="U137" s="15">
        <f>IF($S137&lt;2, "N/A", $M137)</f>
        <v>0</v>
      </c>
      <c r="V137" s="15">
        <f>IF($S137&lt;3, "N/A", $M137)</f>
        <v>0</v>
      </c>
      <c r="W137" s="15" t="str">
        <f>IF($S137&lt;4, "N/A", $M137)</f>
        <v>N/A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No</v>
      </c>
      <c r="AA137" s="17" t="str">
        <f>IF(C137="DM", "N/A", IF(Z137="No","N/A",VLOOKUP(B137,'Extension List'!$A$3:$AE$1972,19,FALSE)))</f>
        <v>N/A</v>
      </c>
      <c r="AB137" s="14" t="str">
        <f>IF(C137="DM", "N/A", IF(Z137="No","N/A",VLOOKUP(B137,'Extension List'!$A$3:$AE$1972,21,FALSE)))</f>
        <v>N/A</v>
      </c>
      <c r="AC137" s="14" t="str">
        <f>IF(AA137="N/A", "N/A", 0)</f>
        <v>N/A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1</v>
      </c>
      <c r="AN137" s="15">
        <f>IF(AD137="N/A", IF(U137="N/A", "N/A", L137+U137), AD137+AH137)</f>
        <v>1</v>
      </c>
      <c r="AO137" s="15">
        <f>IF(AD137="N/A", IF(V137="N/A", "N/A", L137+V137), IF(AI137="N/A", "N/A", AD137+AI137))</f>
        <v>1</v>
      </c>
      <c r="AP137" s="15" t="str">
        <f>IF(AD137="N/A", IF(W137="N/A", "N/A", L137+W137), IF(AJ137="N/A", "N/A", AD137+AJ137))</f>
        <v>N/A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40</v>
      </c>
      <c r="AV137" s="14" t="s">
        <v>40</v>
      </c>
      <c r="AW137" s="14" t="s">
        <v>40</v>
      </c>
      <c r="AX137" s="14" t="s">
        <v>40</v>
      </c>
      <c r="AY137" s="14" t="s">
        <v>40</v>
      </c>
      <c r="AZ137" s="14" t="s">
        <v>40</v>
      </c>
      <c r="BA137" s="14" t="s">
        <v>40</v>
      </c>
      <c r="BB137" s="14" t="s">
        <v>40</v>
      </c>
      <c r="BC137" s="14" t="s">
        <v>40</v>
      </c>
      <c r="BD137" s="14" t="s">
        <v>40</v>
      </c>
      <c r="BE137" s="14" t="s">
        <v>40</v>
      </c>
      <c r="BF137" s="14" t="s">
        <v>40</v>
      </c>
      <c r="BG137" s="14" t="s">
        <v>40</v>
      </c>
      <c r="BH137" s="14" t="s">
        <v>40</v>
      </c>
      <c r="BJ137" s="15">
        <f>IF(AR137="R", $CA137, IF(OR(AR137="P", AR137="T", AR137="N"), 0, IF($C137="DM", $T137, IF(OR(AR137="Y", AR137="IR"),$AM137,IF(AR137="C", IF($BI137="Y", IF($AF137="N/A", $Q137, $AF137), IF($AG137="N/A", $T137,$AG137)))))))</f>
        <v>1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1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1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1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1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1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1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1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1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1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1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1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1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1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1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1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1</v>
      </c>
      <c r="CA137" s="14" t="s">
        <v>75</v>
      </c>
      <c r="CB137" s="15">
        <f>BZ137</f>
        <v>1</v>
      </c>
      <c r="CC137" s="14">
        <f>IF(OR($BH137="T", $BH137="R"), 0, IF($BH137="C", IF($BI137="Y", IF($BA137="C", 0, IF(AF137="N/A", Q137-T137, AF137-AG137)), IF($AF137="N/A", U137, AH137)), AN137))</f>
        <v>1</v>
      </c>
      <c r="CD137" s="14">
        <f>IF(OR($BH137="T", $BH137="R"), 0, IF($BH137="C", IF($BI137="Y", 0, IF($AF137="N/A", V137, AI137)), AO137))</f>
        <v>1</v>
      </c>
      <c r="CE137" s="14" t="str">
        <f>IF(OR($BH137="T", $BH137="R"), 0, IF($BH137="C", IF($BI137="Y", 0, IF($AF137="N/A", W137, AJ137)), AP137))</f>
        <v>N/A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S:1 G:0 GR:0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4090</v>
      </c>
      <c r="B138" s="14" t="s">
        <v>786</v>
      </c>
      <c r="C138" s="14" t="s">
        <v>68</v>
      </c>
      <c r="D138" s="14" t="s">
        <v>53</v>
      </c>
      <c r="E138" s="14">
        <f>VLOOKUP(B138, 'Rookie Year'!$A$2:$B$55555,2,FALSE)</f>
        <v>2017</v>
      </c>
      <c r="F138" s="14">
        <v>2021</v>
      </c>
      <c r="G138" s="14" t="s">
        <v>42</v>
      </c>
      <c r="H138" s="14" t="s">
        <v>1927</v>
      </c>
      <c r="I138" s="15">
        <v>13</v>
      </c>
      <c r="J138" s="14">
        <v>3</v>
      </c>
      <c r="K138" s="16">
        <f>IF(AND(G138&lt;&gt;"N",R138="N/A"), IF(I138&lt;4, 0, 0.25),IF(I138=1, IF(J138=1,0.25, 0.25), IF(I138&lt;13, 0.25, IF(I138&lt;26, 0.4, IF(I138&lt;51, 0.6, 0.75)))))</f>
        <v>0.4</v>
      </c>
      <c r="L138" s="15">
        <f>I138-M138</f>
        <v>7</v>
      </c>
      <c r="M138" s="15">
        <f>ROUNDUP(I138*K138,0)</f>
        <v>6</v>
      </c>
      <c r="N138" s="15">
        <f>M138*J138</f>
        <v>18</v>
      </c>
      <c r="O138" s="15">
        <v>18</v>
      </c>
      <c r="P138" s="15">
        <v>0</v>
      </c>
      <c r="Q138" s="15">
        <f>N138-O138-P138</f>
        <v>0</v>
      </c>
      <c r="R138" s="14">
        <v>2023</v>
      </c>
      <c r="S138" s="14">
        <f>IF(R138="N/A", J138-($B$1-F138), J138-($B$1-R138))</f>
        <v>1</v>
      </c>
      <c r="T138" s="15">
        <v>0</v>
      </c>
      <c r="U138" s="15" t="str">
        <f>IF($S138&lt;2, "N/A", $M138)</f>
        <v>N/A</v>
      </c>
      <c r="V138" s="15" t="str">
        <f>IF($S138&lt;3, "N/A", $M138)</f>
        <v>N/A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Yes</v>
      </c>
      <c r="AA138" s="17">
        <f>IF(C138="DM", "N/A", IF(Z138="No","N/A",VLOOKUP(B138,'Extension List'!$A$3:$AE$1972,19,FALSE)))</f>
        <v>29</v>
      </c>
      <c r="AB138" s="14">
        <f>IF(C138="DM", "N/A", IF(Z138="No","N/A",VLOOKUP(B138,'Extension List'!$A$3:$AE$1972,21,FALSE)))</f>
        <v>4</v>
      </c>
      <c r="AC138" s="14">
        <f>IF(AA138="N/A", "N/A", 0)</f>
        <v>0</v>
      </c>
      <c r="AD138" s="15" t="str">
        <f>IF(AE138="N/A", "N/A", AA138-AE138)</f>
        <v>N/A</v>
      </c>
      <c r="AE138" s="15" t="str">
        <f>IF(AA138="N/A", "N/A", IF(AC138&gt;0, IF(AA138&lt;13, ROUNDUP(0.25*AA138,0), IF(AA138&lt;26, ROUNDUP(0.4*AA138,0), IF(AA138&lt;51, ROUNDUP(0.6*AA138,0), ROUNDUP(0.75*AA138,0)))), "N/A"))</f>
        <v>N/A</v>
      </c>
      <c r="AF138" s="15" t="str">
        <f>IF(AD138="N/A","N/A", (AE138*AC138)+Q138)</f>
        <v>N/A</v>
      </c>
      <c r="AG138" s="15" t="str">
        <f>IF($AF138="N/A", "N/A", "TBC")</f>
        <v>N/A</v>
      </c>
      <c r="AH138" s="15" t="str">
        <f>IF($AF138="N/A", "N/A", "TBC")</f>
        <v>N/A</v>
      </c>
      <c r="AI138" s="15" t="str">
        <f>IF($AF138="N/A","N/A",IF(AC138&gt;1,"TBC","N/A"))</f>
        <v>N/A</v>
      </c>
      <c r="AJ138" s="15" t="str">
        <f>IF($AF138="N/A","N/A",IF(AC138&gt;2,"TBC","N/A"))</f>
        <v>N/A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N/A</v>
      </c>
      <c r="AM138" s="15">
        <f>IF(AD138="N/A", L138+T138, L138+AG138)</f>
        <v>7</v>
      </c>
      <c r="AN138" s="15" t="str">
        <f>IF(AD138="N/A", IF(U138="N/A", "N/A", L138+U138), AD138+AH138)</f>
        <v>N/A</v>
      </c>
      <c r="AO138" s="15" t="str">
        <f>IF(AD138="N/A", IF(V138="N/A", "N/A", L138+V138), IF(AI138="N/A", "N/A", AD138+AI138))</f>
        <v>N/A</v>
      </c>
      <c r="AP138" s="15" t="str">
        <f>IF(AD138="N/A", IF(W138="N/A", "N/A", L138+W138), IF(AJ138="N/A", "N/A", AD138+AJ138))</f>
        <v>N/A</v>
      </c>
      <c r="AQ138" s="15" t="str">
        <f>IF(AD138="N/A", IF(X138="N/A", "N/A", L138+X138), IF(AK138="N/A", "N/A", AD138+AK138))</f>
        <v>N/A</v>
      </c>
      <c r="AR138" s="14" t="s">
        <v>40</v>
      </c>
      <c r="AS138" s="14" t="s">
        <v>40</v>
      </c>
      <c r="AT138" s="14" t="s">
        <v>40</v>
      </c>
      <c r="AU138" s="14" t="s">
        <v>40</v>
      </c>
      <c r="AV138" s="14" t="s">
        <v>40</v>
      </c>
      <c r="AW138" s="14" t="s">
        <v>40</v>
      </c>
      <c r="AX138" s="14" t="s">
        <v>40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I138" s="14"/>
      <c r="BJ138" s="15">
        <f>IF(AR138="R", $CA138, IF(OR(AR138="P", AR138="T", AR138="N"), 0, IF($C138="DM", $T138, IF(OR(AR138="Y", AR138="IR"),$AM138,IF(AR138="C", IF($BI138="Y", IF($AF138="N/A", $Q138, $AF138), IF($AG138="N/A", $T138,$AG138)))))))</f>
        <v>7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7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7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7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7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7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7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7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7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7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7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7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7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7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7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7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7</v>
      </c>
      <c r="CA138" s="14" t="s">
        <v>75</v>
      </c>
      <c r="CB138" s="15">
        <f>BZ138</f>
        <v>7</v>
      </c>
      <c r="CC138" s="14" t="str">
        <f>IF(OR($BH138="T", $BH138="R"), 0, IF($BH138="C", IF($BI138="Y", IF($BA138="C", 0, IF(AF138="N/A", Q138-T138, AF138-AG138)), IF($AF138="N/A", U138, AH138)), AN138))</f>
        <v>N/A</v>
      </c>
      <c r="CD138" s="14" t="str">
        <f>IF(OR($BH138="T", $BH138="R"), 0, IF($BH138="C", IF($BI138="Y", 0, IF($AF138="N/A", V138, AI138)), AO138))</f>
        <v>N/A</v>
      </c>
      <c r="CE138" s="14" t="str">
        <f>IF(OR($BH138="T", $BH138="R"), 0, IF($BH138="C", IF($BI138="Y", 0, IF($AF138="N/A", W138, AJ138)), AP138))</f>
        <v>N/A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S:7 G:6 GR:0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5259</v>
      </c>
      <c r="B139" s="14" t="s">
        <v>2845</v>
      </c>
      <c r="C139" s="14" t="s">
        <v>68</v>
      </c>
      <c r="D139" s="14" t="s">
        <v>53</v>
      </c>
      <c r="E139" s="14">
        <f>VLOOKUP(B139, 'Rookie Year'!$A$2:$B$55555,2,FALSE)</f>
        <v>2023</v>
      </c>
      <c r="F139" s="14">
        <v>2023</v>
      </c>
      <c r="G139" s="14" t="s">
        <v>40</v>
      </c>
      <c r="H139" s="14" t="s">
        <v>2235</v>
      </c>
      <c r="I139" s="15">
        <v>1</v>
      </c>
      <c r="J139" s="14">
        <v>3</v>
      </c>
      <c r="K139" s="16">
        <f>IF(AND(G139&lt;&gt;"N",R139="N/A"), IF(I139&lt;4, 0, 0.25),IF(I139=1, IF(J139=1,0.25, 0.25), IF(I139&lt;13, 0.25, IF(I139&lt;26, 0.4, IF(I139&lt;51, 0.6, 0.75)))))</f>
        <v>0</v>
      </c>
      <c r="L139" s="15">
        <f>I139-M139</f>
        <v>1</v>
      </c>
      <c r="M139" s="15">
        <f>ROUNDUP(I139*K139,0)</f>
        <v>0</v>
      </c>
      <c r="N139" s="15">
        <f>M139*J139</f>
        <v>0</v>
      </c>
      <c r="O139" s="15">
        <v>0</v>
      </c>
      <c r="P139" s="15">
        <v>0</v>
      </c>
      <c r="Q139" s="15">
        <f>N139-O139-P139</f>
        <v>0</v>
      </c>
      <c r="R139" s="14" t="s">
        <v>75</v>
      </c>
      <c r="S139" s="14">
        <f>IF(R139="N/A", J139-($B$1-F139), J139-($B$1-R139))</f>
        <v>1</v>
      </c>
      <c r="T139" s="15">
        <v>0</v>
      </c>
      <c r="U139" s="15" t="str">
        <f>IF($S139&lt;2, "N/A", $M139)</f>
        <v>N/A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Yes</v>
      </c>
      <c r="AA139" s="17">
        <f>IF(C139="DM", "N/A", IF(Z139="No","N/A",VLOOKUP(B139,'Extension List'!$A$3:$AE$1972,19,FALSE)))</f>
        <v>3</v>
      </c>
      <c r="AB139" s="14">
        <f>IF(C139="DM", "N/A", IF(Z139="No","N/A",VLOOKUP(B139,'Extension List'!$A$3:$AE$1972,21,FALSE)))</f>
        <v>1</v>
      </c>
      <c r="AC139" s="14">
        <f>IF(AA139="N/A", "N/A", 0)</f>
        <v>0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1</v>
      </c>
      <c r="AN139" s="15" t="str">
        <f>IF(AD139="N/A", IF(U139="N/A", "N/A", L139+U139), AD139+AH139)</f>
        <v>N/A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40</v>
      </c>
      <c r="AU139" s="14" t="s">
        <v>44</v>
      </c>
      <c r="AV139" s="14" t="s">
        <v>44</v>
      </c>
      <c r="AW139" s="14" t="s">
        <v>44</v>
      </c>
      <c r="AX139" s="14" t="s">
        <v>44</v>
      </c>
      <c r="AY139" s="14" t="s">
        <v>44</v>
      </c>
      <c r="AZ139" s="14" t="s">
        <v>44</v>
      </c>
      <c r="BA139" s="14" t="s">
        <v>44</v>
      </c>
      <c r="BB139" s="14" t="s">
        <v>44</v>
      </c>
      <c r="BC139" s="14" t="s">
        <v>44</v>
      </c>
      <c r="BD139" s="14" t="s">
        <v>44</v>
      </c>
      <c r="BE139" s="14" t="s">
        <v>44</v>
      </c>
      <c r="BF139" s="14" t="s">
        <v>44</v>
      </c>
      <c r="BG139" s="14" t="s">
        <v>44</v>
      </c>
      <c r="BH139" s="14" t="s">
        <v>44</v>
      </c>
      <c r="BI139" s="14"/>
      <c r="BJ139" s="15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0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0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0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0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0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0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0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0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0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0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0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0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0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0</v>
      </c>
      <c r="CA139" s="14" t="s">
        <v>75</v>
      </c>
      <c r="CB139" s="15">
        <f>BZ139</f>
        <v>0</v>
      </c>
      <c r="CC139" s="14" t="str">
        <f>IF(OR($BH139="T", $BH139="R"), 0, IF($BH139="C", IF($BI139="Y", IF($BA139="C", 0, IF(AF139="N/A", Q139-T139, AF139-AG139)), IF($AF139="N/A", U139, AH139)), AN139))</f>
        <v>N/A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S:1 G:0 GR:0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4728</v>
      </c>
      <c r="B140" s="14" t="s">
        <v>2558</v>
      </c>
      <c r="C140" s="14" t="s">
        <v>68</v>
      </c>
      <c r="D140" s="14" t="s">
        <v>53</v>
      </c>
      <c r="E140" s="14">
        <f>VLOOKUP(B140, 'Rookie Year'!$A$2:$B$55555,2,FALSE)</f>
        <v>2022</v>
      </c>
      <c r="F140" s="14">
        <v>2022</v>
      </c>
      <c r="G140" s="14" t="s">
        <v>40</v>
      </c>
      <c r="H140" s="14" t="s">
        <v>2157</v>
      </c>
      <c r="I140" s="15">
        <v>9</v>
      </c>
      <c r="J140" s="14">
        <v>4</v>
      </c>
      <c r="K140" s="16">
        <f>IF(AND(G140&lt;&gt;"N",R140="N/A"), IF(I140&lt;4, 0, 0.25),IF(I140=1, IF(J140=1,0.25, 0.25), IF(I140&lt;13, 0.25, IF(I140&lt;26, 0.4, IF(I140&lt;51, 0.6, 0.75)))))</f>
        <v>0.25</v>
      </c>
      <c r="L140" s="15">
        <f>I140-M140</f>
        <v>6</v>
      </c>
      <c r="M140" s="15">
        <f>ROUNDUP(I140*K140,0)</f>
        <v>3</v>
      </c>
      <c r="N140" s="15">
        <f>M140*J140</f>
        <v>12</v>
      </c>
      <c r="O140" s="15">
        <v>12</v>
      </c>
      <c r="P140" s="15">
        <v>0</v>
      </c>
      <c r="Q140" s="15">
        <f>N140-O140-P140</f>
        <v>0</v>
      </c>
      <c r="R140" s="14" t="s">
        <v>75</v>
      </c>
      <c r="S140" s="14">
        <f>IF(R140="N/A", J140-($B$1-F140), J140-($B$1-R140))</f>
        <v>1</v>
      </c>
      <c r="T140" s="15">
        <v>0</v>
      </c>
      <c r="U140" s="15" t="str">
        <f>IF($S140&lt;2, "N/A", $M140)</f>
        <v>N/A</v>
      </c>
      <c r="V140" s="15" t="str">
        <f>IF($S140&lt;3, "N/A", $M140)</f>
        <v>N/A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Yes</v>
      </c>
      <c r="AA140" s="17">
        <f>IF(C140="DM", "N/A", IF(Z140="No","N/A",VLOOKUP(B140,'Extension List'!$A$3:$AE$1972,19,FALSE)))</f>
        <v>11</v>
      </c>
      <c r="AB140" s="14">
        <f>IF(C140="DM", "N/A", IF(Z140="No","N/A",VLOOKUP(B140,'Extension List'!$A$3:$AE$1972,21,FALSE)))</f>
        <v>3</v>
      </c>
      <c r="AC140" s="14">
        <v>3</v>
      </c>
      <c r="AD140" s="15">
        <f>IF(AE140="N/A", "N/A", AA140-AE140)</f>
        <v>8</v>
      </c>
      <c r="AE140" s="15">
        <f>IF(AA140="N/A", "N/A", IF(AC140&gt;0, IF(AA140&lt;13, ROUNDUP(0.25*AA140,0), IF(AA140&lt;26, ROUNDUP(0.4*AA140,0), IF(AA140&lt;51, ROUNDUP(0.6*AA140,0), ROUNDUP(0.75*AA140,0)))), "N/A"))</f>
        <v>3</v>
      </c>
      <c r="AF140" s="15">
        <f>IF(AD140="N/A","N/A", (AE140*AC140)+Q140)</f>
        <v>9</v>
      </c>
      <c r="AG140" s="15">
        <v>0</v>
      </c>
      <c r="AH140" s="15">
        <v>3</v>
      </c>
      <c r="AI140" s="15">
        <v>3</v>
      </c>
      <c r="AJ140" s="15">
        <v>3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OK</v>
      </c>
      <c r="AM140" s="15">
        <f>IF(AD140="N/A", L140+T140, L140+AG140)</f>
        <v>6</v>
      </c>
      <c r="AN140" s="15">
        <f>IF(AD140="N/A", IF(U140="N/A", "N/A", L140+U140), AD140+AH140)</f>
        <v>11</v>
      </c>
      <c r="AO140" s="15">
        <f>IF(AD140="N/A", IF(V140="N/A", "N/A", L140+V140), IF(AI140="N/A", "N/A", AD140+AI140))</f>
        <v>11</v>
      </c>
      <c r="AP140" s="15">
        <f>IF(AD140="N/A", IF(W140="N/A", "N/A", L140+W140), IF(AJ140="N/A", "N/A", AD140+AJ140))</f>
        <v>11</v>
      </c>
      <c r="AQ140" s="15" t="str">
        <f>IF(AD140="N/A", IF(X140="N/A", "N/A", L140+X140), IF(AK140="N/A", "N/A", AD140+AK140))</f>
        <v>N/A</v>
      </c>
      <c r="AR140" s="14" t="s">
        <v>40</v>
      </c>
      <c r="AS140" s="14" t="s">
        <v>40</v>
      </c>
      <c r="AT140" s="14" t="s">
        <v>40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I140" s="14"/>
      <c r="BJ140" s="15">
        <f>IF(AR140="R", $CA140, IF(OR(AR140="P", AR140="T", AR140="N"), 0, IF($C140="DM", $T140, IF(OR(AR140="Y", AR140="IR"),$AM140,IF(AR140="C", IF($BI140="Y", IF($AF140="N/A", $Q140, $AF140), IF($AG140="N/A", $T140,$AG140)))))))</f>
        <v>6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6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6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6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6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6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6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6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6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6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6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6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6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6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6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6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6</v>
      </c>
      <c r="CA140" s="14" t="s">
        <v>75</v>
      </c>
      <c r="CB140" s="15">
        <f>BZ140</f>
        <v>6</v>
      </c>
      <c r="CC140" s="14">
        <f>IF(OR($BH140="T", $BH140="R"), 0, IF($BH140="C", IF($BI140="Y", IF($BA140="C", 0, IF(AF140="N/A", Q140-T140, AF140-AG140)), IF($AF140="N/A", U140, AH140)), AN140))</f>
        <v>11</v>
      </c>
      <c r="CD140" s="14">
        <f>IF(OR($BH140="T", $BH140="R"), 0, IF($BH140="C", IF($BI140="Y", 0, IF($AF140="N/A", V140, AI140)), AO140))</f>
        <v>11</v>
      </c>
      <c r="CE140" s="14">
        <f>IF(OR($BH140="T", $BH140="R"), 0, IF($BH140="C", IF($BI140="Y", 0, IF($AF140="N/A", W140, AJ140)), AP140))</f>
        <v>11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S:6/8 G:3 GR:9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6139</v>
      </c>
      <c r="B141" s="14" t="s">
        <v>1014</v>
      </c>
      <c r="C141" s="14" t="s">
        <v>68</v>
      </c>
      <c r="D141" s="14" t="s">
        <v>53</v>
      </c>
      <c r="E141" s="14">
        <f>VLOOKUP(B141, 'Rookie Year'!$A$2:$B$55555,2,FALSE)</f>
        <v>2018</v>
      </c>
      <c r="F141" s="14">
        <v>2025</v>
      </c>
      <c r="G141" s="14" t="s">
        <v>42</v>
      </c>
      <c r="H141" s="14" t="s">
        <v>1927</v>
      </c>
      <c r="I141" s="15">
        <v>1</v>
      </c>
      <c r="J141" s="14">
        <v>1</v>
      </c>
      <c r="K141" s="16">
        <f>IF(AND(G141&lt;&gt;"N",R141="N/A"), IF(I141&lt;4, 0, 0.25),IF(I141=1, IF(J141=1,0.25, 0.25), IF(I141&lt;13, 0.25, IF(I141&lt;26, 0.4, IF(I141&lt;51, 0.6, 0.75)))))</f>
        <v>0.25</v>
      </c>
      <c r="L141" s="15">
        <f>I141-M141</f>
        <v>0</v>
      </c>
      <c r="M141" s="15">
        <f>ROUNDUP(I141*K141,0)</f>
        <v>1</v>
      </c>
      <c r="N141" s="15">
        <f>M141*J141</f>
        <v>1</v>
      </c>
      <c r="O141" s="15">
        <v>0</v>
      </c>
      <c r="P141" s="15">
        <v>0</v>
      </c>
      <c r="Q141" s="15">
        <f>N141-O141-P141</f>
        <v>1</v>
      </c>
      <c r="R141" s="14" t="s">
        <v>75</v>
      </c>
      <c r="S141" s="14">
        <f>IF(R141="N/A", J141-($B$1-F141), J141-($B$1-R141))</f>
        <v>1</v>
      </c>
      <c r="T141" s="15">
        <f>IF($S141&lt;1, "N/A", $M141)</f>
        <v>1</v>
      </c>
      <c r="U141" s="15" t="str">
        <f>IF($S141&lt;2, "N/A", $M141)</f>
        <v>N/A</v>
      </c>
      <c r="V141" s="15" t="str">
        <f>IF($S141&lt;3, "N/A", $M141)</f>
        <v>N/A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No</v>
      </c>
      <c r="AA141" s="17" t="str">
        <f>IF(C141="DM", "N/A", IF(Z141="No","N/A",VLOOKUP(B141,'Extension List'!$A$3:$AE$1972,19,FALSE)))</f>
        <v>N/A</v>
      </c>
      <c r="AB141" s="14" t="str">
        <f>IF(C141="DM", "N/A", IF(Z141="No","N/A",VLOOKUP(B141,'Extension List'!$A$3:$AE$1972,21,FALSE)))</f>
        <v>N/A</v>
      </c>
      <c r="AC141" s="14" t="str">
        <f>IF(AA141="N/A", "N/A", 0)</f>
        <v>N/A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 t="str">
        <f>IF(AD141="N/A", IF(U141="N/A", "N/A", L141+U141), AD141+AH141)</f>
        <v>N/A</v>
      </c>
      <c r="AO141" s="15" t="str">
        <f>IF(AD141="N/A", IF(V141="N/A", "N/A", L141+V141), IF(AI141="N/A", "N/A", AD141+AI141))</f>
        <v>N/A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40</v>
      </c>
      <c r="AS141" s="14" t="s">
        <v>40</v>
      </c>
      <c r="AT141" s="14" t="s">
        <v>44</v>
      </c>
      <c r="AU141" s="14" t="s">
        <v>44</v>
      </c>
      <c r="AV141" s="14" t="s">
        <v>44</v>
      </c>
      <c r="AW141" s="14" t="s">
        <v>44</v>
      </c>
      <c r="AX141" s="14" t="s">
        <v>44</v>
      </c>
      <c r="AY141" s="14" t="s">
        <v>44</v>
      </c>
      <c r="AZ141" s="14" t="s">
        <v>44</v>
      </c>
      <c r="BA141" s="14" t="s">
        <v>44</v>
      </c>
      <c r="BB141" s="14" t="s">
        <v>44</v>
      </c>
      <c r="BC141" s="14" t="s">
        <v>44</v>
      </c>
      <c r="BD141" s="14" t="s">
        <v>44</v>
      </c>
      <c r="BE141" s="14" t="s">
        <v>44</v>
      </c>
      <c r="BF141" s="14" t="s">
        <v>44</v>
      </c>
      <c r="BG141" s="14" t="s">
        <v>44</v>
      </c>
      <c r="BH141" s="14" t="s">
        <v>44</v>
      </c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 t="str">
        <f>IF(OR($BH141="T", $BH141="R"), 0, IF($BH141="C", IF($BI141="Y", IF($BA141="C", 0, IF(AF141="N/A", Q141-T141, AF141-AG141)), IF($AF141="N/A", U141, AH141)), AN141))</f>
        <v>N/A</v>
      </c>
      <c r="CD141" s="14" t="str">
        <f>IF(OR($BH141="T", $BH141="R"), 0, IF($BH141="C", IF($BI141="Y", 0, IF($AF141="N/A", V141, AI141)), AO141))</f>
        <v>N/A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S:0 G:1 GR:1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6181</v>
      </c>
      <c r="B142" s="14" t="s">
        <v>1241</v>
      </c>
      <c r="C142" s="14" t="s">
        <v>68</v>
      </c>
      <c r="D142" s="14" t="s">
        <v>53</v>
      </c>
      <c r="E142" s="14">
        <f>VLOOKUP(B142, 'Rookie Year'!$A$2:$B$55555,2,FALSE)</f>
        <v>2017</v>
      </c>
      <c r="F142" s="14">
        <v>2025</v>
      </c>
      <c r="G142" s="14" t="s">
        <v>42</v>
      </c>
      <c r="H142" s="14">
        <v>3</v>
      </c>
      <c r="I142" s="15">
        <v>2</v>
      </c>
      <c r="J142" s="14">
        <v>1</v>
      </c>
      <c r="K142" s="16">
        <f>IF(AND(G142&lt;&gt;"N",R142="N/A"), IF(I142&lt;4, 0, 0.25),IF(I142=1, IF(J142=1,0.25, 0.25), IF(I142&lt;13, 0.25, IF(I142&lt;26, 0.4, IF(I142&lt;51, 0.6, 0.75)))))</f>
        <v>0.25</v>
      </c>
      <c r="L142" s="15">
        <f>I142-M142</f>
        <v>1</v>
      </c>
      <c r="M142" s="15">
        <f>ROUNDUP(I142*K142,0)</f>
        <v>1</v>
      </c>
      <c r="N142" s="15">
        <f>M142*J142</f>
        <v>1</v>
      </c>
      <c r="O142" s="15">
        <v>0</v>
      </c>
      <c r="P142" s="15">
        <v>0</v>
      </c>
      <c r="Q142" s="15">
        <f>N142-O142-P142</f>
        <v>1</v>
      </c>
      <c r="R142" s="14" t="s">
        <v>75</v>
      </c>
      <c r="S142" s="14">
        <f>IF(R142="N/A", J142-($B$1-F142), J142-($B$1-R142))</f>
        <v>1</v>
      </c>
      <c r="T142" s="15">
        <f>IF($S142&lt;1, "N/A", $M142)</f>
        <v>1</v>
      </c>
      <c r="U142" s="15" t="str">
        <f>IF($S142&lt;2, "N/A", $M142)</f>
        <v>N/A</v>
      </c>
      <c r="V142" s="15" t="str">
        <f>IF($S142&lt;3, "N/A", $M142)</f>
        <v>N/A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List'!$A$3:$AE$1972,19,FALSE)))</f>
        <v>N/A</v>
      </c>
      <c r="AB142" s="14" t="str">
        <f>IF(C142="DM", "N/A", IF(Z142="No","N/A",VLOOKUP(B142,'Extension List'!$A$3:$AE$1972,21,FALSE)))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2</v>
      </c>
      <c r="AN142" s="15" t="str">
        <f>IF(AD142="N/A", IF(U142="N/A", "N/A", L142+U142), AD142+AH142)</f>
        <v>N/A</v>
      </c>
      <c r="AO142" s="15" t="str">
        <f>IF(AD142="N/A", IF(V142="N/A", "N/A", L142+V142), IF(AI142="N/A", "N/A", AD142+AI142))</f>
        <v>N/A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42</v>
      </c>
      <c r="AS142" s="14" t="s">
        <v>42</v>
      </c>
      <c r="AT142" s="14" t="s">
        <v>42</v>
      </c>
      <c r="AU142" s="14" t="s">
        <v>40</v>
      </c>
      <c r="AV142" s="14" t="s">
        <v>40</v>
      </c>
      <c r="AW142" s="14" t="s">
        <v>40</v>
      </c>
      <c r="AX142" s="14" t="s">
        <v>40</v>
      </c>
      <c r="AY142" s="14" t="s">
        <v>40</v>
      </c>
      <c r="AZ142" s="14" t="s">
        <v>40</v>
      </c>
      <c r="BA142" s="14" t="s">
        <v>40</v>
      </c>
      <c r="BB142" s="14" t="s">
        <v>40</v>
      </c>
      <c r="BC142" s="14" t="s">
        <v>40</v>
      </c>
      <c r="BD142" s="14" t="s">
        <v>40</v>
      </c>
      <c r="BE142" s="14" t="s">
        <v>40</v>
      </c>
      <c r="BF142" s="14" t="s">
        <v>40</v>
      </c>
      <c r="BG142" s="14" t="s">
        <v>40</v>
      </c>
      <c r="BH142" s="14" t="s">
        <v>40</v>
      </c>
      <c r="BJ142" s="15">
        <f>IF(AR142="R", $CA142, IF(OR(AR142="P", AR142="T", AR142="N"), 0, IF($C142="DM", $T142, IF(OR(AR142="Y", AR142="IR"),$AM142,IF(AR142="C", IF($BI142="Y", IF($AF142="N/A", $Q142, $AF142), IF($AG142="N/A", $T142,$AG142)))))))</f>
        <v>0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0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0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2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2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2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2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2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2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2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2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2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2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2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2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2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2</v>
      </c>
      <c r="CA142" s="14" t="s">
        <v>75</v>
      </c>
      <c r="CB142" s="15">
        <f>BZ142</f>
        <v>2</v>
      </c>
      <c r="CC142" s="14" t="str">
        <f>IF(OR($BH142="T", $BH142="R"), 0, IF($BH142="C", IF($BI142="Y", IF($BA142="C", 0, IF(AF142="N/A", Q142-T142, AF142-AG142)), IF($AF142="N/A", U142, AH142)), AN142))</f>
        <v>N/A</v>
      </c>
      <c r="CD142" s="14" t="str">
        <f>IF(OR($BH142="T", $BH142="R"), 0, IF($BH142="C", IF($BI142="Y", 0, IF($AF142="N/A", V142, AI142)), AO142))</f>
        <v>N/A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S:1 G:1 GR:1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5237</v>
      </c>
      <c r="B143" s="14" t="s">
        <v>2825</v>
      </c>
      <c r="C143" s="14" t="s">
        <v>68</v>
      </c>
      <c r="D143" s="14" t="s">
        <v>53</v>
      </c>
      <c r="E143" s="14">
        <f>VLOOKUP(B143, 'Rookie Year'!$A$2:$B$55555,2,FALSE)</f>
        <v>2023</v>
      </c>
      <c r="F143" s="14">
        <v>2023</v>
      </c>
      <c r="G143" s="14" t="s">
        <v>40</v>
      </c>
      <c r="H143" s="14" t="s">
        <v>2659</v>
      </c>
      <c r="I143" s="15">
        <v>1</v>
      </c>
      <c r="J143" s="14">
        <v>3</v>
      </c>
      <c r="K143" s="16">
        <f>IF(AND(G143&lt;&gt;"N",R143="N/A"), IF(I143&lt;4, 0, 0.25),IF(I143=1, IF(J143=1,0.25, 0.25), IF(I143&lt;13, 0.25, IF(I143&lt;26, 0.4, IF(I143&lt;51, 0.6, 0.75)))))</f>
        <v>0</v>
      </c>
      <c r="L143" s="15">
        <f>I143-M143</f>
        <v>1</v>
      </c>
      <c r="M143" s="15">
        <f>ROUNDUP(I143*K143,0)</f>
        <v>0</v>
      </c>
      <c r="N143" s="15">
        <f>M143*J143</f>
        <v>0</v>
      </c>
      <c r="O143" s="15">
        <v>0</v>
      </c>
      <c r="P143" s="15">
        <v>0</v>
      </c>
      <c r="Q143" s="15">
        <f>N143-O143-P143</f>
        <v>0</v>
      </c>
      <c r="R143" s="14" t="s">
        <v>75</v>
      </c>
      <c r="S143" s="14">
        <f>IF(R143="N/A", J143-($B$1-F143), J143-($B$1-R143))</f>
        <v>1</v>
      </c>
      <c r="T143" s="15">
        <v>0</v>
      </c>
      <c r="U143" s="15" t="str">
        <f>IF($S143&lt;2, "N/A", $M143)</f>
        <v>N/A</v>
      </c>
      <c r="V143" s="15" t="str">
        <f>IF($S143&lt;3, "N/A", $M143)</f>
        <v>N/A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Yes</v>
      </c>
      <c r="AA143" s="17">
        <f>IF(C143="DM", "N/A", IF(Z143="No","N/A",VLOOKUP(B143,'Extension List'!$A$3:$AE$1972,19,FALSE)))</f>
        <v>3</v>
      </c>
      <c r="AB143" s="14">
        <f>IF(C143="DM", "N/A", IF(Z143="No","N/A",VLOOKUP(B143,'Extension List'!$A$3:$AE$1972,21,FALSE)))</f>
        <v>1</v>
      </c>
      <c r="AC143" s="14">
        <f>IF(AA143="N/A", "N/A", 0)</f>
        <v>0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1</v>
      </c>
      <c r="AN143" s="15" t="str">
        <f>IF(AD143="N/A", IF(U143="N/A", "N/A", L143+U143), AD143+AH143)</f>
        <v>N/A</v>
      </c>
      <c r="AO143" s="15" t="str">
        <f>IF(AD143="N/A", IF(V143="N/A", "N/A", L143+V143), IF(AI143="N/A", "N/A", AD143+AI143))</f>
        <v>N/A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48</v>
      </c>
      <c r="AS143" s="14" t="s">
        <v>48</v>
      </c>
      <c r="AT143" s="14" t="s">
        <v>48</v>
      </c>
      <c r="AU143" s="14" t="s">
        <v>48</v>
      </c>
      <c r="AV143" s="14" t="s">
        <v>48</v>
      </c>
      <c r="AW143" s="14" t="s">
        <v>48</v>
      </c>
      <c r="AX143" s="14" t="s">
        <v>48</v>
      </c>
      <c r="AY143" s="14" t="s">
        <v>48</v>
      </c>
      <c r="AZ143" s="14" t="s">
        <v>48</v>
      </c>
      <c r="BA143" s="14" t="s">
        <v>48</v>
      </c>
      <c r="BB143" s="14" t="s">
        <v>48</v>
      </c>
      <c r="BC143" s="14" t="s">
        <v>48</v>
      </c>
      <c r="BD143" s="14" t="s">
        <v>48</v>
      </c>
      <c r="BE143" s="14" t="s">
        <v>48</v>
      </c>
      <c r="BF143" s="14" t="s">
        <v>48</v>
      </c>
      <c r="BG143" s="14" t="s">
        <v>48</v>
      </c>
      <c r="BH143" s="14" t="s">
        <v>48</v>
      </c>
      <c r="BI143" s="14"/>
      <c r="BJ143" s="15">
        <f>IF(AR143="R", $CA143, IF(OR(AR143="P", AR143="T", AR143="N"), 0, IF($C143="DM", $T143, IF(OR(AR143="Y", AR143="IR"),$AM143,IF(AR143="C", IF($BI143="Y", IF($AF143="N/A", $Q143, $AF143), IF($AG143="N/A", $T143,$AG143)))))))</f>
        <v>1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1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1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1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1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1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1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1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1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1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1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1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1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1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1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1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1</v>
      </c>
      <c r="CA143" s="14" t="s">
        <v>75</v>
      </c>
      <c r="CB143" s="15">
        <f>BZ143</f>
        <v>1</v>
      </c>
      <c r="CC143" s="14" t="str">
        <f>IF(OR($BH143="T", $BH143="R"), 0, IF($BH143="C", IF($BI143="Y", IF($BA143="C", 0, IF(AF143="N/A", Q143-T143, AF143-AG143)), IF($AF143="N/A", U143, AH143)), AN143))</f>
        <v>N/A</v>
      </c>
      <c r="CD143" s="14" t="str">
        <f>IF(OR($BH143="T", $BH143="R"), 0, IF($BH143="C", IF($BI143="Y", 0, IF($AF143="N/A", V143, AI143)), AO143))</f>
        <v>N/A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 G:0 GR:0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3546</v>
      </c>
      <c r="B144" s="14" t="s">
        <v>2012</v>
      </c>
      <c r="C144" s="14" t="s">
        <v>68</v>
      </c>
      <c r="D144" s="14" t="s">
        <v>53</v>
      </c>
      <c r="E144" s="14">
        <f>VLOOKUP(B144, 'Rookie Year'!$A$2:$B$55555,2,FALSE)</f>
        <v>2017</v>
      </c>
      <c r="F144" s="14">
        <v>2020</v>
      </c>
      <c r="G144" s="14" t="s">
        <v>42</v>
      </c>
      <c r="H144" s="14" t="s">
        <v>1927</v>
      </c>
      <c r="I144" s="15">
        <v>40</v>
      </c>
      <c r="J144" s="14">
        <v>4</v>
      </c>
      <c r="K144" s="16">
        <f>IF(AND(G144&lt;&gt;"N",R144="N/A"), IF(I144&lt;4, 0, 0.25),IF(I144=1, IF(J144=1,0.25, 0.25), IF(I144&lt;13, 0.25, IF(I144&lt;26, 0.4, IF(I144&lt;51, 0.6, 0.75)))))</f>
        <v>0.6</v>
      </c>
      <c r="L144" s="15">
        <f>I144-M144</f>
        <v>16</v>
      </c>
      <c r="M144" s="15">
        <f>ROUNDUP(I144*K144,0)</f>
        <v>24</v>
      </c>
      <c r="N144" s="15">
        <f>M144*J144</f>
        <v>96</v>
      </c>
      <c r="O144" s="15">
        <v>27</v>
      </c>
      <c r="P144" s="15">
        <v>15</v>
      </c>
      <c r="Q144" s="15">
        <f>N144-O144-P144</f>
        <v>54</v>
      </c>
      <c r="R144" s="14">
        <v>2024</v>
      </c>
      <c r="S144" s="14">
        <f>IF(R144="N/A", J144-($B$1-F144), J144-($B$1-R144))</f>
        <v>3</v>
      </c>
      <c r="T144" s="15">
        <v>18</v>
      </c>
      <c r="U144" s="15">
        <v>18</v>
      </c>
      <c r="V144" s="15">
        <v>18</v>
      </c>
      <c r="W144" s="15" t="str">
        <f>IF($S144&lt;4, "N/A", $M144)</f>
        <v>N/A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No</v>
      </c>
      <c r="AA144" s="17" t="str">
        <f>IF(C144="DM", "N/A", IF(Z144="No","N/A",VLOOKUP(B144,'Extension List'!$A$3:$AE$1972,19,FALSE)))</f>
        <v>N/A</v>
      </c>
      <c r="AB144" s="14" t="str">
        <f>IF(C144="DM", "N/A", IF(Z144="No","N/A",VLOOKUP(B144,'Extension List'!$A$3:$AE$1972,21,FALSE)))</f>
        <v>N/A</v>
      </c>
      <c r="AC144" s="14" t="str">
        <f>IF(AA144="N/A", "N/A", 0)</f>
        <v>N/A</v>
      </c>
      <c r="AD144" s="15" t="str">
        <f>IF(AE144="N/A", "N/A", AA144-AE144)</f>
        <v>N/A</v>
      </c>
      <c r="AE144" s="15" t="str">
        <f>IF(AA144="N/A", "N/A", IF(AC144&gt;0, IF(AA144&lt;13, ROUNDUP(0.25*AA144,0), IF(AA144&lt;26, ROUNDUP(0.4*AA144,0), IF(AA144&lt;51, ROUNDUP(0.6*AA144,0), ROUNDUP(0.75*AA144,0)))), "N/A"))</f>
        <v>N/A</v>
      </c>
      <c r="AF144" s="15" t="str">
        <f>IF(AD144="N/A","N/A", (AE144*AC144)+Q144)</f>
        <v>N/A</v>
      </c>
      <c r="AG144" s="15" t="str">
        <f>IF($AF144="N/A", "N/A", "TBC")</f>
        <v>N/A</v>
      </c>
      <c r="AH144" s="15" t="str">
        <f>IF($AF144="N/A", "N/A", "TBC")</f>
        <v>N/A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N/A</v>
      </c>
      <c r="AM144" s="15">
        <f>IF(AD144="N/A", L144+T144, L144+AG144)</f>
        <v>34</v>
      </c>
      <c r="AN144" s="15">
        <f>IF(AD144="N/A", IF(U144="N/A", "N/A", L144+U144), AD144+AH144)</f>
        <v>34</v>
      </c>
      <c r="AO144" s="15">
        <f>IF(AD144="N/A", IF(V144="N/A", "N/A", L144+V144), IF(AI144="N/A", "N/A", AD144+AI144))</f>
        <v>34</v>
      </c>
      <c r="AP144" s="15" t="str">
        <f>IF(AD144="N/A", IF(W144="N/A", "N/A", L144+W144), IF(AJ144="N/A", "N/A", AD144+AJ144))</f>
        <v>N/A</v>
      </c>
      <c r="AQ144" s="15" t="str">
        <f>IF(AD144="N/A", IF(X144="N/A", "N/A", L144+X144), IF(AK144="N/A", "N/A", AD144+AK144))</f>
        <v>N/A</v>
      </c>
      <c r="AR144" s="14" t="s">
        <v>40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I144" s="14"/>
      <c r="BJ144" s="15">
        <f>IF(AR144="R", $CA144, IF(OR(AR144="P", AR144="T", AR144="N"), 0, IF($C144="DM", $T144, IF(OR(AR144="Y", AR144="IR"),$AM144,IF(AR144="C", IF($BI144="Y", IF($AF144="N/A", $Q144, $AF144), IF($AG144="N/A", $T144,$AG144)))))))</f>
        <v>34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34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34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34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34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34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34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34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34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34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34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34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34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34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34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34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34</v>
      </c>
      <c r="CA144" s="14" t="s">
        <v>75</v>
      </c>
      <c r="CB144" s="15">
        <f>BZ144</f>
        <v>34</v>
      </c>
      <c r="CC144" s="14">
        <f>IF(OR($BH144="T", $BH144="R"), 0, IF($BH144="C", IF($BI144="Y", IF($BA144="C", 0, IF(AF144="N/A", Q144-T144, AF144-AG144)), IF($AF144="N/A", U144, AH144)), AN144))</f>
        <v>34</v>
      </c>
      <c r="CD144" s="14">
        <f>IF(OR($BH144="T", $BH144="R"), 0, IF($BH144="C", IF($BI144="Y", 0, IF($AF144="N/A", V144, AI144)), AO144))</f>
        <v>34</v>
      </c>
      <c r="CE144" s="14" t="str">
        <f>IF(OR($BH144="T", $BH144="R"), 0, IF($BH144="C", IF($BI144="Y", 0, IF($AF144="N/A", W144, AJ144)), AP144))</f>
        <v>N/A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S:16 G:24 GR:54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6169</v>
      </c>
      <c r="B145" s="14" t="s">
        <v>324</v>
      </c>
      <c r="C145" s="14" t="s">
        <v>69</v>
      </c>
      <c r="D145" s="14" t="s">
        <v>53</v>
      </c>
      <c r="E145" s="14">
        <f>VLOOKUP(B145, 'Rookie Year'!$A$2:$B$55555,2,FALSE)</f>
        <v>2019</v>
      </c>
      <c r="F145" s="14">
        <v>2025</v>
      </c>
      <c r="G145" s="14" t="s">
        <v>42</v>
      </c>
      <c r="H145" s="14">
        <v>2</v>
      </c>
      <c r="I145" s="15">
        <v>2</v>
      </c>
      <c r="J145" s="14">
        <v>1</v>
      </c>
      <c r="K145" s="16">
        <f>IF(AND(G145&lt;&gt;"N",R145="N/A"), IF(I145&lt;4, 0, 0.25),IF(I145=1, IF(J145=1,0.25, 0.25), IF(I145&lt;13, 0.25, IF(I145&lt;26, 0.4, IF(I145&lt;51, 0.6, 0.75)))))</f>
        <v>0.25</v>
      </c>
      <c r="L145" s="15">
        <f>I145-M145</f>
        <v>1</v>
      </c>
      <c r="M145" s="15">
        <f>ROUNDUP(I145*K145,0)</f>
        <v>1</v>
      </c>
      <c r="N145" s="15">
        <f>M145*J145</f>
        <v>1</v>
      </c>
      <c r="O145" s="15">
        <v>0</v>
      </c>
      <c r="P145" s="15">
        <v>0</v>
      </c>
      <c r="Q145" s="15">
        <f>N145-O145-P145</f>
        <v>1</v>
      </c>
      <c r="R145" s="14" t="s">
        <v>75</v>
      </c>
      <c r="S145" s="14">
        <f>IF(R145="N/A", J145-($B$1-F145), J145-($B$1-R145))</f>
        <v>1</v>
      </c>
      <c r="T145" s="15">
        <f>IF($S145&lt;1, "N/A", $M145)</f>
        <v>1</v>
      </c>
      <c r="U145" s="15" t="str">
        <f>IF($S145&lt;2, "N/A", $M145)</f>
        <v>N/A</v>
      </c>
      <c r="V145" s="15" t="str">
        <f>IF($S145&lt;3, "N/A", $M145)</f>
        <v>N/A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List'!$A$3:$AE$1972,19,FALSE)))</f>
        <v>N/A</v>
      </c>
      <c r="AB145" s="14" t="str">
        <f>IF(C145="DM", "N/A", IF(Z145="No","N/A",VLOOKUP(B145,'Extension List'!$A$3:$AE$1972,21,FALSE)))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2</v>
      </c>
      <c r="AN145" s="15" t="str">
        <f>IF(AD145="N/A", IF(U145="N/A", "N/A", L145+U145), AD145+AH145)</f>
        <v>N/A</v>
      </c>
      <c r="AO145" s="15" t="str">
        <f>IF(AD145="N/A", IF(V145="N/A", "N/A", L145+V145), IF(AI145="N/A", "N/A", AD145+AI145))</f>
        <v>N/A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42</v>
      </c>
      <c r="AS145" s="14" t="s">
        <v>42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40</v>
      </c>
      <c r="BG145" s="14" t="s">
        <v>40</v>
      </c>
      <c r="BH145" s="14" t="s">
        <v>40</v>
      </c>
      <c r="BJ145" s="15">
        <f>IF(AR145="R", $CA145, IF(OR(AR145="P", AR145="T", AR145="N"), 0, IF($C145="DM", $T145, IF(OR(AR145="Y", AR145="IR"),$AM145,IF(AR145="C", IF($BI145="Y", IF($AF145="N/A", $Q145, $AF145), IF($AG145="N/A", $T145,$AG145)))))))</f>
        <v>0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0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2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2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2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2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2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2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2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2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2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2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2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2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2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2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2</v>
      </c>
      <c r="CA145" s="14" t="s">
        <v>75</v>
      </c>
      <c r="CB145" s="15">
        <f>BZ145</f>
        <v>2</v>
      </c>
      <c r="CC145" s="14" t="str">
        <f>IF(OR($BH145="T", $BH145="R"), 0, IF($BH145="C", IF($BI145="Y", IF($BA145="C", 0, IF(AF145="N/A", Q145-T145, AF145-AG145)), IF($AF145="N/A", U145, AH145)), AN145))</f>
        <v>N/A</v>
      </c>
      <c r="CD145" s="14" t="str">
        <f>IF(OR($BH145="T", $BH145="R"), 0, IF($BH145="C", IF($BI145="Y", 0, IF($AF145="N/A", V145, AI145)), AO145))</f>
        <v>N/A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S:1 G:1 GR:1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6014</v>
      </c>
      <c r="B146" s="14" t="s">
        <v>3130</v>
      </c>
      <c r="C146" s="14" t="s">
        <v>69</v>
      </c>
      <c r="D146" s="14" t="s">
        <v>53</v>
      </c>
      <c r="E146" s="14">
        <v>2025</v>
      </c>
      <c r="F146" s="14">
        <v>2025</v>
      </c>
      <c r="G146" s="14" t="s">
        <v>40</v>
      </c>
      <c r="H146" s="14" t="s">
        <v>2158</v>
      </c>
      <c r="I146" s="15">
        <v>8</v>
      </c>
      <c r="J146" s="14">
        <v>4</v>
      </c>
      <c r="K146" s="16">
        <f>IF(AND(G146&lt;&gt;"N",R146="N/A"), IF(I146&lt;4, 0, 0.25),IF(I146=1, IF(J146=1,0.25, 0.25), IF(I146&lt;13, 0.25, IF(I146&lt;26, 0.4, IF(I146&lt;51, 0.6, 0.75)))))</f>
        <v>0.25</v>
      </c>
      <c r="L146" s="15">
        <f>I146-M146</f>
        <v>6</v>
      </c>
      <c r="M146" s="15">
        <f>ROUNDUP(I146*K146,0)</f>
        <v>2</v>
      </c>
      <c r="N146" s="15">
        <f>M146*J146</f>
        <v>8</v>
      </c>
      <c r="O146" s="15">
        <v>0</v>
      </c>
      <c r="P146" s="15">
        <v>0</v>
      </c>
      <c r="Q146" s="15">
        <f>N146-O146-P146</f>
        <v>8</v>
      </c>
      <c r="R146" s="14" t="s">
        <v>75</v>
      </c>
      <c r="S146" s="14">
        <f>IF(R146="N/A", J146-($B$1-F146), J146-($B$1-R146))</f>
        <v>4</v>
      </c>
      <c r="T146" s="15">
        <v>8</v>
      </c>
      <c r="U146" s="15">
        <v>0</v>
      </c>
      <c r="V146" s="15">
        <v>0</v>
      </c>
      <c r="W146" s="15">
        <v>0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No</v>
      </c>
      <c r="AA146" s="17" t="str">
        <f>IF(C146="DM", "N/A", IF(Z146="No","N/A",VLOOKUP(B146,'Extension List'!$A$3:$AE$1972,19,FALSE)))</f>
        <v>N/A</v>
      </c>
      <c r="AB146" s="14" t="str">
        <f>IF(C146="DM", "N/A", IF(Z146="No","N/A",VLOOKUP(B146,'Extension List'!$A$3:$AE$1972,21,FALSE)))</f>
        <v>N/A</v>
      </c>
      <c r="AC146" s="14" t="str">
        <f>IF(AA146="N/A", "N/A", 0)</f>
        <v>N/A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14</v>
      </c>
      <c r="AN146" s="15">
        <f>IF(AD146="N/A", IF(U146="N/A", "N/A", L146+U146), AD146+AH146)</f>
        <v>6</v>
      </c>
      <c r="AO146" s="15">
        <f>IF(AD146="N/A", IF(V146="N/A", "N/A", L146+V146), IF(AI146="N/A", "N/A", AD146+AI146))</f>
        <v>6</v>
      </c>
      <c r="AP146" s="15">
        <f>IF(AD146="N/A", IF(W146="N/A", "N/A", L146+W146), IF(AJ146="N/A", "N/A", AD146+AJ146))</f>
        <v>6</v>
      </c>
      <c r="AQ146" s="15" t="str">
        <f>IF(AD146="N/A", IF(X146="N/A", "N/A", L146+X146), IF(AK146="N/A", "N/A", AD146+AK146))</f>
        <v>N/A</v>
      </c>
      <c r="AR146" s="14" t="s">
        <v>40</v>
      </c>
      <c r="AS146" s="14" t="s">
        <v>40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40</v>
      </c>
      <c r="AZ146" s="14" t="s">
        <v>40</v>
      </c>
      <c r="BA146" s="14" t="s">
        <v>40</v>
      </c>
      <c r="BB146" s="14" t="s">
        <v>40</v>
      </c>
      <c r="BC146" s="14" t="s">
        <v>40</v>
      </c>
      <c r="BD146" s="14" t="s">
        <v>40</v>
      </c>
      <c r="BE146" s="14" t="s">
        <v>40</v>
      </c>
      <c r="BF146" s="14" t="s">
        <v>40</v>
      </c>
      <c r="BG146" s="14" t="s">
        <v>40</v>
      </c>
      <c r="BH146" s="14" t="s">
        <v>40</v>
      </c>
      <c r="BJ146" s="15">
        <f>IF(AR146="R", $CA146, IF(OR(AR146="P", AR146="T", AR146="N"), 0, IF($C146="DM", $T146, IF(OR(AR146="Y", AR146="IR"),$AM146,IF(AR146="C", IF($BI146="Y", IF($AF146="N/A", $Q146, $AF146), IF($AG146="N/A", $T146,$AG146)))))))</f>
        <v>14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14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14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14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14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14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14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14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14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14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14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14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14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14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14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14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14</v>
      </c>
      <c r="CA146" s="14" t="s">
        <v>75</v>
      </c>
      <c r="CB146" s="15">
        <f>BZ146</f>
        <v>14</v>
      </c>
      <c r="CC146" s="14">
        <f>IF(OR($BH146="T", $BH146="R"), 0, IF($BH146="C", IF($BI146="Y", IF($BA146="C", 0, IF(AF146="N/A", Q146-T146, AF146-AG146)), IF($AF146="N/A", U146, AH146)), AN146))</f>
        <v>6</v>
      </c>
      <c r="CD146" s="14">
        <f>IF(OR($BH146="T", $BH146="R"), 0, IF($BH146="C", IF($BI146="Y", 0, IF($AF146="N/A", V146, AI146)), AO146))</f>
        <v>6</v>
      </c>
      <c r="CE146" s="14">
        <f>IF(OR($BH146="T", $BH146="R"), 0, IF($BH146="C", IF($BI146="Y", 0, IF($AF146="N/A", W146, AJ146)), AP146))</f>
        <v>6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S:6 G:2 GR:8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5615</v>
      </c>
      <c r="B147" s="14" t="s">
        <v>2995</v>
      </c>
      <c r="C147" s="14" t="s">
        <v>69</v>
      </c>
      <c r="D147" s="14" t="s">
        <v>53</v>
      </c>
      <c r="E147" s="14">
        <f>VLOOKUP(B147, 'Rookie Year'!$A$2:$B$55555,2,FALSE)</f>
        <v>2024</v>
      </c>
      <c r="F147" s="14">
        <v>2024</v>
      </c>
      <c r="G147" s="14" t="s">
        <v>40</v>
      </c>
      <c r="H147" s="14" t="s">
        <v>2166</v>
      </c>
      <c r="I147" s="15">
        <v>5</v>
      </c>
      <c r="J147" s="14">
        <v>4</v>
      </c>
      <c r="K147" s="16">
        <f>IF(AND(G147&lt;&gt;"N",R147="N/A"), IF(I147&lt;4, 0, 0.25),IF(I147=1, IF(J147=1,0.25, 0.25), IF(I147&lt;13, 0.25, IF(I147&lt;26, 0.4, IF(I147&lt;51, 0.6, 0.75)))))</f>
        <v>0.25</v>
      </c>
      <c r="L147" s="15">
        <f>I147-M147</f>
        <v>3</v>
      </c>
      <c r="M147" s="15">
        <f>ROUNDUP(I147*K147,0)</f>
        <v>2</v>
      </c>
      <c r="N147" s="15">
        <f>M147*J147</f>
        <v>8</v>
      </c>
      <c r="O147" s="15">
        <v>2</v>
      </c>
      <c r="P147" s="15">
        <v>0</v>
      </c>
      <c r="Q147" s="15">
        <f>N147-O147-P147</f>
        <v>6</v>
      </c>
      <c r="R147" s="14" t="s">
        <v>75</v>
      </c>
      <c r="S147" s="14">
        <f>IF(R147="N/A", J147-($B$1-F147), J147-($B$1-R147))</f>
        <v>3</v>
      </c>
      <c r="T147" s="15">
        <v>2</v>
      </c>
      <c r="U147" s="15">
        <v>2</v>
      </c>
      <c r="V147" s="15">
        <v>2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List'!$A$3:$AE$1972,19,FALSE)))</f>
        <v>N/A</v>
      </c>
      <c r="AB147" s="14" t="str">
        <f>IF(C147="DM", "N/A", IF(Z147="No","N/A",VLOOKUP(B147,'Extension List'!$A$3:$AE$1972,21,FALSE)))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5</v>
      </c>
      <c r="AN147" s="15">
        <f>IF(AD147="N/A", IF(U147="N/A", "N/A", L147+U147), AD147+AH147)</f>
        <v>5</v>
      </c>
      <c r="AO147" s="15">
        <f>IF(AD147="N/A", IF(V147="N/A", "N/A", L147+V147), IF(AI147="N/A", "N/A", AD147+AI147))</f>
        <v>5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I147" s="14"/>
      <c r="BJ147" s="15">
        <f>IF(AR147="R", $CA147, IF(OR(AR147="P", AR147="T", AR147="N"), 0, IF($C147="DM", $T147, IF(OR(AR147="Y", AR147="IR"),$AM147,IF(AR147="C", IF($BI147="Y", IF($AF147="N/A", $Q147, $AF147), IF($AG147="N/A", $T147,$AG147)))))))</f>
        <v>5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5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5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5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5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5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5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5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5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5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5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5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5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5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5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5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5</v>
      </c>
      <c r="CA147" s="14" t="s">
        <v>75</v>
      </c>
      <c r="CB147" s="15">
        <f>BZ147</f>
        <v>5</v>
      </c>
      <c r="CC147" s="14">
        <f>IF(OR($BH147="T", $BH147="R"), 0, IF($BH147="C", IF($BI147="Y", IF($BA147="C", 0, IF(AF147="N/A", Q147-T147, AF147-AG147)), IF($AF147="N/A", U147, AH147)), AN147))</f>
        <v>5</v>
      </c>
      <c r="CD147" s="14">
        <f>IF(OR($BH147="T", $BH147="R"), 0, IF($BH147="C", IF($BI147="Y", 0, IF($AF147="N/A", V147, AI147)), AO147))</f>
        <v>5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S:3 G:2 GR:6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5982</v>
      </c>
      <c r="B148" s="14" t="s">
        <v>2718</v>
      </c>
      <c r="C148" s="14" t="s">
        <v>69</v>
      </c>
      <c r="D148" s="14" t="s">
        <v>53</v>
      </c>
      <c r="E148" s="14">
        <f>VLOOKUP(B148, 'Rookie Year'!$A$2:$B$55555,2,FALSE)</f>
        <v>2019</v>
      </c>
      <c r="F148" s="14">
        <v>2025</v>
      </c>
      <c r="G148" s="14" t="s">
        <v>42</v>
      </c>
      <c r="H148" s="14" t="s">
        <v>1927</v>
      </c>
      <c r="I148" s="15">
        <v>7</v>
      </c>
      <c r="J148" s="14">
        <v>2</v>
      </c>
      <c r="K148" s="16">
        <f>IF(AND(G148&lt;&gt;"N",R148="N/A"), IF(I148&lt;4, 0, 0.25),IF(I148=1, IF(J148=1,0.25, 0.25), IF(I148&lt;13, 0.25, IF(I148&lt;26, 0.4, IF(I148&lt;51, 0.6, 0.75)))))</f>
        <v>0.25</v>
      </c>
      <c r="L148" s="15">
        <f>I148-M148</f>
        <v>5</v>
      </c>
      <c r="M148" s="15">
        <f>ROUNDUP(I148*K148,0)</f>
        <v>2</v>
      </c>
      <c r="N148" s="15">
        <f>M148*J148</f>
        <v>4</v>
      </c>
      <c r="O148" s="15">
        <v>0</v>
      </c>
      <c r="P148" s="15">
        <v>0</v>
      </c>
      <c r="Q148" s="15">
        <f>N148-O148-P148</f>
        <v>4</v>
      </c>
      <c r="R148" s="14" t="s">
        <v>75</v>
      </c>
      <c r="S148" s="14">
        <f>IF(R148="N/A", J148-($B$1-F148), J148-($B$1-R148))</f>
        <v>2</v>
      </c>
      <c r="T148" s="15">
        <f>IF($S148&lt;1, "N/A", $M148)</f>
        <v>2</v>
      </c>
      <c r="U148" s="15">
        <f>IF($S148&lt;2, "N/A", $M148)</f>
        <v>2</v>
      </c>
      <c r="V148" s="15" t="str">
        <f>IF($S148&lt;3, "N/A", $M148)</f>
        <v>N/A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List'!$A$3:$AE$1972,19,FALSE)))</f>
        <v>N/A</v>
      </c>
      <c r="AB148" s="14" t="str">
        <f>IF(C148="DM", "N/A", IF(Z148="No","N/A",VLOOKUP(B148,'Extension List'!$A$3:$AE$1972,21,FALSE)))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7</v>
      </c>
      <c r="AN148" s="15">
        <f>IF(AD148="N/A", IF(U148="N/A", "N/A", L148+U148), AD148+AH148)</f>
        <v>7</v>
      </c>
      <c r="AO148" s="15" t="str">
        <f>IF(AD148="N/A", IF(V148="N/A", "N/A", L148+V148), IF(AI148="N/A", "N/A", AD148+AI148))</f>
        <v>N/A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40</v>
      </c>
      <c r="AS148" s="14" t="s">
        <v>40</v>
      </c>
      <c r="AT148" s="14" t="s">
        <v>40</v>
      </c>
      <c r="AU148" s="14" t="s">
        <v>40</v>
      </c>
      <c r="AV148" s="14" t="s">
        <v>40</v>
      </c>
      <c r="AW148" s="14" t="s">
        <v>40</v>
      </c>
      <c r="AX148" s="14" t="s">
        <v>40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J148" s="15">
        <f>IF(AR148="R", $CA148, IF(OR(AR148="P", AR148="T", AR148="N"), 0, IF($C148="DM", $T148, IF(OR(AR148="Y", AR148="IR"),$AM148,IF(AR148="C", IF($BI148="Y", IF($AF148="N/A", $Q148, $AF148), IF($AG148="N/A", $T148,$AG148)))))))</f>
        <v>7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7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7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7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7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7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7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7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7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7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7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7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7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7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7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7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7</v>
      </c>
      <c r="CA148" s="14" t="s">
        <v>75</v>
      </c>
      <c r="CB148" s="15">
        <f>BZ148</f>
        <v>7</v>
      </c>
      <c r="CC148" s="14">
        <f>IF(OR($BH148="T", $BH148="R"), 0, IF($BH148="C", IF($BI148="Y", IF($BA148="C", 0, IF(AF148="N/A", Q148-T148, AF148-AG148)), IF($AF148="N/A", U148, AH148)), AN148))</f>
        <v>7</v>
      </c>
      <c r="CD148" s="14" t="str">
        <f>IF(OR($BH148="T", $BH148="R"), 0, IF($BH148="C", IF($BI148="Y", 0, IF($AF148="N/A", V148, AI148)), AO148))</f>
        <v>N/A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S:5 G:2 GR:4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5680</v>
      </c>
      <c r="B149" s="14" t="s">
        <v>2996</v>
      </c>
      <c r="C149" s="14" t="s">
        <v>69</v>
      </c>
      <c r="D149" s="14" t="s">
        <v>53</v>
      </c>
      <c r="E149" s="14">
        <f>VLOOKUP(B149, 'Rookie Year'!$A$2:$B$55555,2,FALSE)</f>
        <v>2024</v>
      </c>
      <c r="F149" s="14">
        <v>2024</v>
      </c>
      <c r="G149" s="14" t="s">
        <v>40</v>
      </c>
      <c r="H149" s="14" t="s">
        <v>2224</v>
      </c>
      <c r="I149" s="15">
        <v>1</v>
      </c>
      <c r="J149" s="14">
        <v>3</v>
      </c>
      <c r="K149" s="16">
        <f>IF(AND(G149&lt;&gt;"N",R149="N/A"), IF(I149&lt;4, 0, 0.25),IF(I149=1, IF(J149=1,0.25, 0.25), IF(I149&lt;13, 0.25, IF(I149&lt;26, 0.4, IF(I149&lt;51, 0.6, 0.75)))))</f>
        <v>0</v>
      </c>
      <c r="L149" s="15">
        <f>I149-M149</f>
        <v>1</v>
      </c>
      <c r="M149" s="15">
        <f>ROUNDUP(I149*K149,0)</f>
        <v>0</v>
      </c>
      <c r="N149" s="15">
        <f>M149*J149</f>
        <v>0</v>
      </c>
      <c r="O149" s="15">
        <v>0</v>
      </c>
      <c r="P149" s="15">
        <v>0</v>
      </c>
      <c r="Q149" s="15">
        <f>N149-O149-P149</f>
        <v>0</v>
      </c>
      <c r="R149" s="14" t="s">
        <v>75</v>
      </c>
      <c r="S149" s="14">
        <f>IF(R149="N/A", J149-($B$1-F149), J149-($B$1-R149))</f>
        <v>2</v>
      </c>
      <c r="T149" s="15">
        <v>0</v>
      </c>
      <c r="U149" s="15">
        <v>0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No</v>
      </c>
      <c r="AA149" s="17" t="str">
        <f>IF(C149="DM", "N/A", IF(Z149="No","N/A",VLOOKUP(B149,'Extension List'!$A$3:$AE$1972,19,FALSE)))</f>
        <v>N/A</v>
      </c>
      <c r="AB149" s="14" t="str">
        <f>IF(C149="DM", "N/A", IF(Z149="No","N/A",VLOOKUP(B149,'Extension List'!$A$3:$AE$1972,21,FALSE)))</f>
        <v>N/A</v>
      </c>
      <c r="AC149" s="14" t="str">
        <f>IF(AA149="N/A", "N/A", 0)</f>
        <v>N/A</v>
      </c>
      <c r="AD149" s="15" t="str">
        <f>IF(AE149="N/A", "N/A", AA149-AE149)</f>
        <v>N/A</v>
      </c>
      <c r="AE149" s="15" t="str">
        <f>IF(AA149="N/A", "N/A", IF(AC149&gt;0, IF(AA149&lt;13, ROUNDUP(0.25*AA149,0), IF(AA149&lt;26, ROUNDUP(0.4*AA149,0), IF(AA149&lt;51, ROUNDUP(0.6*AA149,0), ROUNDUP(0.75*AA149,0)))), "N/A"))</f>
        <v>N/A</v>
      </c>
      <c r="AF149" s="15" t="str">
        <f>IF(AD149="N/A","N/A", (AE149*AC149)+Q149)</f>
        <v>N/A</v>
      </c>
      <c r="AG149" s="15" t="str">
        <f>IF($AF149="N/A", "N/A", "TBC")</f>
        <v>N/A</v>
      </c>
      <c r="AH149" s="15" t="str">
        <f>IF($AF149="N/A", "N/A", "TBC")</f>
        <v>N/A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N/A</v>
      </c>
      <c r="AM149" s="15">
        <f>IF(AD149="N/A", L149+T149, L149+AG149)</f>
        <v>1</v>
      </c>
      <c r="AN149" s="15">
        <f>IF(AD149="N/A", IF(U149="N/A", "N/A", L149+U149), AD149+AH149)</f>
        <v>1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40</v>
      </c>
      <c r="AS149" s="14" t="s">
        <v>40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40</v>
      </c>
      <c r="BG149" s="14" t="s">
        <v>40</v>
      </c>
      <c r="BH149" s="14" t="s">
        <v>40</v>
      </c>
      <c r="BI149" s="14"/>
      <c r="BJ149" s="15">
        <f>IF(AR149="R", $CA149, IF(OR(AR149="P", AR149="T", AR149="N"), 0, IF($C149="DM", $T149, IF(OR(AR149="Y", AR149="IR"),$AM149,IF(AR149="C", IF($BI149="Y", IF($AF149="N/A", $Q149, $AF149), IF($AG149="N/A", $T149,$AG149)))))))</f>
        <v>1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1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1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1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1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1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1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1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1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1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1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1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1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1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1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1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1</v>
      </c>
      <c r="CA149" s="14" t="s">
        <v>75</v>
      </c>
      <c r="CB149" s="15">
        <f>BZ149</f>
        <v>1</v>
      </c>
      <c r="CC149" s="14">
        <f>IF(OR($BH149="T", $BH149="R"), 0, IF($BH149="C", IF($BI149="Y", IF($BA149="C", 0, IF(AF149="N/A", Q149-T149, AF149-AG149)), IF($AF149="N/A", U149, AH149)), AN149))</f>
        <v>1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S:1 G:0 GR:0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6067</v>
      </c>
      <c r="B150" s="14" t="s">
        <v>3183</v>
      </c>
      <c r="C150" s="14" t="s">
        <v>69</v>
      </c>
      <c r="D150" s="14" t="s">
        <v>53</v>
      </c>
      <c r="E150" s="14">
        <v>2025</v>
      </c>
      <c r="F150" s="14">
        <v>2025</v>
      </c>
      <c r="G150" s="14" t="s">
        <v>40</v>
      </c>
      <c r="H150" s="14" t="s">
        <v>2209</v>
      </c>
      <c r="I150" s="15">
        <v>1</v>
      </c>
      <c r="J150" s="14">
        <v>3</v>
      </c>
      <c r="K150" s="16">
        <f>IF(AND(G150&lt;&gt;"N",R150="N/A"), IF(I150&lt;4, 0, 0.25),IF(I150=1, IF(J150=1,0.25, 0.25), IF(I150&lt;13, 0.25, IF(I150&lt;26, 0.4, IF(I150&lt;51, 0.6, 0.75)))))</f>
        <v>0</v>
      </c>
      <c r="L150" s="15">
        <f>I150-M150</f>
        <v>1</v>
      </c>
      <c r="M150" s="15">
        <f>ROUNDUP(I150*K150,0)</f>
        <v>0</v>
      </c>
      <c r="N150" s="15">
        <f>M150*J150</f>
        <v>0</v>
      </c>
      <c r="O150" s="15">
        <v>0</v>
      </c>
      <c r="P150" s="15">
        <v>0</v>
      </c>
      <c r="Q150" s="15">
        <f>N150-O150-P150</f>
        <v>0</v>
      </c>
      <c r="R150" s="14" t="s">
        <v>75</v>
      </c>
      <c r="S150" s="14">
        <f>IF(R150="N/A", J150-($B$1-F150), J150-($B$1-R150))</f>
        <v>3</v>
      </c>
      <c r="T150" s="15">
        <f>IF($S150&lt;1, "N/A", $M150)</f>
        <v>0</v>
      </c>
      <c r="U150" s="15">
        <f>IF($S150&lt;2, "N/A", $M150)</f>
        <v>0</v>
      </c>
      <c r="V150" s="15">
        <f>IF($S150&lt;3, "N/A", $M150)</f>
        <v>0</v>
      </c>
      <c r="W150" s="15" t="str">
        <f>IF($S150&lt;4, "N/A", $M150)</f>
        <v>N/A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No</v>
      </c>
      <c r="AA150" s="17" t="str">
        <f>IF(C150="DM", "N/A", IF(Z150="No","N/A",VLOOKUP(B150,'Extension List'!$A$3:$AE$1972,19,FALSE)))</f>
        <v>N/A</v>
      </c>
      <c r="AB150" s="14" t="str">
        <f>IF(C150="DM", "N/A", IF(Z150="No","N/A",VLOOKUP(B150,'Extension List'!$A$3:$AE$1972,21,FALSE)))</f>
        <v>N/A</v>
      </c>
      <c r="AC150" s="14" t="str">
        <f>IF(AA150="N/A", "N/A", 0)</f>
        <v>N/A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1</v>
      </c>
      <c r="AN150" s="15">
        <f>IF(AD150="N/A", IF(U150="N/A", "N/A", L150+U150), AD150+AH150)</f>
        <v>1</v>
      </c>
      <c r="AO150" s="15">
        <f>IF(AD150="N/A", IF(V150="N/A", "N/A", L150+V150), IF(AI150="N/A", "N/A", AD150+AI150))</f>
        <v>1</v>
      </c>
      <c r="AP150" s="15" t="str">
        <f>IF(AD150="N/A", IF(W150="N/A", "N/A", L150+W150), IF(AJ150="N/A", "N/A", AD150+AJ150))</f>
        <v>N/A</v>
      </c>
      <c r="AQ150" s="15" t="str">
        <f>IF(AD150="N/A", IF(X150="N/A", "N/A", L150+X150), IF(AK150="N/A", "N/A", AD150+AK150))</f>
        <v>N/A</v>
      </c>
      <c r="AR150" s="14" t="s">
        <v>40</v>
      </c>
      <c r="AS150" s="14" t="s">
        <v>40</v>
      </c>
      <c r="AT150" s="14" t="s">
        <v>40</v>
      </c>
      <c r="AU150" s="14" t="s">
        <v>40</v>
      </c>
      <c r="AV150" s="14" t="s">
        <v>40</v>
      </c>
      <c r="AW150" s="14" t="s">
        <v>40</v>
      </c>
      <c r="AX150" s="14" t="s">
        <v>40</v>
      </c>
      <c r="AY150" s="14" t="s">
        <v>40</v>
      </c>
      <c r="AZ150" s="14" t="s">
        <v>40</v>
      </c>
      <c r="BA150" s="14" t="s">
        <v>40</v>
      </c>
      <c r="BB150" s="14" t="s">
        <v>40</v>
      </c>
      <c r="BC150" s="14" t="s">
        <v>40</v>
      </c>
      <c r="BD150" s="14" t="s">
        <v>40</v>
      </c>
      <c r="BE150" s="14" t="s">
        <v>40</v>
      </c>
      <c r="BF150" s="14" t="s">
        <v>40</v>
      </c>
      <c r="BG150" s="14" t="s">
        <v>40</v>
      </c>
      <c r="BH150" s="14" t="s">
        <v>40</v>
      </c>
      <c r="BJ150" s="15">
        <f>IF(AR150="R", $CA150, IF(OR(AR150="P", AR150="T", AR150="N"), 0, IF($C150="DM", $T150, IF(OR(AR150="Y", AR150="IR"),$AM150,IF(AR150="C", IF($BI150="Y", IF($AF150="N/A", $Q150, $AF150), IF($AG150="N/A", $T150,$AG150)))))))</f>
        <v>1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1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1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1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1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1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1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1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1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1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1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1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1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1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1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1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1</v>
      </c>
      <c r="CA150" s="14" t="s">
        <v>75</v>
      </c>
      <c r="CB150" s="15">
        <f>BZ150</f>
        <v>1</v>
      </c>
      <c r="CC150" s="14">
        <f>IF(OR($BH150="T", $BH150="R"), 0, IF($BH150="C", IF($BI150="Y", IF($BA150="C", 0, IF(AF150="N/A", Q150-T150, AF150-AG150)), IF($AF150="N/A", U150, AH150)), AN150))</f>
        <v>1</v>
      </c>
      <c r="CD150" s="14">
        <f>IF(OR($BH150="T", $BH150="R"), 0, IF($BH150="C", IF($BI150="Y", 0, IF($AF150="N/A", V150, AI150)), AO150))</f>
        <v>1</v>
      </c>
      <c r="CE150" s="14" t="str">
        <f>IF(OR($BH150="T", $BH150="R"), 0, IF($BH150="C", IF($BI150="Y", 0, IF($AF150="N/A", W150, AJ150)), AP150))</f>
        <v>N/A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S:1 G:0 GR:0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6174</v>
      </c>
      <c r="B151" s="14" t="s">
        <v>2365</v>
      </c>
      <c r="C151" s="14" t="s">
        <v>69</v>
      </c>
      <c r="D151" s="14" t="s">
        <v>53</v>
      </c>
      <c r="E151" s="14">
        <f>VLOOKUP(B151, 'Rookie Year'!$A$2:$B$55555,2,FALSE)</f>
        <v>2021</v>
      </c>
      <c r="F151" s="14">
        <v>2025</v>
      </c>
      <c r="G151" s="14" t="s">
        <v>42</v>
      </c>
      <c r="H151" s="14">
        <v>2</v>
      </c>
      <c r="I151" s="15">
        <v>1</v>
      </c>
      <c r="J151" s="14">
        <v>1</v>
      </c>
      <c r="K151" s="16">
        <f>IF(AND(G151&lt;&gt;"N",R151="N/A"), IF(I151&lt;4, 0, 0.25),IF(I151=1, IF(J151=1,0.25, 0.25), IF(I151&lt;13, 0.25, IF(I151&lt;26, 0.4, IF(I151&lt;51, 0.6, 0.75)))))</f>
        <v>0.25</v>
      </c>
      <c r="L151" s="15">
        <f>I151-M151</f>
        <v>0</v>
      </c>
      <c r="M151" s="15">
        <f>ROUNDUP(I151*K151,0)</f>
        <v>1</v>
      </c>
      <c r="N151" s="15">
        <f>M151*J151</f>
        <v>1</v>
      </c>
      <c r="O151" s="15">
        <v>0</v>
      </c>
      <c r="P151" s="15">
        <v>0</v>
      </c>
      <c r="Q151" s="15">
        <f>N151-O151-P151</f>
        <v>1</v>
      </c>
      <c r="R151" s="14" t="s">
        <v>75</v>
      </c>
      <c r="S151" s="14">
        <f>IF(R151="N/A", J151-($B$1-F151), J151-($B$1-R151))</f>
        <v>1</v>
      </c>
      <c r="T151" s="15">
        <f>IF($S151&lt;1, "N/A", $M151)</f>
        <v>1</v>
      </c>
      <c r="U151" s="15" t="str">
        <f>IF($S151&lt;2, "N/A", $M151)</f>
        <v>N/A</v>
      </c>
      <c r="V151" s="15" t="str">
        <f>IF($S151&lt;3, "N/A", $M151)</f>
        <v>N/A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No</v>
      </c>
      <c r="AA151" s="17" t="str">
        <f>IF(C151="DM", "N/A", IF(Z151="No","N/A",VLOOKUP(B151,'Extension List'!$A$3:$AE$1972,19,FALSE)))</f>
        <v>N/A</v>
      </c>
      <c r="AB151" s="14" t="str">
        <f>IF(C151="DM", "N/A", IF(Z151="No","N/A",VLOOKUP(B151,'Extension List'!$A$3:$AE$1972,21,FALSE)))</f>
        <v>N/A</v>
      </c>
      <c r="AC151" s="14" t="str">
        <f>IF(AA151="N/A", "N/A", 0)</f>
        <v>N/A</v>
      </c>
      <c r="AD151" s="15" t="str">
        <f>IF(AE151="N/A", "N/A", AA151-AE151)</f>
        <v>N/A</v>
      </c>
      <c r="AE151" s="15" t="str">
        <f>IF(AA151="N/A", "N/A", IF(AC151&gt;0, IF(AA151&lt;13, ROUNDUP(0.25*AA151,0), IF(AA151&lt;26, ROUNDUP(0.4*AA151,0), IF(AA151&lt;51, ROUNDUP(0.6*AA151,0), ROUNDUP(0.75*AA151,0)))), "N/A"))</f>
        <v>N/A</v>
      </c>
      <c r="AF151" s="15" t="str">
        <f>IF(AD151="N/A","N/A", (AE151*AC151)+Q151)</f>
        <v>N/A</v>
      </c>
      <c r="AG151" s="15" t="str">
        <f>IF($AF151="N/A", "N/A", "TBC")</f>
        <v>N/A</v>
      </c>
      <c r="AH151" s="15" t="str">
        <f>IF($AF151="N/A", "N/A", "TBC")</f>
        <v>N/A</v>
      </c>
      <c r="AI151" s="15" t="str">
        <f>IF($AF151="N/A","N/A",IF(AC151&gt;1,"TBC","N/A"))</f>
        <v>N/A</v>
      </c>
      <c r="AJ151" s="15" t="str">
        <f>IF($AF151="N/A","N/A",IF(AC151&gt;2,"TBC","N/A"))</f>
        <v>N/A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N/A</v>
      </c>
      <c r="AM151" s="15">
        <f>IF(AD151="N/A", L151+T151, L151+AG151)</f>
        <v>1</v>
      </c>
      <c r="AN151" s="15" t="str">
        <f>IF(AD151="N/A", IF(U151="N/A", "N/A", L151+U151), AD151+AH151)</f>
        <v>N/A</v>
      </c>
      <c r="AO151" s="15" t="str">
        <f>IF(AD151="N/A", IF(V151="N/A", "N/A", L151+V151), IF(AI151="N/A", "N/A", AD151+AI151))</f>
        <v>N/A</v>
      </c>
      <c r="AP151" s="15" t="str">
        <f>IF(AD151="N/A", IF(W151="N/A", "N/A", L151+W151), IF(AJ151="N/A", "N/A", AD151+AJ151))</f>
        <v>N/A</v>
      </c>
      <c r="AQ151" s="15" t="str">
        <f>IF(AD151="N/A", IF(X151="N/A", "N/A", L151+X151), IF(AK151="N/A", "N/A", AD151+AK151))</f>
        <v>N/A</v>
      </c>
      <c r="AR151" s="14" t="s">
        <v>42</v>
      </c>
      <c r="AS151" s="14" t="s">
        <v>42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J151" s="15">
        <f>IF(AR151="R", $CA151, IF(OR(AR151="P", AR151="T", AR151="N"), 0, IF($C151="DM", $T151, IF(OR(AR151="Y", AR151="IR"),$AM151,IF(AR151="C", IF($BI151="Y", IF($AF151="N/A", $Q151, $AF151), IF($AG151="N/A", $T151,$AG151)))))))</f>
        <v>0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0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1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1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1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1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1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1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1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1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1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1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1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1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1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1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1</v>
      </c>
      <c r="CA151" s="14" t="s">
        <v>75</v>
      </c>
      <c r="CB151" s="15">
        <f>BZ151</f>
        <v>1</v>
      </c>
      <c r="CC151" s="14" t="str">
        <f>IF(OR($BH151="T", $BH151="R"), 0, IF($BH151="C", IF($BI151="Y", IF($BA151="C", 0, IF(AF151="N/A", Q151-T151, AF151-AG151)), IF($AF151="N/A", U151, AH151)), AN151))</f>
        <v>N/A</v>
      </c>
      <c r="CD151" s="14" t="str">
        <f>IF(OR($BH151="T", $BH151="R"), 0, IF($BH151="C", IF($BI151="Y", 0, IF($AF151="N/A", V151, AI151)), AO151))</f>
        <v>N/A</v>
      </c>
      <c r="CE151" s="14" t="str">
        <f>IF(OR($BH151="T", $BH151="R"), 0, IF($BH151="C", IF($BI151="Y", 0, IF($AF151="N/A", W151, AJ151)), AP151))</f>
        <v>N/A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S:0 G:1 GR:1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4695</v>
      </c>
      <c r="B152" s="14" t="s">
        <v>1820</v>
      </c>
      <c r="C152" s="14" t="s">
        <v>69</v>
      </c>
      <c r="D152" s="14" t="s">
        <v>53</v>
      </c>
      <c r="E152" s="14">
        <f>VLOOKUP(B152, 'Rookie Year'!$A$2:$B$55555,2,FALSE)</f>
        <v>2019</v>
      </c>
      <c r="F152" s="14">
        <v>2022</v>
      </c>
      <c r="G152" s="14" t="s">
        <v>42</v>
      </c>
      <c r="H152" s="14" t="s">
        <v>1927</v>
      </c>
      <c r="I152" s="15">
        <v>7</v>
      </c>
      <c r="J152" s="14">
        <v>4</v>
      </c>
      <c r="K152" s="16">
        <f>IF(AND(G152&lt;&gt;"N",R152="N/A"), IF(I152&lt;4, 0, 0.25),IF(I152=1, IF(J152=1,0.25, 0.25), IF(I152&lt;13, 0.25, IF(I152&lt;26, 0.4, IF(I152&lt;51, 0.6, 0.75)))))</f>
        <v>0.25</v>
      </c>
      <c r="L152" s="15">
        <f>I152-M152</f>
        <v>5</v>
      </c>
      <c r="M152" s="15">
        <f>ROUNDUP(I152*K152,0)</f>
        <v>2</v>
      </c>
      <c r="N152" s="15">
        <f>M152*J152</f>
        <v>8</v>
      </c>
      <c r="O152" s="15">
        <v>8</v>
      </c>
      <c r="P152" s="15">
        <v>0</v>
      </c>
      <c r="Q152" s="15">
        <f>N152-O152-P152</f>
        <v>0</v>
      </c>
      <c r="R152" s="14">
        <v>2023</v>
      </c>
      <c r="S152" s="14">
        <f>IF(R152="N/A", J152-($B$1-F152), J152-($B$1-R152))</f>
        <v>2</v>
      </c>
      <c r="T152" s="15">
        <v>0</v>
      </c>
      <c r="U152" s="15">
        <v>0</v>
      </c>
      <c r="V152" s="15" t="str">
        <f>IF($S152&lt;3, "N/A", $M152)</f>
        <v>N/A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No</v>
      </c>
      <c r="AA152" s="17" t="str">
        <f>IF(C152="DM", "N/A", IF(Z152="No","N/A",VLOOKUP(B152,'Extension List'!$A$3:$AE$1972,19,FALSE)))</f>
        <v>N/A</v>
      </c>
      <c r="AB152" s="14" t="str">
        <f>IF(C152="DM", "N/A", IF(Z152="No","N/A",VLOOKUP(B152,'Extension List'!$A$3:$AE$1972,21,FALSE)))</f>
        <v>N/A</v>
      </c>
      <c r="AC152" s="14" t="str">
        <f>IF(AA152="N/A", "N/A", 0)</f>
        <v>N/A</v>
      </c>
      <c r="AD152" s="15" t="str">
        <f>IF(AE152="N/A", "N/A", AA152-AE152)</f>
        <v>N/A</v>
      </c>
      <c r="AE152" s="15" t="str">
        <f>IF(AA152="N/A", "N/A", IF(AC152&gt;0, IF(AA152&lt;13, ROUNDUP(0.25*AA152,0), IF(AA152&lt;26, ROUNDUP(0.4*AA152,0), IF(AA152&lt;51, ROUNDUP(0.6*AA152,0), ROUNDUP(0.75*AA152,0)))), "N/A"))</f>
        <v>N/A</v>
      </c>
      <c r="AF152" s="15" t="str">
        <f>IF(AD152="N/A","N/A", (AE152*AC152)+Q152)</f>
        <v>N/A</v>
      </c>
      <c r="AG152" s="15" t="str">
        <f>IF($AF152="N/A", "N/A", "TBC")</f>
        <v>N/A</v>
      </c>
      <c r="AH152" s="15" t="str">
        <f>IF($AF152="N/A", "N/A", "TBC")</f>
        <v>N/A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N/A</v>
      </c>
      <c r="AM152" s="15">
        <f>IF(AD152="N/A", L152+T152, L152+AG152)</f>
        <v>5</v>
      </c>
      <c r="AN152" s="15">
        <f>IF(AD152="N/A", IF(U152="N/A", "N/A", L152+U152), AD152+AH152)</f>
        <v>5</v>
      </c>
      <c r="AO152" s="15" t="str">
        <f>IF(AD152="N/A", IF(V152="N/A", "N/A", L152+V152), IF(AI152="N/A", "N/A", AD152+AI152))</f>
        <v>N/A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40</v>
      </c>
      <c r="AU152" s="14" t="s">
        <v>48</v>
      </c>
      <c r="AV152" s="14" t="s">
        <v>48</v>
      </c>
      <c r="AW152" s="14" t="s">
        <v>48</v>
      </c>
      <c r="AX152" s="14" t="s">
        <v>48</v>
      </c>
      <c r="AY152" s="14" t="s">
        <v>48</v>
      </c>
      <c r="AZ152" s="14" t="s">
        <v>48</v>
      </c>
      <c r="BA152" s="14" t="s">
        <v>48</v>
      </c>
      <c r="BB152" s="14" t="s">
        <v>48</v>
      </c>
      <c r="BC152" s="14" t="s">
        <v>48</v>
      </c>
      <c r="BD152" s="14" t="s">
        <v>48</v>
      </c>
      <c r="BE152" s="14" t="s">
        <v>48</v>
      </c>
      <c r="BF152" s="14" t="s">
        <v>48</v>
      </c>
      <c r="BG152" s="14" t="s">
        <v>48</v>
      </c>
      <c r="BH152" s="14" t="s">
        <v>48</v>
      </c>
      <c r="BI152" s="14"/>
      <c r="BJ152" s="15">
        <f>IF(AR152="R", $CA152, IF(OR(AR152="P", AR152="T", AR152="N"), 0, IF($C152="DM", $T152, IF(OR(AR152="Y", AR152="IR"),$AM152,IF(AR152="C", IF($BI152="Y", IF($AF152="N/A", $Q152, $AF152), IF($AG152="N/A", $T152,$AG152)))))))</f>
        <v>5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5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5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5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5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5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5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5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5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5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5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5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5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5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5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5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5</v>
      </c>
      <c r="CA152" s="14" t="s">
        <v>75</v>
      </c>
      <c r="CB152" s="15">
        <f>BZ152</f>
        <v>5</v>
      </c>
      <c r="CC152" s="14">
        <f>IF(OR($BH152="T", $BH152="R"), 0, IF($BH152="C", IF($BI152="Y", IF($BA152="C", 0, IF(AF152="N/A", Q152-T152, AF152-AG152)), IF($AF152="N/A", U152, AH152)), AN152))</f>
        <v>5</v>
      </c>
      <c r="CD152" s="14" t="str">
        <f>IF(OR($BH152="T", $BH152="R"), 0, IF($BH152="C", IF($BI152="Y", 0, IF($AF152="N/A", V152, AI152)), AO152))</f>
        <v>N/A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S:5 G:2 GR:0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6099</v>
      </c>
      <c r="B153" s="14" t="s">
        <v>3215</v>
      </c>
      <c r="C153" s="14" t="s">
        <v>70</v>
      </c>
      <c r="D153" s="14" t="s">
        <v>53</v>
      </c>
      <c r="E153" s="14">
        <v>2025</v>
      </c>
      <c r="F153" s="14">
        <v>2025</v>
      </c>
      <c r="G153" s="14" t="s">
        <v>40</v>
      </c>
      <c r="H153" s="14" t="s">
        <v>2234</v>
      </c>
      <c r="I153" s="15">
        <v>1</v>
      </c>
      <c r="J153" s="14">
        <v>3</v>
      </c>
      <c r="K153" s="16">
        <f>IF(AND(G153&lt;&gt;"N",R153="N/A"), IF(I153&lt;4, 0, 0.25),IF(I153=1, IF(J153=1,0.25, 0.25), IF(I153&lt;13, 0.25, IF(I153&lt;26, 0.4, IF(I153&lt;51, 0.6, 0.75)))))</f>
        <v>0</v>
      </c>
      <c r="L153" s="15">
        <f>I153-M153</f>
        <v>1</v>
      </c>
      <c r="M153" s="15">
        <f>ROUNDUP(I153*K153,0)</f>
        <v>0</v>
      </c>
      <c r="N153" s="15">
        <f>M153*J153</f>
        <v>0</v>
      </c>
      <c r="O153" s="15">
        <v>0</v>
      </c>
      <c r="P153" s="15">
        <v>0</v>
      </c>
      <c r="Q153" s="15">
        <f>N153-O153-P153</f>
        <v>0</v>
      </c>
      <c r="R153" s="14" t="s">
        <v>75</v>
      </c>
      <c r="S153" s="14">
        <f>IF(R153="N/A", J153-($B$1-F153), J153-($B$1-R153))</f>
        <v>3</v>
      </c>
      <c r="T153" s="15">
        <f>IF($S153&lt;1, "N/A", $M153)</f>
        <v>0</v>
      </c>
      <c r="U153" s="15">
        <f>IF($S153&lt;2, "N/A", $M153)</f>
        <v>0</v>
      </c>
      <c r="V153" s="15">
        <f>IF($S153&lt;3, "N/A", $M153)</f>
        <v>0</v>
      </c>
      <c r="W153" s="15" t="str">
        <f>IF($S153&lt;4, "N/A", $M153)</f>
        <v>N/A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List'!$A$3:$AE$1972,19,FALSE)))</f>
        <v>N/A</v>
      </c>
      <c r="AB153" s="14" t="str">
        <f>IF(C153="DM", "N/A", IF(Z153="No","N/A",VLOOKUP(B153,'Extension List'!$A$3:$AE$1972,21,FALSE)))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1</v>
      </c>
      <c r="AN153" s="15">
        <f>IF(AD153="N/A", IF(U153="N/A", "N/A", L153+U153), AD153+AH153)</f>
        <v>1</v>
      </c>
      <c r="AO153" s="15">
        <f>IF(AD153="N/A", IF(V153="N/A", "N/A", L153+V153), IF(AI153="N/A", "N/A", AD153+AI153))</f>
        <v>1</v>
      </c>
      <c r="AP153" s="15" t="str">
        <f>IF(AD153="N/A", IF(W153="N/A", "N/A", L153+W153), IF(AJ153="N/A", "N/A", AD153+AJ153))</f>
        <v>N/A</v>
      </c>
      <c r="AQ153" s="15" t="str">
        <f>IF(AD153="N/A", IF(X153="N/A", "N/A", L153+X153), IF(AK153="N/A", "N/A", AD153+AK153))</f>
        <v>N/A</v>
      </c>
      <c r="AR153" s="14" t="s">
        <v>40</v>
      </c>
      <c r="AS153" s="14" t="s">
        <v>40</v>
      </c>
      <c r="AT153" s="14" t="s">
        <v>40</v>
      </c>
      <c r="AU153" s="14" t="s">
        <v>40</v>
      </c>
      <c r="AV153" s="14" t="s">
        <v>40</v>
      </c>
      <c r="AW153" s="14" t="s">
        <v>40</v>
      </c>
      <c r="AX153" s="14" t="s">
        <v>40</v>
      </c>
      <c r="AY153" s="14" t="s">
        <v>40</v>
      </c>
      <c r="AZ153" s="14" t="s">
        <v>40</v>
      </c>
      <c r="BA153" s="14" t="s">
        <v>40</v>
      </c>
      <c r="BB153" s="14" t="s">
        <v>40</v>
      </c>
      <c r="BC153" s="14" t="s">
        <v>40</v>
      </c>
      <c r="BD153" s="14" t="s">
        <v>40</v>
      </c>
      <c r="BE153" s="14" t="s">
        <v>40</v>
      </c>
      <c r="BF153" s="14" t="s">
        <v>40</v>
      </c>
      <c r="BG153" s="14" t="s">
        <v>40</v>
      </c>
      <c r="BH153" s="14" t="s">
        <v>40</v>
      </c>
      <c r="BJ153" s="15">
        <f>IF(AR153="R", $CA153, IF(OR(AR153="P", AR153="T", AR153="N"), 0, IF($C153="DM", $T153, IF(OR(AR153="Y", AR153="IR"),$AM153,IF(AR153="C", IF($BI153="Y", IF($AF153="N/A", $Q153, $AF153), IF($AG153="N/A", $T153,$AG153)))))))</f>
        <v>1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1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1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1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1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1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1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1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1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1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1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1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1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1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1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1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1</v>
      </c>
      <c r="CA153" s="14" t="s">
        <v>75</v>
      </c>
      <c r="CB153" s="15">
        <f>BZ153</f>
        <v>1</v>
      </c>
      <c r="CC153" s="14">
        <f>IF(OR($BH153="T", $BH153="R"), 0, IF($BH153="C", IF($BI153="Y", IF($BA153="C", 0, IF(AF153="N/A", Q153-T153, AF153-AG153)), IF($AF153="N/A", U153, AH153)), AN153))</f>
        <v>1</v>
      </c>
      <c r="CD153" s="14">
        <f>IF(OR($BH153="T", $BH153="R"), 0, IF($BH153="C", IF($BI153="Y", 0, IF($AF153="N/A", V153, AI153)), AO153))</f>
        <v>1</v>
      </c>
      <c r="CE153" s="14" t="str">
        <f>IF(OR($BH153="T", $BH153="R"), 0, IF($BH153="C", IF($BI153="Y", 0, IF($AF153="N/A", W153, AJ153)), AP153))</f>
        <v>N/A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 G:0 GR:0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3680</v>
      </c>
      <c r="B154" s="14" t="s">
        <v>2094</v>
      </c>
      <c r="C154" s="14" t="s">
        <v>70</v>
      </c>
      <c r="D154" s="14" t="s">
        <v>53</v>
      </c>
      <c r="E154" s="14">
        <f>VLOOKUP(B154, 'Rookie Year'!$A$2:$B$55555,2,FALSE)</f>
        <v>2020</v>
      </c>
      <c r="F154" s="14">
        <v>2020</v>
      </c>
      <c r="G154" s="14" t="s">
        <v>40</v>
      </c>
      <c r="H154" s="14" t="s">
        <v>2213</v>
      </c>
      <c r="I154" s="15">
        <v>11</v>
      </c>
      <c r="J154" s="14">
        <v>4</v>
      </c>
      <c r="K154" s="16">
        <f>IF(AND(G154&lt;&gt;"N",R154="N/A"), IF(I154&lt;4, 0, 0.25),IF(I154=1, IF(J154=1,0.25, 0.25), IF(I154&lt;13, 0.25, IF(I154&lt;26, 0.4, IF(I154&lt;51, 0.6, 0.75)))))</f>
        <v>0.25</v>
      </c>
      <c r="L154" s="15">
        <f>I154-M154</f>
        <v>8</v>
      </c>
      <c r="M154" s="15">
        <f>ROUNDUP(I154*K154,0)</f>
        <v>3</v>
      </c>
      <c r="N154" s="15">
        <f>M154*J154</f>
        <v>12</v>
      </c>
      <c r="O154" s="15">
        <v>12</v>
      </c>
      <c r="P154" s="15">
        <v>0</v>
      </c>
      <c r="Q154" s="15">
        <f>N154-O154-P154</f>
        <v>0</v>
      </c>
      <c r="R154" s="14">
        <v>2022</v>
      </c>
      <c r="S154" s="14">
        <f>IF(R154="N/A", J154-($B$1-F154), J154-($B$1-R154))</f>
        <v>1</v>
      </c>
      <c r="T154" s="15">
        <v>0</v>
      </c>
      <c r="U154" s="15" t="str">
        <f>IF($S154&lt;2, "N/A", $M154)</f>
        <v>N/A</v>
      </c>
      <c r="V154" s="15" t="str">
        <f>IF($S154&lt;3, "N/A", $M154)</f>
        <v>N/A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Yes</v>
      </c>
      <c r="AA154" s="17">
        <f>IF(C154="DM", "N/A", IF(Z154="No","N/A",VLOOKUP(B154,'Extension List'!$A$3:$AE$1972,19,FALSE)))</f>
        <v>1</v>
      </c>
      <c r="AB154" s="14">
        <f>IF(C154="DM", "N/A", IF(Z154="No","N/A",VLOOKUP(B154,'Extension List'!$A$3:$AE$1972,21,FALSE)))</f>
        <v>1</v>
      </c>
      <c r="AC154" s="14">
        <v>1</v>
      </c>
      <c r="AD154" s="15">
        <f>IF(AE154="N/A", "N/A", AA154-AE154)</f>
        <v>0</v>
      </c>
      <c r="AE154" s="15">
        <f>IF(AA154="N/A", "N/A", IF(AC154&gt;0, IF(AA154&lt;13, ROUNDUP(0.25*AA154,0), IF(AA154&lt;26, ROUNDUP(0.4*AA154,0), IF(AA154&lt;51, ROUNDUP(0.6*AA154,0), ROUNDUP(0.75*AA154,0)))), "N/A"))</f>
        <v>1</v>
      </c>
      <c r="AF154" s="15">
        <f>IF(AD154="N/A","N/A", (AE154*AC154)+Q154)</f>
        <v>1</v>
      </c>
      <c r="AG154" s="15">
        <v>0</v>
      </c>
      <c r="AH154" s="15">
        <v>1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OK</v>
      </c>
      <c r="AM154" s="15">
        <f>IF(AD154="N/A", L154+T154, L154+AG154)</f>
        <v>8</v>
      </c>
      <c r="AN154" s="15">
        <f>IF(AD154="N/A", IF(U154="N/A", "N/A", L154+U154), AD154+AH154)</f>
        <v>1</v>
      </c>
      <c r="AO154" s="15" t="str">
        <f>IF(AD154="N/A", IF(V154="N/A", "N/A", L154+V154), IF(AI154="N/A", "N/A", AD154+AI154))</f>
        <v>N/A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40</v>
      </c>
      <c r="AS154" s="14" t="s">
        <v>40</v>
      </c>
      <c r="AT154" s="14" t="s">
        <v>40</v>
      </c>
      <c r="AU154" s="14" t="s">
        <v>40</v>
      </c>
      <c r="AV154" s="14" t="s">
        <v>40</v>
      </c>
      <c r="AW154" s="14" t="s">
        <v>40</v>
      </c>
      <c r="AX154" s="14" t="s">
        <v>40</v>
      </c>
      <c r="AY154" s="14" t="s">
        <v>40</v>
      </c>
      <c r="AZ154" s="14" t="s">
        <v>40</v>
      </c>
      <c r="BA154" s="14" t="s">
        <v>40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I154" s="14"/>
      <c r="BJ154" s="15">
        <f>IF(AR154="R", $CA154, IF(OR(AR154="P", AR154="T", AR154="N"), 0, IF($C154="DM", $T154, IF(OR(AR154="Y", AR154="IR"),$AM154,IF(AR154="C", IF($BI154="Y", IF($AF154="N/A", $Q154, $AF154), IF($AG154="N/A", $T154,$AG154)))))))</f>
        <v>8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8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8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8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8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8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8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8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8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8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8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8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8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8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8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8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8</v>
      </c>
      <c r="CA154" s="14" t="s">
        <v>75</v>
      </c>
      <c r="CB154" s="15">
        <f>BZ154</f>
        <v>8</v>
      </c>
      <c r="CC154" s="14">
        <f>IF(OR($BH154="T", $BH154="R"), 0, IF($BH154="C", IF($BI154="Y", IF($BA154="C", 0, IF(AF154="N/A", Q154-T154, AF154-AG154)), IF($AF154="N/A", U154, AH154)), AN154))</f>
        <v>1</v>
      </c>
      <c r="CD154" s="14" t="str">
        <f>IF(OR($BH154="T", $BH154="R"), 0, IF($BH154="C", IF($BI154="Y", 0, IF($AF154="N/A", V154, AI154)), AO154))</f>
        <v>N/A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S:8/0 G:1 GR:1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5710</v>
      </c>
      <c r="B155" s="14" t="s">
        <v>2997</v>
      </c>
      <c r="C155" s="14" t="s">
        <v>70</v>
      </c>
      <c r="D155" s="14" t="s">
        <v>53</v>
      </c>
      <c r="E155" s="14">
        <f>VLOOKUP(B155, 'Rookie Year'!$A$2:$B$55555,2,FALSE)</f>
        <v>2024</v>
      </c>
      <c r="F155" s="14">
        <v>2024</v>
      </c>
      <c r="G155" s="14" t="s">
        <v>40</v>
      </c>
      <c r="H155" s="14" t="s">
        <v>2247</v>
      </c>
      <c r="I155" s="15">
        <v>1</v>
      </c>
      <c r="J155" s="14">
        <v>3</v>
      </c>
      <c r="K155" s="16">
        <f>IF(AND(G155&lt;&gt;"N",R155="N/A"), IF(I155&lt;4, 0, 0.25),IF(I155=1, IF(J155=1,0.25, 0.25), IF(I155&lt;13, 0.25, IF(I155&lt;26, 0.4, IF(I155&lt;51, 0.6, 0.75)))))</f>
        <v>0</v>
      </c>
      <c r="L155" s="15">
        <f>I155-M155</f>
        <v>1</v>
      </c>
      <c r="M155" s="15">
        <f>ROUNDUP(I155*K155,0)</f>
        <v>0</v>
      </c>
      <c r="N155" s="15">
        <f>M155*J155</f>
        <v>0</v>
      </c>
      <c r="O155" s="15">
        <v>0</v>
      </c>
      <c r="P155" s="15">
        <v>0</v>
      </c>
      <c r="Q155" s="15">
        <f>N155-O155-P155</f>
        <v>0</v>
      </c>
      <c r="R155" s="14" t="s">
        <v>75</v>
      </c>
      <c r="S155" s="14">
        <f>IF(R155="N/A", J155-($B$1-F155), J155-($B$1-R155))</f>
        <v>2</v>
      </c>
      <c r="T155" s="15">
        <v>0</v>
      </c>
      <c r="U155" s="15">
        <v>0</v>
      </c>
      <c r="V155" s="15" t="str">
        <f>IF($S155&lt;3, "N/A", $M155)</f>
        <v>N/A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No</v>
      </c>
      <c r="AA155" s="17" t="str">
        <f>IF(C155="DM", "N/A", IF(Z155="No","N/A",VLOOKUP(B155,'Extension List'!$A$3:$AE$1972,19,FALSE)))</f>
        <v>N/A</v>
      </c>
      <c r="AB155" s="14" t="str">
        <f>IF(C155="DM", "N/A", IF(Z155="No","N/A",VLOOKUP(B155,'Extension List'!$A$3:$AE$1972,21,FALSE)))</f>
        <v>N/A</v>
      </c>
      <c r="AC155" s="14" t="str">
        <f>IF(AA155="N/A", "N/A", 0)</f>
        <v>N/A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1</v>
      </c>
      <c r="AN155" s="15">
        <f>IF(AD155="N/A", IF(U155="N/A", "N/A", L155+U155), AD155+AH155)</f>
        <v>1</v>
      </c>
      <c r="AO155" s="15" t="str">
        <f>IF(AD155="N/A", IF(V155="N/A", "N/A", L155+V155), IF(AI155="N/A", "N/A", AD155+AI155))</f>
        <v>N/A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44</v>
      </c>
      <c r="AU155" s="14" t="s">
        <v>44</v>
      </c>
      <c r="AV155" s="14" t="s">
        <v>44</v>
      </c>
      <c r="AW155" s="14" t="s">
        <v>44</v>
      </c>
      <c r="AX155" s="14" t="s">
        <v>44</v>
      </c>
      <c r="AY155" s="14" t="s">
        <v>44</v>
      </c>
      <c r="AZ155" s="14" t="s">
        <v>44</v>
      </c>
      <c r="BA155" s="14" t="s">
        <v>44</v>
      </c>
      <c r="BB155" s="14" t="s">
        <v>44</v>
      </c>
      <c r="BC155" s="14" t="s">
        <v>44</v>
      </c>
      <c r="BD155" s="14" t="s">
        <v>44</v>
      </c>
      <c r="BE155" s="14" t="s">
        <v>44</v>
      </c>
      <c r="BF155" s="14" t="s">
        <v>44</v>
      </c>
      <c r="BG155" s="14" t="s">
        <v>44</v>
      </c>
      <c r="BH155" s="14" t="s">
        <v>44</v>
      </c>
      <c r="BI155" s="14"/>
      <c r="BJ155" s="15">
        <f>IF(AR155="R", $CA155, IF(OR(AR155="P", AR155="T", AR155="N"), 0, IF($C155="DM", $T155, IF(OR(AR155="Y", AR155="IR"),$AM155,IF(AR155="C", IF($BI155="Y", IF($AF155="N/A", $Q155, $AF155), IF($AG155="N/A", $T155,$AG155)))))))</f>
        <v>1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1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0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0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0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0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0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0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0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0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0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0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0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0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0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0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0</v>
      </c>
      <c r="CA155" s="14" t="s">
        <v>75</v>
      </c>
      <c r="CB155" s="15">
        <f>BZ155</f>
        <v>0</v>
      </c>
      <c r="CC155" s="14">
        <f>IF(OR($BH155="T", $BH155="R"), 0, IF($BH155="C", IF($BI155="Y", IF($BA155="C", 0, IF(AF155="N/A", Q155-T155, AF155-AG155)), IF($AF155="N/A", U155, AH155)), AN155))</f>
        <v>0</v>
      </c>
      <c r="CD155" s="14" t="str">
        <f>IF(OR($BH155="T", $BH155="R"), 0, IF($BH155="C", IF($BI155="Y", 0, IF($AF155="N/A", V155, AI155)), AO155))</f>
        <v>N/A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S:1 G:0 GR:0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6175</v>
      </c>
      <c r="B156" s="14" t="s">
        <v>1077</v>
      </c>
      <c r="C156" s="14" t="s">
        <v>70</v>
      </c>
      <c r="D156" s="14" t="s">
        <v>53</v>
      </c>
      <c r="E156" s="14">
        <f>VLOOKUP(B156, 'Rookie Year'!$A$2:$B$55555,2,FALSE)</f>
        <v>2017</v>
      </c>
      <c r="F156" s="14">
        <v>2025</v>
      </c>
      <c r="G156" s="14" t="s">
        <v>42</v>
      </c>
      <c r="H156" s="14">
        <v>2</v>
      </c>
      <c r="I156" s="15">
        <v>1</v>
      </c>
      <c r="J156" s="14">
        <v>1</v>
      </c>
      <c r="K156" s="16">
        <f>IF(AND(G156&lt;&gt;"N",R156="N/A"), IF(I156&lt;4, 0, 0.25),IF(I156=1, IF(J156=1,0.25, 0.25), IF(I156&lt;13, 0.25, IF(I156&lt;26, 0.4, IF(I156&lt;51, 0.6, 0.75)))))</f>
        <v>0.25</v>
      </c>
      <c r="L156" s="15">
        <f>I156-M156</f>
        <v>0</v>
      </c>
      <c r="M156" s="15">
        <f>ROUNDUP(I156*K156,0)</f>
        <v>1</v>
      </c>
      <c r="N156" s="15">
        <f>M156*J156</f>
        <v>1</v>
      </c>
      <c r="O156" s="15">
        <v>0</v>
      </c>
      <c r="P156" s="15">
        <v>0</v>
      </c>
      <c r="Q156" s="15">
        <f>N156-O156-P156</f>
        <v>1</v>
      </c>
      <c r="R156" s="14" t="s">
        <v>75</v>
      </c>
      <c r="S156" s="14">
        <f>IF(R156="N/A", J156-($B$1-F156), J156-($B$1-R156))</f>
        <v>1</v>
      </c>
      <c r="T156" s="15">
        <f>IF($S156&lt;1, "N/A", $M156)</f>
        <v>1</v>
      </c>
      <c r="U156" s="15" t="str">
        <f>IF($S156&lt;2, "N/A", $M156)</f>
        <v>N/A</v>
      </c>
      <c r="V156" s="15" t="str">
        <f>IF($S156&lt;3, "N/A", $M156)</f>
        <v>N/A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No</v>
      </c>
      <c r="AA156" s="17" t="str">
        <f>IF(C156="DM", "N/A", IF(Z156="No","N/A",VLOOKUP(B156,'Extension List'!$A$3:$AE$1972,19,FALSE)))</f>
        <v>N/A</v>
      </c>
      <c r="AB156" s="14" t="str">
        <f>IF(C156="DM", "N/A", IF(Z156="No","N/A",VLOOKUP(B156,'Extension List'!$A$3:$AE$1972,21,FALSE)))</f>
        <v>N/A</v>
      </c>
      <c r="AC156" s="14" t="str">
        <f>IF(AA156="N/A", "N/A", 0)</f>
        <v>N/A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1</v>
      </c>
      <c r="AN156" s="15" t="str">
        <f>IF(AD156="N/A", IF(U156="N/A", "N/A", L156+U156), AD156+AH156)</f>
        <v>N/A</v>
      </c>
      <c r="AO156" s="15" t="str">
        <f>IF(AD156="N/A", IF(V156="N/A", "N/A", L156+V156), IF(AI156="N/A", "N/A", AD156+AI156))</f>
        <v>N/A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42</v>
      </c>
      <c r="AS156" s="14" t="s">
        <v>42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J156" s="15">
        <f>IF(AR156="R", $CA156, IF(OR(AR156="P", AR156="T", AR156="N"), 0, IF($C156="DM", $T156, IF(OR(AR156="Y", AR156="IR"),$AM156,IF(AR156="C", IF($BI156="Y", IF($AF156="N/A", $Q156, $AF156), IF($AG156="N/A", $T156,$AG156)))))))</f>
        <v>0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0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1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1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1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1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1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1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1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1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1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1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1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1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1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1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1</v>
      </c>
      <c r="CA156" s="14" t="s">
        <v>75</v>
      </c>
      <c r="CB156" s="15">
        <f>BZ156</f>
        <v>1</v>
      </c>
      <c r="CC156" s="14" t="str">
        <f>IF(OR($BH156="T", $BH156="R"), 0, IF($BH156="C", IF($BI156="Y", IF($BA156="C", 0, IF(AF156="N/A", Q156-T156, AF156-AG156)), IF($AF156="N/A", U156, AH156)), AN156))</f>
        <v>N/A</v>
      </c>
      <c r="CD156" s="14" t="str">
        <f>IF(OR($BH156="T", $BH156="R"), 0, IF($BH156="C", IF($BI156="Y", 0, IF($AF156="N/A", V156, AI156)), AO156))</f>
        <v>N/A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S:0 G:1 GR:1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2911</v>
      </c>
      <c r="B157" s="14" t="s">
        <v>1398</v>
      </c>
      <c r="C157" s="14" t="s">
        <v>70</v>
      </c>
      <c r="D157" s="14" t="s">
        <v>53</v>
      </c>
      <c r="E157" s="14">
        <f>VLOOKUP(B157, 'Rookie Year'!$A$2:$B$55555,2,FALSE)</f>
        <v>2016</v>
      </c>
      <c r="F157" s="14">
        <v>2016</v>
      </c>
      <c r="G157" s="14" t="s">
        <v>40</v>
      </c>
      <c r="H157" s="14" t="s">
        <v>1926</v>
      </c>
      <c r="I157" s="15">
        <v>1</v>
      </c>
      <c r="J157" s="14">
        <v>3</v>
      </c>
      <c r="K157" s="16">
        <f>IF(AND(G157&lt;&gt;"N",R157="N/A"), IF(I157&lt;4, 0, 0.25),IF(I157=1, IF(J157=1,0.25, 0.25), IF(I157&lt;13, 0.25, IF(I157&lt;26, 0.4, IF(I157&lt;51, 0.6, 0.75)))))</f>
        <v>0.25</v>
      </c>
      <c r="L157" s="15">
        <f>I157-M157</f>
        <v>0</v>
      </c>
      <c r="M157" s="15">
        <f>ROUNDUP(I157*K157,0)</f>
        <v>1</v>
      </c>
      <c r="N157" s="15">
        <f>M157*J157</f>
        <v>3</v>
      </c>
      <c r="O157" s="15">
        <v>2</v>
      </c>
      <c r="P157" s="15">
        <v>0</v>
      </c>
      <c r="Q157" s="15">
        <f>N157-O157-P157</f>
        <v>1</v>
      </c>
      <c r="R157" s="14">
        <v>2023</v>
      </c>
      <c r="S157" s="14">
        <f>IF(R157="N/A", J157-($B$1-F157), J157-($B$1-R157))</f>
        <v>1</v>
      </c>
      <c r="T157" s="15">
        <v>1</v>
      </c>
      <c r="U157" s="15" t="str">
        <f>IF($S157&lt;2, "N/A", $M157)</f>
        <v>N/A</v>
      </c>
      <c r="V157" s="15" t="str">
        <f>IF($S157&lt;3, "N/A", $M157)</f>
        <v>N/A</v>
      </c>
      <c r="W157" s="15" t="str">
        <f>IF($S157&lt;4, "N/A", $M157)</f>
        <v>N/A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Yes</v>
      </c>
      <c r="AA157" s="17">
        <f>IF(C157="DM", "N/A", IF(Z157="No","N/A",VLOOKUP(B157,'Extension List'!$A$3:$AE$1972,19,FALSE)))</f>
        <v>10</v>
      </c>
      <c r="AB157" s="14">
        <f>IF(C157="DM", "N/A", IF(Z157="No","N/A",VLOOKUP(B157,'Extension List'!$A$3:$AE$1972,21,FALSE)))</f>
        <v>3</v>
      </c>
      <c r="AC157" s="14">
        <f>IF(AA157="N/A", "N/A", 0)</f>
        <v>0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1</v>
      </c>
      <c r="AN157" s="15" t="str">
        <f>IF(AD157="N/A", IF(U157="N/A", "N/A", L157+U157), AD157+AH157)</f>
        <v>N/A</v>
      </c>
      <c r="AO157" s="15" t="str">
        <f>IF(AD157="N/A", IF(V157="N/A", "N/A", L157+V157), IF(AI157="N/A", "N/A", AD157+AI157))</f>
        <v>N/A</v>
      </c>
      <c r="AP157" s="15" t="str">
        <f>IF(AD157="N/A", IF(W157="N/A", "N/A", L157+W157), IF(AJ157="N/A", "N/A", AD157+AJ157))</f>
        <v>N/A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I157" s="14"/>
      <c r="BJ157" s="15">
        <f>IF(AR157="R", $CA157, IF(OR(AR157="P", AR157="T", AR157="N"), 0, IF($C157="DM", $T157, IF(OR(AR157="Y", AR157="IR"),$AM157,IF(AR157="C", IF($BI157="Y", IF($AF157="N/A", $Q157, $AF157), IF($AG157="N/A", $T157,$AG157)))))))</f>
        <v>1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1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1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1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1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1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1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1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1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1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1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1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1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1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1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1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1</v>
      </c>
      <c r="CA157" s="14" t="s">
        <v>75</v>
      </c>
      <c r="CB157" s="15">
        <f>BZ157</f>
        <v>1</v>
      </c>
      <c r="CC157" s="14" t="str">
        <f>IF(OR($BH157="T", $BH157="R"), 0, IF($BH157="C", IF($BI157="Y", IF($BA157="C", 0, IF(AF157="N/A", Q157-T157, AF157-AG157)), IF($AF157="N/A", U157, AH157)), AN157))</f>
        <v>N/A</v>
      </c>
      <c r="CD157" s="14" t="str">
        <f>IF(OR($BH157="T", $BH157="R"), 0, IF($BH157="C", IF($BI157="Y", 0, IF($AF157="N/A", V157, AI157)), AO157))</f>
        <v>N/A</v>
      </c>
      <c r="CE157" s="14" t="str">
        <f>IF(OR($BH157="T", $BH157="R"), 0, IF($BH157="C", IF($BI157="Y", 0, IF($AF157="N/A", W157, AJ157)), AP157))</f>
        <v>N/A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S:0 G:1 GR:1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4130</v>
      </c>
      <c r="B158" s="14" t="s">
        <v>2269</v>
      </c>
      <c r="C158" s="14" t="s">
        <v>70</v>
      </c>
      <c r="D158" s="14" t="s">
        <v>53</v>
      </c>
      <c r="E158" s="14">
        <f>VLOOKUP(B158, 'Rookie Year'!$A$2:$B$55555,2,FALSE)</f>
        <v>2020</v>
      </c>
      <c r="F158" s="14">
        <v>2021</v>
      </c>
      <c r="G158" s="14" t="s">
        <v>42</v>
      </c>
      <c r="H158" s="14" t="s">
        <v>1927</v>
      </c>
      <c r="I158" s="15">
        <v>9</v>
      </c>
      <c r="J158" s="14">
        <v>4</v>
      </c>
      <c r="K158" s="16">
        <f>IF(AND(G158&lt;&gt;"N",R158="N/A"), IF(I158&lt;4, 0, 0.25),IF(I158=1, IF(J158=1,0.25, 0.25), IF(I158&lt;13, 0.25, IF(I158&lt;26, 0.4, IF(I158&lt;51, 0.6, 0.75)))))</f>
        <v>0.25</v>
      </c>
      <c r="L158" s="15">
        <f>I158-M158</f>
        <v>6</v>
      </c>
      <c r="M158" s="15">
        <f>ROUNDUP(I158*K158,0)</f>
        <v>3</v>
      </c>
      <c r="N158" s="15">
        <f>M158*J158</f>
        <v>12</v>
      </c>
      <c r="O158" s="15">
        <v>12</v>
      </c>
      <c r="P158" s="15">
        <v>0</v>
      </c>
      <c r="Q158" s="15">
        <f>N158-O158-P158</f>
        <v>0</v>
      </c>
      <c r="R158" s="14">
        <v>2023</v>
      </c>
      <c r="S158" s="14">
        <f>IF(R158="N/A", J158-($B$1-F158), J158-($B$1-R158))</f>
        <v>2</v>
      </c>
      <c r="T158" s="15">
        <v>0</v>
      </c>
      <c r="U158" s="15">
        <v>0</v>
      </c>
      <c r="V158" s="15" t="str">
        <f>IF($S158&lt;3, "N/A", $M158)</f>
        <v>N/A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No</v>
      </c>
      <c r="AA158" s="17" t="str">
        <f>IF(C158="DM", "N/A", IF(Z158="No","N/A",VLOOKUP(B158,'Extension List'!$A$3:$AE$1972,19,FALSE)))</f>
        <v>N/A</v>
      </c>
      <c r="AB158" s="14" t="str">
        <f>IF(C158="DM", "N/A", IF(Z158="No","N/A",VLOOKUP(B158,'Extension List'!$A$3:$AE$1972,21,FALSE)))</f>
        <v>N/A</v>
      </c>
      <c r="AC158" s="14" t="str">
        <f>IF(AA158="N/A", "N/A", 0)</f>
        <v>N/A</v>
      </c>
      <c r="AD158" s="15" t="str">
        <f>IF(AE158="N/A", "N/A", AA158-AE158)</f>
        <v>N/A</v>
      </c>
      <c r="AE158" s="15" t="str">
        <f>IF(AA158="N/A", "N/A", IF(AC158&gt;0, IF(AA158&lt;13, ROUNDUP(0.25*AA158,0), IF(AA158&lt;26, ROUNDUP(0.4*AA158,0), IF(AA158&lt;51, ROUNDUP(0.6*AA158,0), ROUNDUP(0.75*AA158,0)))), "N/A"))</f>
        <v>N/A</v>
      </c>
      <c r="AF158" s="15" t="str">
        <f>IF(AD158="N/A","N/A", (AE158*AC158)+Q158)</f>
        <v>N/A</v>
      </c>
      <c r="AG158" s="15" t="str">
        <f>IF($AF158="N/A", "N/A", "TBC")</f>
        <v>N/A</v>
      </c>
      <c r="AH158" s="15" t="str">
        <f>IF($AF158="N/A", "N/A", "TBC")</f>
        <v>N/A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N/A</v>
      </c>
      <c r="AM158" s="15">
        <f>IF(AD158="N/A", L158+T158, L158+AG158)</f>
        <v>6</v>
      </c>
      <c r="AN158" s="15">
        <f>IF(AD158="N/A", IF(U158="N/A", "N/A", L158+U158), AD158+AH158)</f>
        <v>6</v>
      </c>
      <c r="AO158" s="15" t="str">
        <f>IF(AD158="N/A", IF(V158="N/A", "N/A", L158+V158), IF(AI158="N/A", "N/A", AD158+AI158))</f>
        <v>N/A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40</v>
      </c>
      <c r="AV158" s="14" t="s">
        <v>40</v>
      </c>
      <c r="AW158" s="14" t="s">
        <v>40</v>
      </c>
      <c r="AX158" s="14" t="s">
        <v>40</v>
      </c>
      <c r="AY158" s="14" t="s">
        <v>40</v>
      </c>
      <c r="AZ158" s="14" t="s">
        <v>40</v>
      </c>
      <c r="BA158" s="14" t="s">
        <v>40</v>
      </c>
      <c r="BB158" s="14" t="s">
        <v>40</v>
      </c>
      <c r="BC158" s="14" t="s">
        <v>40</v>
      </c>
      <c r="BD158" s="14" t="s">
        <v>40</v>
      </c>
      <c r="BE158" s="14" t="s">
        <v>40</v>
      </c>
      <c r="BF158" s="14" t="s">
        <v>40</v>
      </c>
      <c r="BG158" s="14" t="s">
        <v>40</v>
      </c>
      <c r="BH158" s="14" t="s">
        <v>40</v>
      </c>
      <c r="BI158" s="14"/>
      <c r="BJ158" s="15">
        <f>IF(AR158="R", $CA158, IF(OR(AR158="P", AR158="T", AR158="N"), 0, IF($C158="DM", $T158, IF(OR(AR158="Y", AR158="IR"),$AM158,IF(AR158="C", IF($BI158="Y", IF($AF158="N/A", $Q158, $AF158), IF($AG158="N/A", $T158,$AG158)))))))</f>
        <v>6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6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6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6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6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6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6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6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6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6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6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6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6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6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6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6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6</v>
      </c>
      <c r="CA158" s="14" t="s">
        <v>75</v>
      </c>
      <c r="CB158" s="15">
        <f>BZ158</f>
        <v>6</v>
      </c>
      <c r="CC158" s="14">
        <f>IF(OR($BH158="T", $BH158="R"), 0, IF($BH158="C", IF($BI158="Y", IF($BA158="C", 0, IF(AF158="N/A", Q158-T158, AF158-AG158)), IF($AF158="N/A", U158, AH158)), AN158))</f>
        <v>6</v>
      </c>
      <c r="CD158" s="14" t="str">
        <f>IF(OR($BH158="T", $BH158="R"), 0, IF($BH158="C", IF($BI158="Y", 0, IF($AF158="N/A", V158, AI158)), AO158))</f>
        <v>N/A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S:6 G:3 GR:0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5646</v>
      </c>
      <c r="B159" s="14" t="s">
        <v>2998</v>
      </c>
      <c r="C159" s="14" t="s">
        <v>71</v>
      </c>
      <c r="D159" s="14" t="s">
        <v>53</v>
      </c>
      <c r="E159" s="14">
        <f>VLOOKUP(B159, 'Rookie Year'!$A$2:$B$55555,2,FALSE)</f>
        <v>2024</v>
      </c>
      <c r="F159" s="14">
        <v>2024</v>
      </c>
      <c r="G159" s="14" t="s">
        <v>40</v>
      </c>
      <c r="H159" s="14" t="s">
        <v>2197</v>
      </c>
      <c r="I159" s="15">
        <v>1</v>
      </c>
      <c r="J159" s="14">
        <v>3</v>
      </c>
      <c r="K159" s="16">
        <f>IF(AND(G159&lt;&gt;"N",R159="N/A"), IF(I159&lt;4, 0, 0.25),IF(I159=1, IF(J159=1,0.25, 0.25), IF(I159&lt;13, 0.25, IF(I159&lt;26, 0.4, IF(I159&lt;51, 0.6, 0.75)))))</f>
        <v>0</v>
      </c>
      <c r="L159" s="15">
        <f>I159-M159</f>
        <v>1</v>
      </c>
      <c r="M159" s="15">
        <f>ROUNDUP(I159*K159,0)</f>
        <v>0</v>
      </c>
      <c r="N159" s="15">
        <f>M159*J159</f>
        <v>0</v>
      </c>
      <c r="O159" s="15">
        <v>0</v>
      </c>
      <c r="P159" s="15">
        <v>0</v>
      </c>
      <c r="Q159" s="15">
        <f>N159-O159-P159</f>
        <v>0</v>
      </c>
      <c r="R159" s="14" t="s">
        <v>75</v>
      </c>
      <c r="S159" s="14">
        <f>IF(R159="N/A", J159-($B$1-F159), J159-($B$1-R159))</f>
        <v>2</v>
      </c>
      <c r="T159" s="15">
        <v>0</v>
      </c>
      <c r="U159" s="15">
        <v>0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No</v>
      </c>
      <c r="AA159" s="17" t="str">
        <f>IF(C159="DM", "N/A", IF(Z159="No","N/A",VLOOKUP(B159,'Extension List'!$A$3:$AE$1972,19,FALSE)))</f>
        <v>N/A</v>
      </c>
      <c r="AB159" s="14" t="str">
        <f>IF(C159="DM", "N/A", IF(Z159="No","N/A",VLOOKUP(B159,'Extension List'!$A$3:$AE$1972,21,FALSE)))</f>
        <v>N/A</v>
      </c>
      <c r="AC159" s="14" t="str">
        <f>IF(AA159="N/A", "N/A", 0)</f>
        <v>N/A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1</v>
      </c>
      <c r="AN159" s="15">
        <f>IF(AD159="N/A", IF(U159="N/A", "N/A", L159+U159), AD159+AH159)</f>
        <v>1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40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I159" s="14"/>
      <c r="BJ159" s="15">
        <f>IF(AR159="R", $CA159, IF(OR(AR159="P", AR159="T", AR159="N"), 0, IF($C159="DM", $T159, IF(OR(AR159="Y", AR159="IR"),$AM159,IF(AR159="C", IF($BI159="Y", IF($AF159="N/A", $Q159, $AF159), IF($AG159="N/A", $T159,$AG159)))))))</f>
        <v>1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1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1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1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1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1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1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1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1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1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1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1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1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1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1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1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1</v>
      </c>
      <c r="CA159" s="14" t="s">
        <v>75</v>
      </c>
      <c r="CB159" s="15">
        <f>BZ159</f>
        <v>1</v>
      </c>
      <c r="CC159" s="14">
        <f>IF(OR($BH159="T", $BH159="R"), 0, IF($BH159="C", IF($BI159="Y", IF($BA159="C", 0, IF(AF159="N/A", Q159-T159, AF159-AG159)), IF($AF159="N/A", U159, AH159)), AN159))</f>
        <v>1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S:1 G:0 GR:0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5227</v>
      </c>
      <c r="B160" s="14" t="s">
        <v>2875</v>
      </c>
      <c r="C160" s="14" t="s">
        <v>71</v>
      </c>
      <c r="D160" s="14" t="s">
        <v>53</v>
      </c>
      <c r="E160" s="14">
        <f>VLOOKUP(B160, 'Rookie Year'!$A$2:$B$55555,2,FALSE)</f>
        <v>2023</v>
      </c>
      <c r="F160" s="14">
        <v>2023</v>
      </c>
      <c r="G160" s="14" t="s">
        <v>40</v>
      </c>
      <c r="H160" s="14" t="s">
        <v>2212</v>
      </c>
      <c r="I160" s="15">
        <v>1</v>
      </c>
      <c r="J160" s="14">
        <v>3</v>
      </c>
      <c r="K160" s="16">
        <f>IF(AND(G160&lt;&gt;"N",R160="N/A"), IF(I160&lt;4, 0, 0.25),IF(I160=1, IF(J160=1,0.25, 0.25), IF(I160&lt;13, 0.25, IF(I160&lt;26, 0.4, IF(I160&lt;51, 0.6, 0.75)))))</f>
        <v>0</v>
      </c>
      <c r="L160" s="15">
        <f>I160-M160</f>
        <v>1</v>
      </c>
      <c r="M160" s="15">
        <f>ROUNDUP(I160*K160,0)</f>
        <v>0</v>
      </c>
      <c r="N160" s="15">
        <f>M160*J160</f>
        <v>0</v>
      </c>
      <c r="O160" s="15">
        <v>0</v>
      </c>
      <c r="P160" s="15">
        <v>0</v>
      </c>
      <c r="Q160" s="15">
        <f>N160-O160-P160</f>
        <v>0</v>
      </c>
      <c r="R160" s="14" t="s">
        <v>75</v>
      </c>
      <c r="S160" s="14">
        <f>IF(R160="N/A", J160-($B$1-F160), J160-($B$1-R160))</f>
        <v>1</v>
      </c>
      <c r="T160" s="15">
        <v>0</v>
      </c>
      <c r="U160" s="15" t="str">
        <f>IF($S160&lt;2, "N/A", $M160)</f>
        <v>N/A</v>
      </c>
      <c r="V160" s="15" t="str">
        <f>IF($S160&lt;3, "N/A", $M160)</f>
        <v>N/A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Yes</v>
      </c>
      <c r="AA160" s="17">
        <f>IF(C160="DM", "N/A", IF(Z160="No","N/A",VLOOKUP(B160,'Extension List'!$A$3:$AE$1972,19,FALSE)))</f>
        <v>1</v>
      </c>
      <c r="AB160" s="14">
        <f>IF(C160="DM", "N/A", IF(Z160="No","N/A",VLOOKUP(B160,'Extension List'!$A$3:$AE$1972,21,FALSE)))</f>
        <v>1</v>
      </c>
      <c r="AC160" s="14">
        <v>1</v>
      </c>
      <c r="AD160" s="15">
        <f>IF(AE160="N/A", "N/A", AA160-AE160)</f>
        <v>0</v>
      </c>
      <c r="AE160" s="15">
        <f>IF(AA160="N/A", "N/A", IF(AC160&gt;0, IF(AA160&lt;13, ROUNDUP(0.25*AA160,0), IF(AA160&lt;26, ROUNDUP(0.4*AA160,0), IF(AA160&lt;51, ROUNDUP(0.6*AA160,0), ROUNDUP(0.75*AA160,0)))), "N/A"))</f>
        <v>1</v>
      </c>
      <c r="AF160" s="15">
        <f>IF(AD160="N/A","N/A", (AE160*AC160)+Q160)</f>
        <v>1</v>
      </c>
      <c r="AG160" s="15">
        <v>0</v>
      </c>
      <c r="AH160" s="15">
        <v>1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OK</v>
      </c>
      <c r="AM160" s="15">
        <f>IF(AD160="N/A", L160+T160, L160+AG160)</f>
        <v>1</v>
      </c>
      <c r="AN160" s="15">
        <f>IF(AD160="N/A", IF(U160="N/A", "N/A", L160+U160), AD160+AH160)</f>
        <v>1</v>
      </c>
      <c r="AO160" s="15" t="str">
        <f>IF(AD160="N/A", IF(V160="N/A", "N/A", L160+V160), IF(AI160="N/A", "N/A", AD160+AI160))</f>
        <v>N/A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40</v>
      </c>
      <c r="AS160" s="14" t="s">
        <v>40</v>
      </c>
      <c r="AT160" s="14" t="s">
        <v>40</v>
      </c>
      <c r="AU160" s="14" t="s">
        <v>44</v>
      </c>
      <c r="AV160" s="14" t="s">
        <v>44</v>
      </c>
      <c r="AW160" s="14" t="s">
        <v>44</v>
      </c>
      <c r="AX160" s="14" t="s">
        <v>44</v>
      </c>
      <c r="AY160" s="14" t="s">
        <v>44</v>
      </c>
      <c r="AZ160" s="14" t="s">
        <v>44</v>
      </c>
      <c r="BA160" s="14" t="s">
        <v>44</v>
      </c>
      <c r="BB160" s="14" t="s">
        <v>44</v>
      </c>
      <c r="BC160" s="14" t="s">
        <v>44</v>
      </c>
      <c r="BD160" s="14" t="s">
        <v>44</v>
      </c>
      <c r="BE160" s="14" t="s">
        <v>44</v>
      </c>
      <c r="BF160" s="14" t="s">
        <v>44</v>
      </c>
      <c r="BG160" s="14" t="s">
        <v>44</v>
      </c>
      <c r="BH160" s="14" t="s">
        <v>44</v>
      </c>
      <c r="BI160" s="14"/>
      <c r="BJ160" s="15">
        <f>IF(AR160="R", $CA160, IF(OR(AR160="P", AR160="T", AR160="N"), 0, IF($C160="DM", $T160, IF(OR(AR160="Y", AR160="IR"),$AM160,IF(AR160="C", IF($BI160="Y", IF($AF160="N/A", $Q160, $AF160), IF($AG160="N/A", $T160,$AG160)))))))</f>
        <v>1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1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1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0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0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0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0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0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0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0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0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0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0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0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0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0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0</v>
      </c>
      <c r="CA160" s="14" t="s">
        <v>75</v>
      </c>
      <c r="CB160" s="15">
        <f>BZ160</f>
        <v>0</v>
      </c>
      <c r="CC160" s="14">
        <f>IF(OR($BH160="T", $BH160="R"), 0, IF($BH160="C", IF($BI160="Y", IF($BA160="C", 0, IF(AF160="N/A", Q160-T160, AF160-AG160)), IF($AF160="N/A", U160, AH160)), AN160))</f>
        <v>1</v>
      </c>
      <c r="CD160" s="14" t="str">
        <f>IF(OR($BH160="T", $BH160="R"), 0, IF($BH160="C", IF($BI160="Y", 0, IF($AF160="N/A", V160, AI160)), AO160))</f>
        <v>N/A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S:1/0 G:1 GR:1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6157</v>
      </c>
      <c r="B161" s="14" t="s">
        <v>2971</v>
      </c>
      <c r="C161" s="14" t="s">
        <v>71</v>
      </c>
      <c r="D161" s="14" t="s">
        <v>53</v>
      </c>
      <c r="E161" s="14">
        <f>VLOOKUP(B161, 'Rookie Year'!$A$2:$B$55555,2,FALSE)</f>
        <v>2023</v>
      </c>
      <c r="F161" s="14">
        <v>2025</v>
      </c>
      <c r="G161" s="14" t="s">
        <v>42</v>
      </c>
      <c r="H161" s="14">
        <v>1</v>
      </c>
      <c r="I161" s="15">
        <v>1</v>
      </c>
      <c r="J161" s="14">
        <v>1</v>
      </c>
      <c r="K161" s="16">
        <f>IF(AND(G161&lt;&gt;"N",R161="N/A"), IF(I161&lt;4, 0, 0.25),IF(I161=1, IF(J161=1,0.25, 0.25), IF(I161&lt;13, 0.25, IF(I161&lt;26, 0.4, IF(I161&lt;51, 0.6, 0.75)))))</f>
        <v>0.25</v>
      </c>
      <c r="L161" s="15">
        <f>I161-M161</f>
        <v>0</v>
      </c>
      <c r="M161" s="15">
        <f>ROUNDUP(I161*K161,0)</f>
        <v>1</v>
      </c>
      <c r="N161" s="15">
        <f>M161*J161</f>
        <v>1</v>
      </c>
      <c r="O161" s="15">
        <v>0</v>
      </c>
      <c r="P161" s="15">
        <v>0</v>
      </c>
      <c r="Q161" s="15">
        <f>N161-O161-P161</f>
        <v>1</v>
      </c>
      <c r="R161" s="14" t="s">
        <v>75</v>
      </c>
      <c r="S161" s="14">
        <f>IF(R161="N/A", J161-($B$1-F161), J161-($B$1-R161))</f>
        <v>1</v>
      </c>
      <c r="T161" s="15">
        <f>IF($S161&lt;1, "N/A", $M161)</f>
        <v>1</v>
      </c>
      <c r="U161" s="15" t="str">
        <f>IF($S161&lt;2, "N/A", $M161)</f>
        <v>N/A</v>
      </c>
      <c r="V161" s="15" t="str">
        <f>IF($S161&lt;3, "N/A", $M161)</f>
        <v>N/A</v>
      </c>
      <c r="W161" s="15" t="str">
        <f>IF($S161&lt;4, "N/A", $M161)</f>
        <v>N/A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No</v>
      </c>
      <c r="AA161" s="17" t="str">
        <f>IF(C161="DM", "N/A", IF(Z161="No","N/A",VLOOKUP(B161,'Extension List'!$A$3:$AE$1972,19,FALSE)))</f>
        <v>N/A</v>
      </c>
      <c r="AB161" s="14" t="str">
        <f>IF(C161="DM", "N/A", IF(Z161="No","N/A",VLOOKUP(B161,'Extension List'!$A$3:$AE$1972,21,FALSE)))</f>
        <v>N/A</v>
      </c>
      <c r="AC161" s="14" t="str">
        <f>IF(AA161="N/A", "N/A", 0)</f>
        <v>N/A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1</v>
      </c>
      <c r="AN161" s="15" t="str">
        <f>IF(AD161="N/A", IF(U161="N/A", "N/A", L161+U161), AD161+AH161)</f>
        <v>N/A</v>
      </c>
      <c r="AO161" s="15" t="str">
        <f>IF(AD161="N/A", IF(V161="N/A", "N/A", L161+V161), IF(AI161="N/A", "N/A", AD161+AI161))</f>
        <v>N/A</v>
      </c>
      <c r="AP161" s="15" t="str">
        <f>IF(AD161="N/A", IF(W161="N/A", "N/A", L161+W161), IF(AJ161="N/A", "N/A", AD161+AJ161))</f>
        <v>N/A</v>
      </c>
      <c r="AQ161" s="15" t="str">
        <f>IF(AD161="N/A", IF(X161="N/A", "N/A", L161+X161), IF(AK161="N/A", "N/A", AD161+AK161))</f>
        <v>N/A</v>
      </c>
      <c r="AR161" s="14" t="s">
        <v>42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J161" s="15">
        <f>IF(AR161="R", $CA161, IF(OR(AR161="P", AR161="T", AR161="N"), 0, IF($C161="DM", $T161, IF(OR(AR161="Y", AR161="IR"),$AM161,IF(AR161="C", IF($BI161="Y", IF($AF161="N/A", $Q161, $AF161), IF($AG161="N/A", $T161,$AG161)))))))</f>
        <v>0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4" t="s">
        <v>75</v>
      </c>
      <c r="CB161" s="15">
        <f>BZ161</f>
        <v>1</v>
      </c>
      <c r="CC161" s="14" t="str">
        <f>IF(OR($BH161="T", $BH161="R"), 0, IF($BH161="C", IF($BI161="Y", IF($BA161="C", 0, IF(AF161="N/A", Q161-T161, AF161-AG161)), IF($AF161="N/A", U161, AH161)), AN161))</f>
        <v>N/A</v>
      </c>
      <c r="CD161" s="14" t="str">
        <f>IF(OR($BH161="T", $BH161="R"), 0, IF($BH161="C", IF($BI161="Y", 0, IF($AF161="N/A", V161, AI161)), AO161))</f>
        <v>N/A</v>
      </c>
      <c r="CE161" s="14" t="str">
        <f>IF(OR($BH161="T", $BH161="R"), 0, IF($BH161="C", IF($BI161="Y", 0, IF($AF161="N/A", W161, AJ161)), AP161))</f>
        <v>N/A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S:0 G:1 GR:1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6210</v>
      </c>
      <c r="B162" s="14" t="s">
        <v>3257</v>
      </c>
      <c r="C162" s="14" t="s">
        <v>71</v>
      </c>
      <c r="D162" s="14" t="s">
        <v>53</v>
      </c>
      <c r="E162" s="14">
        <f>VLOOKUP(B162, 'Rookie Year'!$A$2:$B$55555,2,FALSE)</f>
        <v>2022</v>
      </c>
      <c r="F162" s="14">
        <v>2025</v>
      </c>
      <c r="G162" s="14" t="s">
        <v>42</v>
      </c>
      <c r="H162" s="14">
        <v>5</v>
      </c>
      <c r="I162" s="15">
        <v>1</v>
      </c>
      <c r="J162" s="14">
        <v>1</v>
      </c>
      <c r="K162" s="16">
        <f>IF(AND(G162&lt;&gt;"N",R162="N/A"), IF(I162&lt;4, 0, 0.25),IF(I162=1, IF(J162=1,0.25, 0.25), IF(I162&lt;13, 0.25, IF(I162&lt;26, 0.4, IF(I162&lt;51, 0.6, 0.75)))))</f>
        <v>0.25</v>
      </c>
      <c r="L162" s="15">
        <f>I162-M162</f>
        <v>0</v>
      </c>
      <c r="M162" s="15">
        <f>ROUNDUP(I162*K162,0)</f>
        <v>1</v>
      </c>
      <c r="N162" s="15">
        <f>M162*J162</f>
        <v>1</v>
      </c>
      <c r="O162" s="15">
        <v>0</v>
      </c>
      <c r="P162" s="15">
        <v>0</v>
      </c>
      <c r="Q162" s="15">
        <f>N162-O162-P162</f>
        <v>1</v>
      </c>
      <c r="R162" s="14" t="s">
        <v>75</v>
      </c>
      <c r="S162" s="14">
        <f>IF(R162="N/A", J162-($B$1-F162), J162-($B$1-R162))</f>
        <v>1</v>
      </c>
      <c r="T162" s="15">
        <f>IF($S162&lt;1, "N/A", $M162)</f>
        <v>1</v>
      </c>
      <c r="U162" s="15" t="str">
        <f>IF($S162&lt;2, "N/A", $M162)</f>
        <v>N/A</v>
      </c>
      <c r="V162" s="15" t="str">
        <f>IF($S162&lt;3, "N/A", $M162)</f>
        <v>N/A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No</v>
      </c>
      <c r="AA162" s="17" t="str">
        <f>IF(C162="DM", "N/A", IF(Z162="No","N/A",VLOOKUP(B162,'Extension List'!$A$3:$AE$1972,19,FALSE)))</f>
        <v>N/A</v>
      </c>
      <c r="AB162" s="14" t="str">
        <f>IF(C162="DM", "N/A", IF(Z162="No","N/A",VLOOKUP(B162,'Extension List'!$A$3:$AE$1972,21,FALSE)))</f>
        <v>N/A</v>
      </c>
      <c r="AC162" s="14" t="str">
        <f>IF(AA162="N/A", "N/A", 0)</f>
        <v>N/A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1</v>
      </c>
      <c r="AN162" s="15" t="str">
        <f>IF(AD162="N/A", IF(U162="N/A", "N/A", L162+U162), AD162+AH162)</f>
        <v>N/A</v>
      </c>
      <c r="AO162" s="15" t="str">
        <f>IF(AD162="N/A", IF(V162="N/A", "N/A", L162+V162), IF(AI162="N/A", "N/A", AD162+AI162))</f>
        <v>N/A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42</v>
      </c>
      <c r="AS162" s="14" t="s">
        <v>42</v>
      </c>
      <c r="AT162" s="14" t="s">
        <v>42</v>
      </c>
      <c r="AU162" s="14" t="s">
        <v>42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J162" s="15">
        <f>IF(AR162="R", $CA162, IF(OR(AR162="P", AR162="T", AR162="N"), 0, IF($C162="DM", $T162, IF(OR(AR162="Y", AR162="IR"),$AM162,IF(AR162="C", IF($BI162="Y", IF($AF162="N/A", $Q162, $AF162), IF($AG162="N/A", $T162,$AG162)))))))</f>
        <v>0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0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0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0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1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1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1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1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1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1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1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1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1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1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1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1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1</v>
      </c>
      <c r="CA162" s="14" t="s">
        <v>75</v>
      </c>
      <c r="CB162" s="15">
        <f>BZ162</f>
        <v>1</v>
      </c>
      <c r="CC162" s="14" t="str">
        <f>IF(OR($BH162="T", $BH162="R"), 0, IF($BH162="C", IF($BI162="Y", IF($BA162="C", 0, IF(AF162="N/A", Q162-T162, AF162-AG162)), IF($AF162="N/A", U162, AH162)), AN162))</f>
        <v>N/A</v>
      </c>
      <c r="CD162" s="14" t="str">
        <f>IF(OR($BH162="T", $BH162="R"), 0, IF($BH162="C", IF($BI162="Y", 0, IF($AF162="N/A", V162, AI162)), AO162))</f>
        <v>N/A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S:0 G:1 GR:1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6089</v>
      </c>
      <c r="B163" s="14" t="s">
        <v>3205</v>
      </c>
      <c r="C163" s="14" t="s">
        <v>71</v>
      </c>
      <c r="D163" s="14" t="s">
        <v>53</v>
      </c>
      <c r="E163" s="14">
        <v>2025</v>
      </c>
      <c r="F163" s="14">
        <v>2025</v>
      </c>
      <c r="G163" s="14" t="s">
        <v>40</v>
      </c>
      <c r="H163" s="14" t="s">
        <v>2226</v>
      </c>
      <c r="I163" s="15">
        <v>1</v>
      </c>
      <c r="J163" s="14">
        <v>3</v>
      </c>
      <c r="K163" s="16">
        <f>IF(AND(G163&lt;&gt;"N",R163="N/A"), IF(I163&lt;4, 0, 0.25),IF(I163=1, IF(J163=1,0.25, 0.25), IF(I163&lt;13, 0.25, IF(I163&lt;26, 0.4, IF(I163&lt;51, 0.6, 0.75)))))</f>
        <v>0</v>
      </c>
      <c r="L163" s="15">
        <f>I163-M163</f>
        <v>1</v>
      </c>
      <c r="M163" s="15">
        <f>ROUNDUP(I163*K163,0)</f>
        <v>0</v>
      </c>
      <c r="N163" s="15">
        <f>M163*J163</f>
        <v>0</v>
      </c>
      <c r="O163" s="15">
        <v>0</v>
      </c>
      <c r="P163" s="15">
        <v>0</v>
      </c>
      <c r="Q163" s="15">
        <f>N163-O163-P163</f>
        <v>0</v>
      </c>
      <c r="R163" s="14" t="s">
        <v>75</v>
      </c>
      <c r="S163" s="14">
        <f>IF(R163="N/A", J163-($B$1-F163), J163-($B$1-R163))</f>
        <v>3</v>
      </c>
      <c r="T163" s="15">
        <f>IF($S163&lt;1, "N/A", $M163)</f>
        <v>0</v>
      </c>
      <c r="U163" s="15">
        <f>IF($S163&lt;2, "N/A", $M163)</f>
        <v>0</v>
      </c>
      <c r="V163" s="15">
        <f>IF($S163&lt;3, "N/A", $M163)</f>
        <v>0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List'!$A$3:$AE$1972,19,FALSE)))</f>
        <v>N/A</v>
      </c>
      <c r="AB163" s="14" t="str">
        <f>IF(C163="DM", "N/A", IF(Z163="No","N/A",VLOOKUP(B163,'Extension List'!$A$3:$AE$1972,21,FALSE)))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1</v>
      </c>
      <c r="AN163" s="15">
        <f>IF(AD163="N/A", IF(U163="N/A", "N/A", L163+U163), AD163+AH163)</f>
        <v>1</v>
      </c>
      <c r="AO163" s="15">
        <f>IF(AD163="N/A", IF(V163="N/A", "N/A", L163+V163), IF(AI163="N/A", "N/A", AD163+AI163))</f>
        <v>1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40</v>
      </c>
      <c r="AV163" s="14" t="s">
        <v>40</v>
      </c>
      <c r="AW163" s="14" t="s">
        <v>40</v>
      </c>
      <c r="AX163" s="14" t="s">
        <v>40</v>
      </c>
      <c r="AY163" s="14" t="s">
        <v>40</v>
      </c>
      <c r="AZ163" s="14" t="s">
        <v>40</v>
      </c>
      <c r="BA163" s="14" t="s">
        <v>40</v>
      </c>
      <c r="BB163" s="14" t="s">
        <v>40</v>
      </c>
      <c r="BC163" s="14" t="s">
        <v>40</v>
      </c>
      <c r="BD163" s="14" t="s">
        <v>40</v>
      </c>
      <c r="BE163" s="14" t="s">
        <v>40</v>
      </c>
      <c r="BF163" s="14" t="s">
        <v>40</v>
      </c>
      <c r="BG163" s="14" t="s">
        <v>40</v>
      </c>
      <c r="BH163" s="14" t="s">
        <v>40</v>
      </c>
      <c r="BJ163" s="15">
        <f>IF(AR163="R", $CA163, IF(OR(AR163="P", AR163="T", AR163="N"), 0, IF($C163="DM", $T163, IF(OR(AR163="Y", AR163="IR"),$AM163,IF(AR163="C", IF($BI163="Y", IF($AF163="N/A", $Q163, $AF163), IF($AG163="N/A", $T163,$AG163)))))))</f>
        <v>1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1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1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1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1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1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1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1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1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1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1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1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1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1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1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1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1</v>
      </c>
      <c r="CA163" s="14" t="s">
        <v>75</v>
      </c>
      <c r="CB163" s="15">
        <f>BZ163</f>
        <v>1</v>
      </c>
      <c r="CC163" s="14">
        <f>IF(OR($BH163="T", $BH163="R"), 0, IF($BH163="C", IF($BI163="Y", IF($BA163="C", 0, IF(AF163="N/A", Q163-T163, AF163-AG163)), IF($AF163="N/A", U163, AH163)), AN163))</f>
        <v>1</v>
      </c>
      <c r="CD163" s="14">
        <f>IF(OR($BH163="T", $BH163="R"), 0, IF($BH163="C", IF($BI163="Y", 0, IF($AF163="N/A", V163, AI163)), AO163))</f>
        <v>1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S:1 G:0 GR:0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5690</v>
      </c>
      <c r="B164" s="14" t="s">
        <v>2999</v>
      </c>
      <c r="C164" s="14" t="s">
        <v>71</v>
      </c>
      <c r="D164" s="14" t="s">
        <v>53</v>
      </c>
      <c r="E164" s="14">
        <f>VLOOKUP(B164, 'Rookie Year'!$A$2:$B$55555,2,FALSE)</f>
        <v>2024</v>
      </c>
      <c r="F164" s="14">
        <v>2024</v>
      </c>
      <c r="G164" s="14" t="s">
        <v>40</v>
      </c>
      <c r="H164" s="14" t="s">
        <v>2432</v>
      </c>
      <c r="I164" s="15">
        <v>1</v>
      </c>
      <c r="J164" s="14">
        <v>3</v>
      </c>
      <c r="K164" s="16">
        <f>IF(AND(G164&lt;&gt;"N",R164="N/A"), IF(I164&lt;4, 0, 0.25),IF(I164=1, IF(J164=1,0.25, 0.25), IF(I164&lt;13, 0.25, IF(I164&lt;26, 0.4, IF(I164&lt;51, 0.6, 0.75)))))</f>
        <v>0</v>
      </c>
      <c r="L164" s="15">
        <f>I164-M164</f>
        <v>1</v>
      </c>
      <c r="M164" s="15">
        <f>ROUNDUP(I164*K164,0)</f>
        <v>0</v>
      </c>
      <c r="N164" s="15">
        <f>M164*J164</f>
        <v>0</v>
      </c>
      <c r="O164" s="15">
        <v>0</v>
      </c>
      <c r="P164" s="15">
        <v>0</v>
      </c>
      <c r="Q164" s="15">
        <f>N164-O164-P164</f>
        <v>0</v>
      </c>
      <c r="R164" s="14" t="s">
        <v>75</v>
      </c>
      <c r="S164" s="14">
        <f>IF(R164="N/A", J164-($B$1-F164), J164-($B$1-R164))</f>
        <v>2</v>
      </c>
      <c r="T164" s="15">
        <v>0</v>
      </c>
      <c r="U164" s="15">
        <v>0</v>
      </c>
      <c r="V164" s="15" t="str">
        <f>IF($S164&lt;3, "N/A", $M164)</f>
        <v>N/A</v>
      </c>
      <c r="W164" s="15" t="str">
        <f>IF($S164&lt;4, "N/A", $M164)</f>
        <v>N/A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List'!$A$3:$AE$1972,19,FALSE)))</f>
        <v>N/A</v>
      </c>
      <c r="AB164" s="14" t="str">
        <f>IF(C164="DM", "N/A", IF(Z164="No","N/A",VLOOKUP(B164,'Extension List'!$A$3:$AE$1972,21,FALSE)))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1</v>
      </c>
      <c r="AN164" s="15">
        <f>IF(AD164="N/A", IF(U164="N/A", "N/A", L164+U164), AD164+AH164)</f>
        <v>1</v>
      </c>
      <c r="AO164" s="15" t="str">
        <f>IF(AD164="N/A", IF(V164="N/A", "N/A", L164+V164), IF(AI164="N/A", "N/A", AD164+AI164))</f>
        <v>N/A</v>
      </c>
      <c r="AP164" s="15" t="str">
        <f>IF(AD164="N/A", IF(W164="N/A", "N/A", L164+W164), IF(AJ164="N/A", "N/A", AD164+AJ164))</f>
        <v>N/A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I164" s="14"/>
      <c r="BJ164" s="15">
        <f>IF(AR164="R", $CA164, IF(OR(AR164="P", AR164="T", AR164="N"), 0, IF($C164="DM", $T164, IF(OR(AR164="Y", AR164="IR"),$AM164,IF(AR164="C", IF($BI164="Y", IF($AF164="N/A", $Q164, $AF164), IF($AG164="N/A", $T164,$AG164)))))))</f>
        <v>1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1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1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1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1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1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1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1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1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1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1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1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1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1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1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1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1</v>
      </c>
      <c r="CA164" s="14" t="s">
        <v>75</v>
      </c>
      <c r="CB164" s="15">
        <f>BZ164</f>
        <v>1</v>
      </c>
      <c r="CC164" s="14">
        <f>IF(OR($BH164="T", $BH164="R"), 0, IF($BH164="C", IF($BI164="Y", IF($BA164="C", 0, IF(AF164="N/A", Q164-T164, AF164-AG164)), IF($AF164="N/A", U164, AH164)), AN164))</f>
        <v>1</v>
      </c>
      <c r="CD164" s="14" t="str">
        <f>IF(OR($BH164="T", $BH164="R"), 0, IF($BH164="C", IF($BI164="Y", 0, IF($AF164="N/A", V164, AI164)), AO164))</f>
        <v>N/A</v>
      </c>
      <c r="CE164" s="14" t="str">
        <f>IF(OR($BH164="T", $BH164="R"), 0, IF($BH164="C", IF($BI164="Y", 0, IF($AF164="N/A", W164, AJ164)), AP164))</f>
        <v>N/A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S:1 G:0 GR:0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2475</v>
      </c>
      <c r="B165" s="14" t="s">
        <v>1129</v>
      </c>
      <c r="C165" s="14" t="s">
        <v>72</v>
      </c>
      <c r="D165" s="14" t="s">
        <v>53</v>
      </c>
      <c r="E165" s="14">
        <f>VLOOKUP(B165, 'Rookie Year'!$A$2:$B$55555,2,FALSE)</f>
        <v>2016</v>
      </c>
      <c r="F165" s="14">
        <v>2018</v>
      </c>
      <c r="G165" s="14" t="s">
        <v>42</v>
      </c>
      <c r="H165" s="14" t="s">
        <v>1927</v>
      </c>
      <c r="I165" s="15">
        <v>26</v>
      </c>
      <c r="J165" s="14">
        <v>5</v>
      </c>
      <c r="K165" s="16">
        <f>IF(AND(G165&lt;&gt;"N",R165="N/A"), IF(I165&lt;4, 0, 0.25),IF(I165=1, IF(J165=1,0.25, 0.25), IF(I165&lt;13, 0.25, IF(I165&lt;26, 0.4, IF(I165&lt;51, 0.6, 0.75)))))</f>
        <v>0.6</v>
      </c>
      <c r="L165" s="15">
        <f>I165-M165</f>
        <v>10</v>
      </c>
      <c r="M165" s="15">
        <f>ROUNDUP(I165*K165,0)</f>
        <v>16</v>
      </c>
      <c r="N165" s="15">
        <f>M165*J165</f>
        <v>80</v>
      </c>
      <c r="O165" s="15">
        <v>72</v>
      </c>
      <c r="P165" s="15">
        <v>0</v>
      </c>
      <c r="Q165" s="15">
        <f>N165-O165-P165</f>
        <v>8</v>
      </c>
      <c r="R165" s="14">
        <v>2021</v>
      </c>
      <c r="S165" s="14">
        <f>IF(R165="N/A", J165-($B$1-F165), J165-($B$1-R165))</f>
        <v>1</v>
      </c>
      <c r="T165" s="15">
        <v>8</v>
      </c>
      <c r="U165" s="15" t="str">
        <f>IF($S165&lt;2, "N/A", $M165)</f>
        <v>N/A</v>
      </c>
      <c r="V165" s="15" t="str">
        <f>IF($S165&lt;3, "N/A", $M165)</f>
        <v>N/A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No</v>
      </c>
      <c r="AA165" s="17" t="str">
        <f>IF(C165="DM", "N/A", IF(Z165="No","N/A",VLOOKUP(B165,'Extension List'!$A$3:$AE$1972,19,FALSE)))</f>
        <v>N/A</v>
      </c>
      <c r="AB165" s="14" t="str">
        <f>IF(C165="DM", "N/A", IF(Z165="No","N/A",VLOOKUP(B165,'Extension List'!$A$3:$AE$1972,21,FALSE)))</f>
        <v>N/A</v>
      </c>
      <c r="AC165" s="14" t="str">
        <f>IF(AA165="N/A", "N/A", 0)</f>
        <v>N/A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18</v>
      </c>
      <c r="AN165" s="15" t="str">
        <f>IF(AD165="N/A", IF(U165="N/A", "N/A", L165+U165), AD165+AH165)</f>
        <v>N/A</v>
      </c>
      <c r="AO165" s="15" t="str">
        <f>IF(AD165="N/A", IF(V165="N/A", "N/A", L165+V165), IF(AI165="N/A", "N/A", AD165+AI165))</f>
        <v>N/A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40</v>
      </c>
      <c r="AS165" s="14" t="s">
        <v>40</v>
      </c>
      <c r="AT165" s="14" t="s">
        <v>40</v>
      </c>
      <c r="AU165" s="14" t="s">
        <v>40</v>
      </c>
      <c r="AV165" s="14" t="s">
        <v>40</v>
      </c>
      <c r="AW165" s="14" t="s">
        <v>40</v>
      </c>
      <c r="AX165" s="14" t="s">
        <v>40</v>
      </c>
      <c r="AY165" s="14" t="s">
        <v>40</v>
      </c>
      <c r="AZ165" s="14" t="s">
        <v>40</v>
      </c>
      <c r="BA165" s="14" t="s">
        <v>40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I165" s="14"/>
      <c r="BJ165" s="15">
        <f>IF(AR165="R", $CA165, IF(OR(AR165="P", AR165="T", AR165="N"), 0, IF($C165="DM", $T165, IF(OR(AR165="Y", AR165="IR"),$AM165,IF(AR165="C", IF($BI165="Y", IF($AF165="N/A", $Q165, $AF165), IF($AG165="N/A", $T165,$AG165)))))))</f>
        <v>8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8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8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8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8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8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8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8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8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8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8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8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8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8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8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8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8</v>
      </c>
      <c r="CA165" s="14" t="s">
        <v>75</v>
      </c>
      <c r="CB165" s="15">
        <f>BZ165</f>
        <v>8</v>
      </c>
      <c r="CC165" s="14" t="str">
        <f>IF(OR($BH165="T", $BH165="R"), 0, IF($BH165="C", IF($BI165="Y", IF($BA165="C", 0, IF(AF165="N/A", Q165-T165, AF165-AG165)), IF($AF165="N/A", U165, AH165)), AN165))</f>
        <v>N/A</v>
      </c>
      <c r="CD165" s="14" t="str">
        <f>IF(OR($BH165="T", $BH165="R"), 0, IF($BH165="C", IF($BI165="Y", 0, IF($AF165="N/A", V165, AI165)), AO165))</f>
        <v>N/A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S:10 G:16 GR:8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4245</v>
      </c>
      <c r="B166" s="14" t="s">
        <v>2439</v>
      </c>
      <c r="C166" s="14" t="s">
        <v>72</v>
      </c>
      <c r="D166" s="14" t="s">
        <v>53</v>
      </c>
      <c r="E166" s="14">
        <f>VLOOKUP(B166, 'Rookie Year'!$A$2:$B$55555,2,FALSE)</f>
        <v>2021</v>
      </c>
      <c r="F166" s="14">
        <v>2021</v>
      </c>
      <c r="G166" s="14" t="s">
        <v>40</v>
      </c>
      <c r="H166" s="14" t="s">
        <v>2237</v>
      </c>
      <c r="I166" s="15">
        <v>1</v>
      </c>
      <c r="J166" s="14">
        <v>3</v>
      </c>
      <c r="K166" s="16">
        <f>IF(AND(G166&lt;&gt;"N",R166="N/A"), IF(I166&lt;4, 0, 0.25),IF(I166=1, IF(J166=1,0.25, 0.25), IF(I166&lt;13, 0.25, IF(I166&lt;26, 0.4, IF(I166&lt;51, 0.6, 0.75)))))</f>
        <v>0.25</v>
      </c>
      <c r="L166" s="15">
        <f>I166-M166</f>
        <v>0</v>
      </c>
      <c r="M166" s="15">
        <f>ROUNDUP(I166*K166,0)</f>
        <v>1</v>
      </c>
      <c r="N166" s="15">
        <f>M166*J166</f>
        <v>3</v>
      </c>
      <c r="O166" s="15">
        <v>2</v>
      </c>
      <c r="P166" s="15">
        <v>0</v>
      </c>
      <c r="Q166" s="15">
        <f>N166-O166-P166</f>
        <v>1</v>
      </c>
      <c r="R166" s="14">
        <v>2023</v>
      </c>
      <c r="S166" s="14">
        <f>IF(R166="N/A", J166-($B$1-F166), J166-($B$1-R166))</f>
        <v>1</v>
      </c>
      <c r="T166" s="15">
        <v>1</v>
      </c>
      <c r="U166" s="15" t="str">
        <f>IF($S166&lt;2, "N/A", $M166)</f>
        <v>N/A</v>
      </c>
      <c r="V166" s="15" t="str">
        <f>IF($S166&lt;3, "N/A", $M166)</f>
        <v>N/A</v>
      </c>
      <c r="W166" s="15" t="str">
        <f>IF($S166&lt;4, "N/A", $M166)</f>
        <v>N/A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No</v>
      </c>
      <c r="AA166" s="17" t="str">
        <f>IF(C166="DM", "N/A", IF(Z166="No","N/A",VLOOKUP(B166,'Extension List'!$A$3:$AE$1972,19,FALSE)))</f>
        <v>N/A</v>
      </c>
      <c r="AB166" s="14" t="str">
        <f>IF(C166="DM", "N/A", IF(Z166="No","N/A",VLOOKUP(B166,'Extension List'!$A$3:$AE$1972,21,FALSE)))</f>
        <v>N/A</v>
      </c>
      <c r="AC166" s="14" t="str">
        <f>IF(AA166="N/A", "N/A", 0)</f>
        <v>N/A</v>
      </c>
      <c r="AD166" s="15" t="str">
        <f>IF(AE166="N/A", "N/A", AA166-AE166)</f>
        <v>N/A</v>
      </c>
      <c r="AE166" s="15" t="str">
        <f>IF(AA166="N/A", "N/A", IF(AC166&gt;0, IF(AA166&lt;13, ROUNDUP(0.25*AA166,0), IF(AA166&lt;26, ROUNDUP(0.4*AA166,0), IF(AA166&lt;51, ROUNDUP(0.6*AA166,0), ROUNDUP(0.75*AA166,0)))), "N/A"))</f>
        <v>N/A</v>
      </c>
      <c r="AF166" s="15" t="str">
        <f>IF(AD166="N/A","N/A", (AE166*AC166)+Q166)</f>
        <v>N/A</v>
      </c>
      <c r="AG166" s="15" t="str">
        <f>IF($AF166="N/A", "N/A", "TBC")</f>
        <v>N/A</v>
      </c>
      <c r="AH166" s="15" t="str">
        <f>IF($AF166="N/A", "N/A", "TBC")</f>
        <v>N/A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N/A</v>
      </c>
      <c r="AM166" s="15">
        <f>IF(AD166="N/A", L166+T166, L166+AG166)</f>
        <v>1</v>
      </c>
      <c r="AN166" s="15" t="str">
        <f>IF(AD166="N/A", IF(U166="N/A", "N/A", L166+U166), AD166+AH166)</f>
        <v>N/A</v>
      </c>
      <c r="AO166" s="15" t="str">
        <f>IF(AD166="N/A", IF(V166="N/A", "N/A", L166+V166), IF(AI166="N/A", "N/A", AD166+AI166))</f>
        <v>N/A</v>
      </c>
      <c r="AP166" s="15" t="str">
        <f>IF(AD166="N/A", IF(W166="N/A", "N/A", L166+W166), IF(AJ166="N/A", "N/A", AD166+AJ166))</f>
        <v>N/A</v>
      </c>
      <c r="AQ166" s="15" t="str">
        <f>IF(AD166="N/A", IF(X166="N/A", "N/A", L166+X166), IF(AK166="N/A", "N/A", AD166+AK166))</f>
        <v>N/A</v>
      </c>
      <c r="AR166" s="14" t="s">
        <v>40</v>
      </c>
      <c r="AS166" s="14" t="s">
        <v>40</v>
      </c>
      <c r="AT166" s="14" t="s">
        <v>40</v>
      </c>
      <c r="AU166" s="14" t="s">
        <v>40</v>
      </c>
      <c r="AV166" s="14" t="s">
        <v>40</v>
      </c>
      <c r="AW166" s="14" t="s">
        <v>40</v>
      </c>
      <c r="AX166" s="14" t="s">
        <v>40</v>
      </c>
      <c r="AY166" s="14" t="s">
        <v>40</v>
      </c>
      <c r="AZ166" s="14" t="s">
        <v>40</v>
      </c>
      <c r="BA166" s="14" t="s">
        <v>40</v>
      </c>
      <c r="BB166" s="14" t="s">
        <v>40</v>
      </c>
      <c r="BC166" s="14" t="s">
        <v>40</v>
      </c>
      <c r="BD166" s="14" t="s">
        <v>40</v>
      </c>
      <c r="BE166" s="14" t="s">
        <v>40</v>
      </c>
      <c r="BF166" s="14" t="s">
        <v>40</v>
      </c>
      <c r="BG166" s="14" t="s">
        <v>40</v>
      </c>
      <c r="BH166" s="14" t="s">
        <v>40</v>
      </c>
      <c r="BI166" s="14"/>
      <c r="BJ166" s="15">
        <f>IF(AR166="R", $CA166, IF(OR(AR166="P", AR166="T", AR166="N"), 0, IF($C166="DM", $T166, IF(OR(AR166="Y", AR166="IR"),$AM166,IF(AR166="C", IF($BI166="Y", IF($AF166="N/A", $Q166, $AF166), IF($AG166="N/A", $T166,$AG166)))))))</f>
        <v>1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1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1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1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1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1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1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1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1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1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1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1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1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1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1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1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1</v>
      </c>
      <c r="CA166" s="14" t="s">
        <v>75</v>
      </c>
      <c r="CB166" s="15">
        <f>BZ166</f>
        <v>1</v>
      </c>
      <c r="CC166" s="14" t="str">
        <f>IF(OR($BH166="T", $BH166="R"), 0, IF($BH166="C", IF($BI166="Y", IF($BA166="C", 0, IF(AF166="N/A", Q166-T166, AF166-AG166)), IF($AF166="N/A", U166, AH166)), AN166))</f>
        <v>N/A</v>
      </c>
      <c r="CD166" s="14" t="str">
        <f>IF(OR($BH166="T", $BH166="R"), 0, IF($BH166="C", IF($BI166="Y", 0, IF($AF166="N/A", V166, AI166)), AO166))</f>
        <v>N/A</v>
      </c>
      <c r="CE166" s="14" t="str">
        <f>IF(OR($BH166="T", $BH166="R"), 0, IF($BH166="C", IF($BI166="Y", 0, IF($AF166="N/A", W166, AJ166)), AP166))</f>
        <v>N/A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S:0 G:1 GR:1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5141</v>
      </c>
      <c r="B167" s="14" t="s">
        <v>2536</v>
      </c>
      <c r="C167" s="14" t="s">
        <v>72</v>
      </c>
      <c r="D167" s="14" t="s">
        <v>53</v>
      </c>
      <c r="E167" s="14">
        <f>VLOOKUP(B167, 'Rookie Year'!$A$2:$B$55555,2,FALSE)</f>
        <v>2015</v>
      </c>
      <c r="F167" s="14">
        <v>2023</v>
      </c>
      <c r="G167" s="14" t="s">
        <v>42</v>
      </c>
      <c r="H167" s="14" t="s">
        <v>1927</v>
      </c>
      <c r="I167" s="15">
        <v>5</v>
      </c>
      <c r="J167" s="14">
        <v>3</v>
      </c>
      <c r="K167" s="16">
        <f>IF(AND(G167&lt;&gt;"N",R167="N/A"), IF(I167&lt;4, 0, 0.25),IF(I167=1, IF(J167=1,0.25, 0.25), IF(I167&lt;13, 0.25, IF(I167&lt;26, 0.4, IF(I167&lt;51, 0.6, 0.75)))))</f>
        <v>0.25</v>
      </c>
      <c r="L167" s="15">
        <f>I167-M167</f>
        <v>3</v>
      </c>
      <c r="M167" s="15">
        <f>ROUNDUP(I167*K167,0)</f>
        <v>2</v>
      </c>
      <c r="N167" s="15">
        <f>M167*J167</f>
        <v>6</v>
      </c>
      <c r="O167" s="15">
        <v>4</v>
      </c>
      <c r="P167" s="15">
        <v>0</v>
      </c>
      <c r="Q167" s="15">
        <f>N167-O167-P167</f>
        <v>2</v>
      </c>
      <c r="R167" s="14" t="s">
        <v>75</v>
      </c>
      <c r="S167" s="14">
        <f>IF(R167="N/A", J167-($B$1-F167), J167-($B$1-R167))</f>
        <v>1</v>
      </c>
      <c r="T167" s="15">
        <v>2</v>
      </c>
      <c r="U167" s="15" t="str">
        <f>IF($S167&lt;2, "N/A", $M167)</f>
        <v>N/A</v>
      </c>
      <c r="V167" s="15" t="str">
        <f>IF($S167&lt;3, "N/A", $M167)</f>
        <v>N/A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List'!$A$3:$AE$1972,19,FALSE)))</f>
        <v>N/A</v>
      </c>
      <c r="AB167" s="14" t="str">
        <f>IF(C167="DM", "N/A", IF(Z167="No","N/A",VLOOKUP(B167,'Extension List'!$A$3:$AE$1972,21,FALSE)))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5</v>
      </c>
      <c r="AN167" s="15" t="str">
        <f>IF(AD167="N/A", IF(U167="N/A", "N/A", L167+U167), AD167+AH167)</f>
        <v>N/A</v>
      </c>
      <c r="AO167" s="15" t="str">
        <f>IF(AD167="N/A", IF(V167="N/A", "N/A", L167+V167), IF(AI167="N/A", "N/A", AD167+AI167))</f>
        <v>N/A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40</v>
      </c>
      <c r="AS167" s="14" t="s">
        <v>40</v>
      </c>
      <c r="AT167" s="14" t="s">
        <v>40</v>
      </c>
      <c r="AU167" s="14" t="s">
        <v>40</v>
      </c>
      <c r="AV167" s="14" t="s">
        <v>40</v>
      </c>
      <c r="AW167" s="14" t="s">
        <v>40</v>
      </c>
      <c r="AX167" s="14" t="s">
        <v>40</v>
      </c>
      <c r="AY167" s="14" t="s">
        <v>40</v>
      </c>
      <c r="AZ167" s="14" t="s">
        <v>40</v>
      </c>
      <c r="BA167" s="14" t="s">
        <v>40</v>
      </c>
      <c r="BB167" s="14" t="s">
        <v>40</v>
      </c>
      <c r="BC167" s="14" t="s">
        <v>40</v>
      </c>
      <c r="BD167" s="14" t="s">
        <v>40</v>
      </c>
      <c r="BE167" s="14" t="s">
        <v>40</v>
      </c>
      <c r="BF167" s="14" t="s">
        <v>40</v>
      </c>
      <c r="BG167" s="14" t="s">
        <v>40</v>
      </c>
      <c r="BH167" s="14" t="s">
        <v>40</v>
      </c>
      <c r="BI167" s="14"/>
      <c r="BJ167" s="15">
        <f>IF(AR167="R", $CA167, IF(OR(AR167="P", AR167="T", AR167="N"), 0, IF($C167="DM", $T167, IF(OR(AR167="Y", AR167="IR"),$AM167,IF(AR167="C", IF($BI167="Y", IF($AF167="N/A", $Q167, $AF167), IF($AG167="N/A", $T167,$AG167)))))))</f>
        <v>2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2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2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2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2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2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2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2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2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2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2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2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2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2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2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2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2</v>
      </c>
      <c r="CA167" s="14" t="s">
        <v>75</v>
      </c>
      <c r="CB167" s="15">
        <f>BZ167</f>
        <v>2</v>
      </c>
      <c r="CC167" s="14" t="str">
        <f>IF(OR($BH167="T", $BH167="R"), 0, IF($BH167="C", IF($BI167="Y", IF($BA167="C", 0, IF(AF167="N/A", Q167-T167, AF167-AG167)), IF($AF167="N/A", U167, AH167)), AN167))</f>
        <v>N/A</v>
      </c>
      <c r="CD167" s="14" t="str">
        <f>IF(OR($BH167="T", $BH167="R"), 0, IF($BH167="C", IF($BI167="Y", 0, IF($AF167="N/A", V167, AI167)), AO167))</f>
        <v>N/A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S:3 G:2 GR:2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5075</v>
      </c>
      <c r="B168" s="14" t="s">
        <v>1841</v>
      </c>
      <c r="C168" s="14" t="s">
        <v>72</v>
      </c>
      <c r="D168" s="14" t="s">
        <v>53</v>
      </c>
      <c r="E168" s="14">
        <f>VLOOKUP(B168, 'Rookie Year'!$A$2:$B$55555,2,FALSE)</f>
        <v>2018</v>
      </c>
      <c r="F168" s="14">
        <v>2023</v>
      </c>
      <c r="G168" s="14" t="s">
        <v>42</v>
      </c>
      <c r="H168" s="14" t="s">
        <v>1927</v>
      </c>
      <c r="I168" s="15">
        <v>13</v>
      </c>
      <c r="J168" s="14">
        <v>3</v>
      </c>
      <c r="K168" s="16">
        <f>IF(AND(G168&lt;&gt;"N",R168="N/A"), IF(I168&lt;4, 0, 0.25),IF(I168=1, IF(J168=1,0.25, 0.25), IF(I168&lt;13, 0.25, IF(I168&lt;26, 0.4, IF(I168&lt;51, 0.6, 0.75)))))</f>
        <v>0.4</v>
      </c>
      <c r="L168" s="15">
        <f>I168-M168</f>
        <v>7</v>
      </c>
      <c r="M168" s="15">
        <f>ROUNDUP(I168*K168,0)</f>
        <v>6</v>
      </c>
      <c r="N168" s="15">
        <f>M168*J168</f>
        <v>18</v>
      </c>
      <c r="O168" s="15">
        <v>12</v>
      </c>
      <c r="P168" s="15">
        <v>0</v>
      </c>
      <c r="Q168" s="15">
        <f>N168-O168-P168</f>
        <v>6</v>
      </c>
      <c r="R168" s="14" t="s">
        <v>75</v>
      </c>
      <c r="S168" s="14">
        <f>IF(R168="N/A", J168-($B$1-F168), J168-($B$1-R168))</f>
        <v>1</v>
      </c>
      <c r="T168" s="15">
        <v>6</v>
      </c>
      <c r="U168" s="15" t="str">
        <f>IF($S168&lt;2, "N/A", $M168)</f>
        <v>N/A</v>
      </c>
      <c r="V168" s="15" t="str">
        <f>IF($S168&lt;3, "N/A", $M168)</f>
        <v>N/A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No</v>
      </c>
      <c r="AA168" s="17" t="str">
        <f>IF(C168="DM", "N/A", IF(Z168="No","N/A",VLOOKUP(B168,'Extension List'!$A$3:$AE$1972,19,FALSE)))</f>
        <v>N/A</v>
      </c>
      <c r="AB168" s="14" t="str">
        <f>IF(C168="DM", "N/A", IF(Z168="No","N/A",VLOOKUP(B168,'Extension List'!$A$3:$AE$1972,21,FALSE)))</f>
        <v>N/A</v>
      </c>
      <c r="AC168" s="14" t="str">
        <f>IF(AA168="N/A", "N/A", 0)</f>
        <v>N/A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13</v>
      </c>
      <c r="AN168" s="15" t="str">
        <f>IF(AD168="N/A", IF(U168="N/A", "N/A", L168+U168), AD168+AH168)</f>
        <v>N/A</v>
      </c>
      <c r="AO168" s="15" t="str">
        <f>IF(AD168="N/A", IF(V168="N/A", "N/A", L168+V168), IF(AI168="N/A", "N/A", AD168+AI168))</f>
        <v>N/A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40</v>
      </c>
      <c r="AS168" s="14" t="s">
        <v>40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I168" s="14"/>
      <c r="BJ168" s="15">
        <f>IF(AR168="R", $CA168, IF(OR(AR168="P", AR168="T", AR168="N"), 0, IF($C168="DM", $T168, IF(OR(AR168="Y", AR168="IR"),$AM168,IF(AR168="C", IF($BI168="Y", IF($AF168="N/A", $Q168, $AF168), IF($AG168="N/A", $T168,$AG168)))))))</f>
        <v>6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6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6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6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6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6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6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6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6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6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6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6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6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6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6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6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6</v>
      </c>
      <c r="CA168" s="14" t="s">
        <v>75</v>
      </c>
      <c r="CB168" s="15">
        <f>BZ168</f>
        <v>6</v>
      </c>
      <c r="CC168" s="14" t="str">
        <f>IF(OR($BH168="T", $BH168="R"), 0, IF($BH168="C", IF($BI168="Y", IF($BA168="C", 0, IF(AF168="N/A", Q168-T168, AF168-AG168)), IF($AF168="N/A", U168, AH168)), AN168))</f>
        <v>N/A</v>
      </c>
      <c r="CD168" s="14" t="str">
        <f>IF(OR($BH168="T", $BH168="R"), 0, IF($BH168="C", IF($BI168="Y", 0, IF($AF168="N/A", V168, AI168)), AO168))</f>
        <v>N/A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S:7 G:6 GR:6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6168</v>
      </c>
      <c r="B169" s="14" t="s">
        <v>961</v>
      </c>
      <c r="C169" s="14" t="s">
        <v>61</v>
      </c>
      <c r="D169" s="14" t="s">
        <v>57</v>
      </c>
      <c r="E169" s="14">
        <f>VLOOKUP(B169, 'Rookie Year'!$A$2:$B$55555,2,FALSE)</f>
        <v>2019</v>
      </c>
      <c r="F169" s="14">
        <v>2025</v>
      </c>
      <c r="G169" s="14" t="s">
        <v>42</v>
      </c>
      <c r="H169" s="14">
        <v>2</v>
      </c>
      <c r="I169" s="15">
        <v>4</v>
      </c>
      <c r="J169" s="14">
        <v>1</v>
      </c>
      <c r="K169" s="16">
        <f>IF(AND(G169&lt;&gt;"N",R169="N/A"), IF(I169&lt;4, 0, 0.25),IF(I169=1, IF(J169=1,0.25, 0.25), IF(I169&lt;13, 0.25, IF(I169&lt;26, 0.4, IF(I169&lt;51, 0.6, 0.75)))))</f>
        <v>0.25</v>
      </c>
      <c r="L169" s="15">
        <f>I169-M169</f>
        <v>3</v>
      </c>
      <c r="M169" s="15">
        <f>ROUNDUP(I169*K169,0)</f>
        <v>1</v>
      </c>
      <c r="N169" s="15">
        <f>M169*J169</f>
        <v>1</v>
      </c>
      <c r="O169" s="15">
        <v>0</v>
      </c>
      <c r="P169" s="15">
        <v>0</v>
      </c>
      <c r="Q169" s="15">
        <f>N169-O169-P169</f>
        <v>1</v>
      </c>
      <c r="R169" s="14" t="s">
        <v>75</v>
      </c>
      <c r="S169" s="14">
        <f>IF(R169="N/A", J169-($B$1-F169), J169-($B$1-R169))</f>
        <v>1</v>
      </c>
      <c r="T169" s="15">
        <f>IF($S169&lt;1, "N/A", $M169)</f>
        <v>1</v>
      </c>
      <c r="U169" s="15" t="str">
        <f>IF($S169&lt;2, "N/A", $M169)</f>
        <v>N/A</v>
      </c>
      <c r="V169" s="15" t="str">
        <f>IF($S169&lt;3, "N/A", $M169)</f>
        <v>N/A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No</v>
      </c>
      <c r="AA169" s="17" t="str">
        <f>IF(C169="DM", "N/A", IF(Z169="No","N/A",VLOOKUP(B169,'Extension List'!$A$3:$AE$1972,19,FALSE)))</f>
        <v>N/A</v>
      </c>
      <c r="AB169" s="14" t="str">
        <f>IF(C169="DM", "N/A", IF(Z169="No","N/A",VLOOKUP(B169,'Extension List'!$A$3:$AE$1972,21,FALSE)))</f>
        <v>N/A</v>
      </c>
      <c r="AC169" s="14" t="str">
        <f>IF(AA169="N/A", "N/A", 0)</f>
        <v>N/A</v>
      </c>
      <c r="AD169" s="15" t="str">
        <f>IF(AE169="N/A", "N/A", AA169-AE169)</f>
        <v>N/A</v>
      </c>
      <c r="AE169" s="15" t="str">
        <f>IF(AA169="N/A", "N/A", IF(AC169&gt;0, IF(AA169&lt;13, ROUNDUP(0.25*AA169,0), IF(AA169&lt;26, ROUNDUP(0.4*AA169,0), IF(AA169&lt;51, ROUNDUP(0.6*AA169,0), ROUNDUP(0.75*AA169,0)))), "N/A"))</f>
        <v>N/A</v>
      </c>
      <c r="AF169" s="15" t="str">
        <f>IF(AD169="N/A","N/A", (AE169*AC169)+Q169)</f>
        <v>N/A</v>
      </c>
      <c r="AG169" s="15" t="str">
        <f>IF($AF169="N/A", "N/A", "TBC")</f>
        <v>N/A</v>
      </c>
      <c r="AH169" s="15" t="str">
        <f>IF($AF169="N/A", "N/A", "TBC")</f>
        <v>N/A</v>
      </c>
      <c r="AI169" s="15" t="str">
        <f>IF($AF169="N/A","N/A",IF(AC169&gt;1,"TBC","N/A"))</f>
        <v>N/A</v>
      </c>
      <c r="AJ169" s="15" t="str">
        <f>IF($AF169="N/A","N/A",IF(AC169&gt;2,"TBC","N/A"))</f>
        <v>N/A</v>
      </c>
      <c r="AK169" s="15" t="str">
        <f>IF($AF169="N/A","N/A",IF(AC169&gt;3,"TBC","N/A"))</f>
        <v>N/A</v>
      </c>
      <c r="AL169" s="15" t="str">
        <f>IF(AC169="N/A","N/A",IF(AC169&gt;0,IF(SUM(AG169:AK169)&lt;&gt;AF169,"CHECK","OK"),"N/A"))</f>
        <v>N/A</v>
      </c>
      <c r="AM169" s="15">
        <f>IF(AD169="N/A", L169+T169, L169+AG169)</f>
        <v>4</v>
      </c>
      <c r="AN169" s="15" t="str">
        <f>IF(AD169="N/A", IF(U169="N/A", "N/A", L169+U169), AD169+AH169)</f>
        <v>N/A</v>
      </c>
      <c r="AO169" s="15" t="str">
        <f>IF(AD169="N/A", IF(V169="N/A", "N/A", L169+V169), IF(AI169="N/A", "N/A", AD169+AI169))</f>
        <v>N/A</v>
      </c>
      <c r="AP169" s="15" t="str">
        <f>IF(AD169="N/A", IF(W169="N/A", "N/A", L169+W169), IF(AJ169="N/A", "N/A", AD169+AJ169))</f>
        <v>N/A</v>
      </c>
      <c r="AQ169" s="15" t="str">
        <f>IF(AD169="N/A", IF(X169="N/A", "N/A", L169+X169), IF(AK169="N/A", "N/A", AD169+AK169))</f>
        <v>N/A</v>
      </c>
      <c r="AR169" s="14" t="s">
        <v>42</v>
      </c>
      <c r="AS169" s="14" t="s">
        <v>42</v>
      </c>
      <c r="AT169" s="14" t="s">
        <v>40</v>
      </c>
      <c r="AU169" s="14" t="s">
        <v>40</v>
      </c>
      <c r="AV169" s="14" t="s">
        <v>40</v>
      </c>
      <c r="AW169" s="14" t="s">
        <v>40</v>
      </c>
      <c r="AX169" s="14" t="s">
        <v>40</v>
      </c>
      <c r="AY169" s="14" t="s">
        <v>40</v>
      </c>
      <c r="AZ169" s="14" t="s">
        <v>40</v>
      </c>
      <c r="BA169" s="14" t="s">
        <v>40</v>
      </c>
      <c r="BB169" s="14" t="s">
        <v>40</v>
      </c>
      <c r="BC169" s="14" t="s">
        <v>40</v>
      </c>
      <c r="BD169" s="14" t="s">
        <v>40</v>
      </c>
      <c r="BE169" s="14" t="s">
        <v>40</v>
      </c>
      <c r="BF169" s="14" t="s">
        <v>40</v>
      </c>
      <c r="BG169" s="14" t="s">
        <v>40</v>
      </c>
      <c r="BH169" s="14" t="s">
        <v>40</v>
      </c>
      <c r="BJ169" s="15">
        <f>IF(AR169="R", $CA169, IF(OR(AR169="P", AR169="T", AR169="N"), 0, IF($C169="DM", $T169, IF(OR(AR169="Y", AR169="IR"),$AM169,IF(AR169="C", IF($BI169="Y", IF($AF169="N/A", $Q169, $AF169), IF($AG169="N/A", $T169,$AG169)))))))</f>
        <v>0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0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4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4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4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4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4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4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4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4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4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4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4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4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4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4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4</v>
      </c>
      <c r="CA169" s="14" t="s">
        <v>75</v>
      </c>
      <c r="CB169" s="15">
        <f>BZ169</f>
        <v>4</v>
      </c>
      <c r="CC169" s="14" t="str">
        <f>IF(OR($BH169="T", $BH169="R"), 0, IF($BH169="C", IF($BI169="Y", IF($BA169="C", 0, IF(AF169="N/A", Q169-T169, AF169-AG169)), IF($AF169="N/A", U169, AH169)), AN169))</f>
        <v>N/A</v>
      </c>
      <c r="CD169" s="14" t="str">
        <f>IF(OR($BH169="T", $BH169="R"), 0, IF($BH169="C", IF($BI169="Y", 0, IF($AF169="N/A", V169, AI169)), AO169))</f>
        <v>N/A</v>
      </c>
      <c r="CE169" s="14" t="str">
        <f>IF(OR($BH169="T", $BH169="R"), 0, IF($BH169="C", IF($BI169="Y", 0, IF($AF169="N/A", W169, AJ169)), AP169))</f>
        <v>N/A</v>
      </c>
      <c r="CF169" s="14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S:3 G:1 GR:1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5067</v>
      </c>
      <c r="B170" s="14" t="s">
        <v>1250</v>
      </c>
      <c r="C170" s="14" t="s">
        <v>61</v>
      </c>
      <c r="D170" s="14" t="s">
        <v>57</v>
      </c>
      <c r="E170" s="14">
        <f>VLOOKUP(B170, 'Rookie Year'!$A$2:$B$55555,2,FALSE)</f>
        <v>2019</v>
      </c>
      <c r="F170" s="14">
        <v>2023</v>
      </c>
      <c r="G170" s="14" t="s">
        <v>42</v>
      </c>
      <c r="H170" s="14" t="s">
        <v>1927</v>
      </c>
      <c r="I170" s="15">
        <v>27</v>
      </c>
      <c r="J170" s="14">
        <v>4</v>
      </c>
      <c r="K170" s="16">
        <f>IF(AND(G170&lt;&gt;"N",R170="N/A"), IF(I170&lt;4, 0, 0.25),IF(I170=1, IF(J170=1,0.25, 0.25), IF(I170&lt;13, 0.25, IF(I170&lt;26, 0.4, IF(I170&lt;51, 0.6, 0.75)))))</f>
        <v>0.6</v>
      </c>
      <c r="L170" s="15">
        <f>I170-M170</f>
        <v>10</v>
      </c>
      <c r="M170" s="15">
        <f>ROUNDUP(I170*K170,0)</f>
        <v>17</v>
      </c>
      <c r="N170" s="15">
        <f>M170*J170</f>
        <v>68</v>
      </c>
      <c r="O170" s="15">
        <v>34</v>
      </c>
      <c r="P170" s="15">
        <v>0</v>
      </c>
      <c r="Q170" s="15">
        <f>N170-O170-P170</f>
        <v>34</v>
      </c>
      <c r="R170" s="14" t="s">
        <v>75</v>
      </c>
      <c r="S170" s="14">
        <f>IF(R170="N/A", J170-($B$1-F170), J170-($B$1-R170))</f>
        <v>2</v>
      </c>
      <c r="T170" s="15">
        <v>17</v>
      </c>
      <c r="U170" s="15">
        <v>17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No</v>
      </c>
      <c r="AA170" s="17" t="str">
        <f>IF(C170="DM", "N/A", IF(Z170="No","N/A",VLOOKUP(B170,'Extension List'!$A$3:$AE$1972,19,FALSE)))</f>
        <v>N/A</v>
      </c>
      <c r="AB170" s="14" t="str">
        <f>IF(C170="DM", "N/A", IF(Z170="No","N/A",VLOOKUP(B170,'Extension List'!$A$3:$AE$1972,21,FALSE)))</f>
        <v>N/A</v>
      </c>
      <c r="AC170" s="14" t="str">
        <f>IF(AA170="N/A", "N/A", 0)</f>
        <v>N/A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27</v>
      </c>
      <c r="AN170" s="15">
        <f>IF(AD170="N/A", IF(U170="N/A", "N/A", L170+U170), AD170+AH170)</f>
        <v>27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40</v>
      </c>
      <c r="AS170" s="14" t="s">
        <v>40</v>
      </c>
      <c r="AT170" s="14" t="s">
        <v>40</v>
      </c>
      <c r="AU170" s="14" t="s">
        <v>40</v>
      </c>
      <c r="AV170" s="14" t="s">
        <v>40</v>
      </c>
      <c r="AW170" s="14" t="s">
        <v>40</v>
      </c>
      <c r="AX170" s="14" t="s">
        <v>40</v>
      </c>
      <c r="AY170" s="14" t="s">
        <v>40</v>
      </c>
      <c r="AZ170" s="14" t="s">
        <v>40</v>
      </c>
      <c r="BA170" s="14" t="s">
        <v>40</v>
      </c>
      <c r="BB170" s="14" t="s">
        <v>40</v>
      </c>
      <c r="BC170" s="14" t="s">
        <v>40</v>
      </c>
      <c r="BD170" s="14" t="s">
        <v>40</v>
      </c>
      <c r="BE170" s="14" t="s">
        <v>40</v>
      </c>
      <c r="BF170" s="14" t="s">
        <v>40</v>
      </c>
      <c r="BG170" s="14" t="s">
        <v>40</v>
      </c>
      <c r="BH170" s="14" t="s">
        <v>40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27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27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27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27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27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27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27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27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27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27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27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27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27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27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27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27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27</v>
      </c>
      <c r="CA170" s="14" t="s">
        <v>75</v>
      </c>
      <c r="CB170" s="15">
        <f>BZ170</f>
        <v>27</v>
      </c>
      <c r="CC170" s="14">
        <f>IF(OR($BH170="T", $BH170="R"), 0, IF($BH170="C", IF($BI170="Y", IF($BA170="C", 0, IF(AF170="N/A", Q170-T170, AF170-AG170)), IF($AF170="N/A", U170, AH170)), AN170))</f>
        <v>27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S:10 G:17 GR:34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6084</v>
      </c>
      <c r="B171" s="14" t="s">
        <v>3200</v>
      </c>
      <c r="C171" s="14" t="s">
        <v>61</v>
      </c>
      <c r="D171" s="14" t="s">
        <v>57</v>
      </c>
      <c r="E171" s="14">
        <v>2025</v>
      </c>
      <c r="F171" s="14">
        <v>2025</v>
      </c>
      <c r="G171" s="14" t="s">
        <v>40</v>
      </c>
      <c r="H171" s="14" t="s">
        <v>2660</v>
      </c>
      <c r="I171" s="15">
        <v>1</v>
      </c>
      <c r="J171" s="14">
        <v>3</v>
      </c>
      <c r="K171" s="16">
        <f>IF(AND(G171&lt;&gt;"N",R171="N/A"), IF(I171&lt;4, 0, 0.25),IF(I171=1, IF(J171=1,0.25, 0.25), IF(I171&lt;13, 0.25, IF(I171&lt;26, 0.4, IF(I171&lt;51, 0.6, 0.75)))))</f>
        <v>0</v>
      </c>
      <c r="L171" s="15">
        <f>I171-M171</f>
        <v>1</v>
      </c>
      <c r="M171" s="15">
        <f>ROUNDUP(I171*K171,0)</f>
        <v>0</v>
      </c>
      <c r="N171" s="15">
        <f>M171*J171</f>
        <v>0</v>
      </c>
      <c r="O171" s="15">
        <v>0</v>
      </c>
      <c r="P171" s="15">
        <v>0</v>
      </c>
      <c r="Q171" s="15">
        <f>N171-O171-P171</f>
        <v>0</v>
      </c>
      <c r="R171" s="14" t="s">
        <v>75</v>
      </c>
      <c r="S171" s="14">
        <f>IF(R171="N/A", J171-($B$1-F171), J171-($B$1-R171))</f>
        <v>3</v>
      </c>
      <c r="T171" s="15">
        <f>IF($S171&lt;1, "N/A", $M171)</f>
        <v>0</v>
      </c>
      <c r="U171" s="15">
        <f>IF($S171&lt;2, "N/A", $M171)</f>
        <v>0</v>
      </c>
      <c r="V171" s="15">
        <f>IF($S171&lt;3, "N/A", $M171)</f>
        <v>0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List'!$A$3:$AE$1972,19,FALSE)))</f>
        <v>N/A</v>
      </c>
      <c r="AB171" s="14" t="str">
        <f>IF(C171="DM", "N/A", IF(Z171="No","N/A",VLOOKUP(B171,'Extension List'!$A$3:$AE$1972,21,FALSE)))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1</v>
      </c>
      <c r="AN171" s="15">
        <f>IF(AD171="N/A", IF(U171="N/A", "N/A", L171+U171), AD171+AH171)</f>
        <v>1</v>
      </c>
      <c r="AO171" s="15">
        <f>IF(AD171="N/A", IF(V171="N/A", "N/A", L171+V171), IF(AI171="N/A", "N/A", AD171+AI171))</f>
        <v>1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40</v>
      </c>
      <c r="AS171" s="14" t="s">
        <v>40</v>
      </c>
      <c r="AT171" s="14" t="s">
        <v>40</v>
      </c>
      <c r="AU171" s="14" t="s">
        <v>40</v>
      </c>
      <c r="AV171" s="14" t="s">
        <v>40</v>
      </c>
      <c r="AW171" s="14" t="s">
        <v>40</v>
      </c>
      <c r="AX171" s="14" t="s">
        <v>40</v>
      </c>
      <c r="AY171" s="14" t="s">
        <v>40</v>
      </c>
      <c r="AZ171" s="14" t="s">
        <v>40</v>
      </c>
      <c r="BA171" s="14" t="s">
        <v>40</v>
      </c>
      <c r="BB171" s="14" t="s">
        <v>40</v>
      </c>
      <c r="BC171" s="14" t="s">
        <v>40</v>
      </c>
      <c r="BD171" s="14" t="s">
        <v>40</v>
      </c>
      <c r="BE171" s="14" t="s">
        <v>40</v>
      </c>
      <c r="BF171" s="14" t="s">
        <v>40</v>
      </c>
      <c r="BG171" s="14" t="s">
        <v>40</v>
      </c>
      <c r="BH171" s="14" t="s">
        <v>40</v>
      </c>
      <c r="BJ171" s="15">
        <f>IF(AR171="R", $CA171, IF(OR(AR171="P", AR171="T", AR171="N"), 0, IF($C171="DM", $T171, IF(OR(AR171="Y", AR171="IR"),$AM171,IF(AR171="C", IF($BI171="Y", IF($AF171="N/A", $Q171, $AF171), IF($AG171="N/A", $T171,$AG171)))))))</f>
        <v>1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1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1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1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1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1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1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1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1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1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1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1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1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1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1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1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1</v>
      </c>
      <c r="CA171" s="14" t="s">
        <v>75</v>
      </c>
      <c r="CB171" s="15">
        <f>BZ171</f>
        <v>1</v>
      </c>
      <c r="CC171" s="14">
        <f>IF(OR($BH171="T", $BH171="R"), 0, IF($BH171="C", IF($BI171="Y", IF($BA171="C", 0, IF(AF171="N/A", Q171-T171, AF171-AG171)), IF($AF171="N/A", U171, AH171)), AN171))</f>
        <v>1</v>
      </c>
      <c r="CD171" s="14">
        <f>IF(OR($BH171="T", $BH171="R"), 0, IF($BH171="C", IF($BI171="Y", 0, IF($AF171="N/A", V171, AI171)), AO171))</f>
        <v>1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S:1 G:0 GR:0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5068</v>
      </c>
      <c r="B172" s="14" t="s">
        <v>2518</v>
      </c>
      <c r="C172" s="14" t="s">
        <v>61</v>
      </c>
      <c r="D172" s="14" t="s">
        <v>57</v>
      </c>
      <c r="E172" s="14">
        <f>VLOOKUP(B172, 'Rookie Year'!$A$2:$B$55555,2,FALSE)</f>
        <v>2013</v>
      </c>
      <c r="F172" s="14">
        <v>2023</v>
      </c>
      <c r="G172" s="14" t="s">
        <v>42</v>
      </c>
      <c r="H172" s="14" t="s">
        <v>1927</v>
      </c>
      <c r="I172" s="15">
        <v>1</v>
      </c>
      <c r="J172" s="14">
        <v>3</v>
      </c>
      <c r="K172" s="16">
        <f>IF(AND(G172&lt;&gt;"N",R172="N/A"), IF(I172&lt;4, 0, 0.25),IF(I172=1, IF(J172=1,0.25, 0.25), IF(I172&lt;13, 0.25, IF(I172&lt;26, 0.4, IF(I172&lt;51, 0.6, 0.75)))))</f>
        <v>0.25</v>
      </c>
      <c r="L172" s="15">
        <f>I172-M172</f>
        <v>0</v>
      </c>
      <c r="M172" s="15">
        <f>ROUNDUP(I172*K172,0)</f>
        <v>1</v>
      </c>
      <c r="N172" s="15">
        <f>M172*J172</f>
        <v>3</v>
      </c>
      <c r="O172" s="15">
        <v>2</v>
      </c>
      <c r="P172" s="15">
        <v>0</v>
      </c>
      <c r="Q172" s="15">
        <f>N172-O172-P172</f>
        <v>1</v>
      </c>
      <c r="R172" s="14" t="s">
        <v>75</v>
      </c>
      <c r="S172" s="14">
        <f>IF(R172="N/A", J172-($B$1-F172), J172-($B$1-R172))</f>
        <v>1</v>
      </c>
      <c r="T172" s="15">
        <v>1</v>
      </c>
      <c r="U172" s="15" t="str">
        <f>IF($S172&lt;2, "N/A", $M172)</f>
        <v>N/A</v>
      </c>
      <c r="V172" s="15" t="str">
        <f>IF($S172&lt;3, "N/A", $M172)</f>
        <v>N/A</v>
      </c>
      <c r="W172" s="15" t="str">
        <f>IF($S172&lt;4, "N/A", $M172)</f>
        <v>N/A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Yes</v>
      </c>
      <c r="AA172" s="17">
        <f>IF(C172="DM", "N/A", IF(Z172="No","N/A",VLOOKUP(B172,'Extension List'!$A$3:$AE$1972,19,FALSE)))</f>
        <v>36</v>
      </c>
      <c r="AB172" s="14">
        <f>IF(C172="DM", "N/A", IF(Z172="No","N/A",VLOOKUP(B172,'Extension List'!$A$3:$AE$1972,21,FALSE)))</f>
        <v>4</v>
      </c>
      <c r="AC172" s="14">
        <f>IF(AA172="N/A", "N/A", 0)</f>
        <v>0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1</v>
      </c>
      <c r="AN172" s="15" t="str">
        <f>IF(AD172="N/A", IF(U172="N/A", "N/A", L172+U172), AD172+AH172)</f>
        <v>N/A</v>
      </c>
      <c r="AO172" s="15" t="str">
        <f>IF(AD172="N/A", IF(V172="N/A", "N/A", L172+V172), IF(AI172="N/A", "N/A", AD172+AI172))</f>
        <v>N/A</v>
      </c>
      <c r="AP172" s="15" t="str">
        <f>IF(AD172="N/A", IF(W172="N/A", "N/A", L172+W172), IF(AJ172="N/A", "N/A", AD172+AJ172))</f>
        <v>N/A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44</v>
      </c>
      <c r="AU172" s="14" t="s">
        <v>44</v>
      </c>
      <c r="AV172" s="14" t="s">
        <v>44</v>
      </c>
      <c r="AW172" s="14" t="s">
        <v>44</v>
      </c>
      <c r="AX172" s="14" t="s">
        <v>44</v>
      </c>
      <c r="AY172" s="14" t="s">
        <v>44</v>
      </c>
      <c r="AZ172" s="14" t="s">
        <v>44</v>
      </c>
      <c r="BA172" s="14" t="s">
        <v>44</v>
      </c>
      <c r="BB172" s="14" t="s">
        <v>44</v>
      </c>
      <c r="BC172" s="14" t="s">
        <v>44</v>
      </c>
      <c r="BD172" s="14" t="s">
        <v>44</v>
      </c>
      <c r="BE172" s="14" t="s">
        <v>44</v>
      </c>
      <c r="BF172" s="14" t="s">
        <v>44</v>
      </c>
      <c r="BG172" s="14" t="s">
        <v>44</v>
      </c>
      <c r="BH172" s="14" t="s">
        <v>44</v>
      </c>
      <c r="BI172" s="14"/>
      <c r="BJ172" s="15">
        <f>IF(AR172="R", $CA172, IF(OR(AR172="P", AR172="T", AR172="N"), 0, IF($C172="DM", $T172, IF(OR(AR172="Y", AR172="IR"),$AM172,IF(AR172="C", IF($BI172="Y", IF($AF172="N/A", $Q172, $AF172), IF($AG172="N/A", $T172,$AG172)))))))</f>
        <v>1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1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1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1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1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1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1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1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1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1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1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1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1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1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1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1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1</v>
      </c>
      <c r="CA172" s="14" t="s">
        <v>75</v>
      </c>
      <c r="CB172" s="15">
        <f>BZ172</f>
        <v>1</v>
      </c>
      <c r="CC172" s="14" t="str">
        <f>IF(OR($BH172="T", $BH172="R"), 0, IF($BH172="C", IF($BI172="Y", IF($BA172="C", 0, IF(AF172="N/A", Q172-T172, AF172-AG172)), IF($AF172="N/A", U172, AH172)), AN172))</f>
        <v>N/A</v>
      </c>
      <c r="CD172" s="14" t="str">
        <f>IF(OR($BH172="T", $BH172="R"), 0, IF($BH172="C", IF($BI172="Y", 0, IF($AF172="N/A", V172, AI172)), AO172))</f>
        <v>N/A</v>
      </c>
      <c r="CE172" s="14" t="str">
        <f>IF(OR($BH172="T", $BH172="R"), 0, IF($BH172="C", IF($BI172="Y", 0, IF($AF172="N/A", W172, AJ172)), AP172))</f>
        <v>N/A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S:0 G:1 GR:1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5600</v>
      </c>
      <c r="B173" s="14" t="s">
        <v>3000</v>
      </c>
      <c r="C173" s="14" t="s">
        <v>61</v>
      </c>
      <c r="D173" s="14" t="s">
        <v>57</v>
      </c>
      <c r="E173" s="14">
        <f>VLOOKUP(B173, 'Rookie Year'!$A$2:$B$55555,2,FALSE)</f>
        <v>2024</v>
      </c>
      <c r="F173" s="14">
        <v>2024</v>
      </c>
      <c r="G173" s="14" t="s">
        <v>40</v>
      </c>
      <c r="H173" s="14" t="s">
        <v>2151</v>
      </c>
      <c r="I173" s="15">
        <v>11</v>
      </c>
      <c r="J173" s="14">
        <v>4</v>
      </c>
      <c r="K173" s="16">
        <f>IF(AND(G173&lt;&gt;"N",R173="N/A"), IF(I173&lt;4, 0, 0.25),IF(I173=1, IF(J173=1,0.25, 0.25), IF(I173&lt;13, 0.25, IF(I173&lt;26, 0.4, IF(I173&lt;51, 0.6, 0.75)))))</f>
        <v>0.25</v>
      </c>
      <c r="L173" s="15">
        <f>I173-M173</f>
        <v>8</v>
      </c>
      <c r="M173" s="15">
        <f>ROUNDUP(I173*K173,0)</f>
        <v>3</v>
      </c>
      <c r="N173" s="15">
        <f>M173*J173</f>
        <v>12</v>
      </c>
      <c r="O173" s="15">
        <v>12</v>
      </c>
      <c r="P173" s="15">
        <v>0</v>
      </c>
      <c r="Q173" s="15">
        <f>N173-O173-P173</f>
        <v>0</v>
      </c>
      <c r="R173" s="14" t="s">
        <v>75</v>
      </c>
      <c r="S173" s="14">
        <f>IF(R173="N/A", J173-($B$1-F173), J173-($B$1-R173))</f>
        <v>3</v>
      </c>
      <c r="T173" s="15">
        <v>0</v>
      </c>
      <c r="U173" s="15">
        <v>0</v>
      </c>
      <c r="V173" s="15">
        <v>0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No</v>
      </c>
      <c r="AA173" s="17" t="str">
        <f>IF(C173="DM", "N/A", IF(Z173="No","N/A",VLOOKUP(B173,'Extension List'!$A$3:$AE$1972,19,FALSE)))</f>
        <v>N/A</v>
      </c>
      <c r="AB173" s="14" t="str">
        <f>IF(C173="DM", "N/A", IF(Z173="No","N/A",VLOOKUP(B173,'Extension List'!$A$3:$AE$1972,21,FALSE)))</f>
        <v>N/A</v>
      </c>
      <c r="AC173" s="14" t="str">
        <f>IF(AA173="N/A", "N/A", 0)</f>
        <v>N/A</v>
      </c>
      <c r="AD173" s="15" t="str">
        <f>IF(AE173="N/A", "N/A", AA173-AE173)</f>
        <v>N/A</v>
      </c>
      <c r="AE173" s="15" t="str">
        <f>IF(AA173="N/A", "N/A", IF(AC173&gt;0, IF(AA173&lt;13, ROUNDUP(0.25*AA173,0), IF(AA173&lt;26, ROUNDUP(0.4*AA173,0), IF(AA173&lt;51, ROUNDUP(0.6*AA173,0), ROUNDUP(0.75*AA173,0)))), "N/A"))</f>
        <v>N/A</v>
      </c>
      <c r="AF173" s="15" t="str">
        <f>IF(AD173="N/A","N/A", (AE173*AC173)+Q173)</f>
        <v>N/A</v>
      </c>
      <c r="AG173" s="15" t="str">
        <f>IF($AF173="N/A", "N/A", "TBC")</f>
        <v>N/A</v>
      </c>
      <c r="AH173" s="15" t="str">
        <f>IF($AF173="N/A", "N/A", "TBC")</f>
        <v>N/A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N/A</v>
      </c>
      <c r="AM173" s="15">
        <f>IF(AD173="N/A", L173+T173, L173+AG173)</f>
        <v>8</v>
      </c>
      <c r="AN173" s="15">
        <f>IF(AD173="N/A", IF(U173="N/A", "N/A", L173+U173), AD173+AH173)</f>
        <v>8</v>
      </c>
      <c r="AO173" s="15">
        <f>IF(AD173="N/A", IF(V173="N/A", "N/A", L173+V173), IF(AI173="N/A", "N/A", AD173+AI173))</f>
        <v>8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40</v>
      </c>
      <c r="AV173" s="14" t="s">
        <v>40</v>
      </c>
      <c r="AW173" s="14" t="s">
        <v>40</v>
      </c>
      <c r="AX173" s="14" t="s">
        <v>40</v>
      </c>
      <c r="AY173" s="14" t="s">
        <v>40</v>
      </c>
      <c r="AZ173" s="14" t="s">
        <v>40</v>
      </c>
      <c r="BA173" s="14" t="s">
        <v>40</v>
      </c>
      <c r="BB173" s="14" t="s">
        <v>40</v>
      </c>
      <c r="BC173" s="14" t="s">
        <v>40</v>
      </c>
      <c r="BD173" s="14" t="s">
        <v>40</v>
      </c>
      <c r="BE173" s="14" t="s">
        <v>40</v>
      </c>
      <c r="BF173" s="14" t="s">
        <v>40</v>
      </c>
      <c r="BG173" s="14" t="s">
        <v>40</v>
      </c>
      <c r="BH173" s="14" t="s">
        <v>40</v>
      </c>
      <c r="BI173" s="14"/>
      <c r="BJ173" s="15">
        <f>IF(AR173="R", $CA173, IF(OR(AR173="P", AR173="T", AR173="N"), 0, IF($C173="DM", $T173, IF(OR(AR173="Y", AR173="IR"),$AM173,IF(AR173="C", IF($BI173="Y", IF($AF173="N/A", $Q173, $AF173), IF($AG173="N/A", $T173,$AG173)))))))</f>
        <v>8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8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8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8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8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8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8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8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8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8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8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8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8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8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8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8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8</v>
      </c>
      <c r="CA173" s="14" t="s">
        <v>75</v>
      </c>
      <c r="CB173" s="15">
        <f>BZ173</f>
        <v>8</v>
      </c>
      <c r="CC173" s="14">
        <f>IF(OR($BH173="T", $BH173="R"), 0, IF($BH173="C", IF($BI173="Y", IF($BA173="C", 0, IF(AF173="N/A", Q173-T173, AF173-AG173)), IF($AF173="N/A", U173, AH173)), AN173))</f>
        <v>8</v>
      </c>
      <c r="CD173" s="14">
        <f>IF(OR($BH173="T", $BH173="R"), 0, IF($BH173="C", IF($BI173="Y", 0, IF($AF173="N/A", V173, AI173)), AO173))</f>
        <v>8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S:8 G:3 GR:0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4731</v>
      </c>
      <c r="B174" s="14" t="s">
        <v>2561</v>
      </c>
      <c r="C174" s="14" t="s">
        <v>62</v>
      </c>
      <c r="D174" s="14" t="s">
        <v>57</v>
      </c>
      <c r="E174" s="14">
        <f>VLOOKUP(B174, 'Rookie Year'!$A$2:$B$55555,2,FALSE)</f>
        <v>2022</v>
      </c>
      <c r="F174" s="14">
        <v>2022</v>
      </c>
      <c r="G174" s="14" t="s">
        <v>40</v>
      </c>
      <c r="H174" s="14" t="s">
        <v>2160</v>
      </c>
      <c r="I174" s="15">
        <v>7</v>
      </c>
      <c r="J174" s="14">
        <v>4</v>
      </c>
      <c r="K174" s="16">
        <f>IF(AND(G174&lt;&gt;"N",R174="N/A"), IF(I174&lt;4, 0, 0.25),IF(I174=1, IF(J174=1,0.25, 0.25), IF(I174&lt;13, 0.25, IF(I174&lt;26, 0.4, IF(I174&lt;51, 0.6, 0.75)))))</f>
        <v>0.25</v>
      </c>
      <c r="L174" s="15">
        <f>I174-M174</f>
        <v>5</v>
      </c>
      <c r="M174" s="15">
        <f>ROUNDUP(I174*K174,0)</f>
        <v>2</v>
      </c>
      <c r="N174" s="15">
        <f>M174*J174</f>
        <v>8</v>
      </c>
      <c r="O174" s="15">
        <v>8</v>
      </c>
      <c r="P174" s="15">
        <v>0</v>
      </c>
      <c r="Q174" s="15">
        <f>N174-O174-P174</f>
        <v>0</v>
      </c>
      <c r="R174" s="14" t="s">
        <v>75</v>
      </c>
      <c r="S174" s="14">
        <f>IF(R174="N/A", J174-($B$1-F174), J174-($B$1-R174))</f>
        <v>1</v>
      </c>
      <c r="T174" s="15">
        <v>0</v>
      </c>
      <c r="U174" s="15" t="str">
        <f>IF($S174&lt;2, "N/A", $M174)</f>
        <v>N/A</v>
      </c>
      <c r="V174" s="15" t="str">
        <f>IF($S174&lt;3, "N/A", $M174)</f>
        <v>N/A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Yes</v>
      </c>
      <c r="AA174" s="17">
        <f>IF(C174="DM", "N/A", IF(Z174="No","N/A",VLOOKUP(B174,'Extension List'!$A$3:$AE$1972,19,FALSE)))</f>
        <v>14</v>
      </c>
      <c r="AB174" s="14">
        <f>IF(C174="DM", "N/A", IF(Z174="No","N/A",VLOOKUP(B174,'Extension List'!$A$3:$AE$1972,21,FALSE)))</f>
        <v>4</v>
      </c>
      <c r="AC174" s="14">
        <f>IF(AA174="N/A", "N/A", 0)</f>
        <v>0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5</v>
      </c>
      <c r="AN174" s="15" t="str">
        <f>IF(AD174="N/A", IF(U174="N/A", "N/A", L174+U174), AD174+AH174)</f>
        <v>N/A</v>
      </c>
      <c r="AO174" s="15" t="str">
        <f>IF(AD174="N/A", IF(V174="N/A", "N/A", L174+V174), IF(AI174="N/A", "N/A", AD174+AI174))</f>
        <v>N/A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40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I174" s="14"/>
      <c r="BJ174" s="15">
        <f>IF(AR174="R", $CA174, IF(OR(AR174="P", AR174="T", AR174="N"), 0, IF($C174="DM", $T174, IF(OR(AR174="Y", AR174="IR"),$AM174,IF(AR174="C", IF($BI174="Y", IF($AF174="N/A", $Q174, $AF174), IF($AG174="N/A", $T174,$AG174)))))))</f>
        <v>5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5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5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5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5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5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5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5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5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5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5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5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5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5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5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5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5</v>
      </c>
      <c r="CA174" s="14" t="s">
        <v>75</v>
      </c>
      <c r="CB174" s="15">
        <f>BZ174</f>
        <v>5</v>
      </c>
      <c r="CC174" s="14" t="str">
        <f>IF(OR($BH174="T", $BH174="R"), 0, IF($BH174="C", IF($BI174="Y", IF($BA174="C", 0, IF(AF174="N/A", Q174-T174, AF174-AG174)), IF($AF174="N/A", U174, AH174)), AN174))</f>
        <v>N/A</v>
      </c>
      <c r="CD174" s="14" t="str">
        <f>IF(OR($BH174="T", $BH174="R"), 0, IF($BH174="C", IF($BI174="Y", 0, IF($AF174="N/A", V174, AI174)), AO174))</f>
        <v>N/A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S:5 G:2 GR:0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5603</v>
      </c>
      <c r="B175" s="14" t="s">
        <v>3001</v>
      </c>
      <c r="C175" s="14" t="s">
        <v>62</v>
      </c>
      <c r="D175" s="14" t="s">
        <v>57</v>
      </c>
      <c r="E175" s="14">
        <f>VLOOKUP(B175, 'Rookie Year'!$A$2:$B$55555,2,FALSE)</f>
        <v>2024</v>
      </c>
      <c r="F175" s="14">
        <v>2024</v>
      </c>
      <c r="G175" s="14" t="s">
        <v>40</v>
      </c>
      <c r="H175" s="14" t="s">
        <v>2154</v>
      </c>
      <c r="I175" s="15">
        <v>10</v>
      </c>
      <c r="J175" s="14">
        <v>4</v>
      </c>
      <c r="K175" s="16">
        <f>IF(AND(G175&lt;&gt;"N",R175="N/A"), IF(I175&lt;4, 0, 0.25),IF(I175=1, IF(J175=1,0.25, 0.25), IF(I175&lt;13, 0.25, IF(I175&lt;26, 0.4, IF(I175&lt;51, 0.6, 0.75)))))</f>
        <v>0.25</v>
      </c>
      <c r="L175" s="15">
        <f>I175-M175</f>
        <v>7</v>
      </c>
      <c r="M175" s="15">
        <f>ROUNDUP(I175*K175,0)</f>
        <v>3</v>
      </c>
      <c r="N175" s="15">
        <f>M175*J175</f>
        <v>12</v>
      </c>
      <c r="O175" s="15">
        <v>12</v>
      </c>
      <c r="P175" s="15">
        <v>0</v>
      </c>
      <c r="Q175" s="15">
        <f>N175-O175-P175</f>
        <v>0</v>
      </c>
      <c r="R175" s="14" t="s">
        <v>75</v>
      </c>
      <c r="S175" s="14">
        <f>IF(R175="N/A", J175-($B$1-F175), J175-($B$1-R175))</f>
        <v>3</v>
      </c>
      <c r="T175" s="15">
        <v>0</v>
      </c>
      <c r="U175" s="15">
        <v>0</v>
      </c>
      <c r="V175" s="15">
        <v>0</v>
      </c>
      <c r="W175" s="15" t="str">
        <f>IF($S175&lt;4, "N/A", $M175)</f>
        <v>N/A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List'!$A$3:$AE$1972,19,FALSE)))</f>
        <v>N/A</v>
      </c>
      <c r="AB175" s="14" t="str">
        <f>IF(C175="DM", "N/A", IF(Z175="No","N/A",VLOOKUP(B175,'Extension List'!$A$3:$AE$1972,21,FALSE)))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7</v>
      </c>
      <c r="AN175" s="15">
        <f>IF(AD175="N/A", IF(U175="N/A", "N/A", L175+U175), AD175+AH175)</f>
        <v>7</v>
      </c>
      <c r="AO175" s="15">
        <f>IF(AD175="N/A", IF(V175="N/A", "N/A", L175+V175), IF(AI175="N/A", "N/A", AD175+AI175))</f>
        <v>7</v>
      </c>
      <c r="AP175" s="15" t="str">
        <f>IF(AD175="N/A", IF(W175="N/A", "N/A", L175+W175), IF(AJ175="N/A", "N/A", AD175+AJ175))</f>
        <v>N/A</v>
      </c>
      <c r="AQ175" s="15" t="str">
        <f>IF(AD175="N/A", IF(X175="N/A", "N/A", L175+X175), IF(AK175="N/A", "N/A", AD175+AK175))</f>
        <v>N/A</v>
      </c>
      <c r="AR175" s="14" t="s">
        <v>40</v>
      </c>
      <c r="AS175" s="14" t="s">
        <v>40</v>
      </c>
      <c r="AT175" s="14" t="s">
        <v>40</v>
      </c>
      <c r="AU175" s="14" t="s">
        <v>40</v>
      </c>
      <c r="AV175" s="14" t="s">
        <v>48</v>
      </c>
      <c r="AW175" s="14" t="s">
        <v>48</v>
      </c>
      <c r="AX175" s="14" t="s">
        <v>48</v>
      </c>
      <c r="AY175" s="14" t="s">
        <v>48</v>
      </c>
      <c r="AZ175" s="14" t="s">
        <v>48</v>
      </c>
      <c r="BA175" s="14" t="s">
        <v>48</v>
      </c>
      <c r="BB175" s="14" t="s">
        <v>48</v>
      </c>
      <c r="BC175" s="14" t="s">
        <v>48</v>
      </c>
      <c r="BD175" s="14" t="s">
        <v>48</v>
      </c>
      <c r="BE175" s="14" t="s">
        <v>48</v>
      </c>
      <c r="BF175" s="14" t="s">
        <v>48</v>
      </c>
      <c r="BG175" s="14" t="s">
        <v>48</v>
      </c>
      <c r="BH175" s="14" t="s">
        <v>48</v>
      </c>
      <c r="BI175" s="14"/>
      <c r="BJ175" s="15">
        <f>IF(AR175="R", $CA175, IF(OR(AR175="P", AR175="T", AR175="N"), 0, IF($C175="DM", $T175, IF(OR(AR175="Y", AR175="IR"),$AM175,IF(AR175="C", IF($BI175="Y", IF($AF175="N/A", $Q175, $AF175), IF($AG175="N/A", $T175,$AG175)))))))</f>
        <v>7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7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7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7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7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7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7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7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7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7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7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7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7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7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7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7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7</v>
      </c>
      <c r="CA175" s="14" t="s">
        <v>75</v>
      </c>
      <c r="CB175" s="15">
        <f>BZ175</f>
        <v>7</v>
      </c>
      <c r="CC175" s="14">
        <f>IF(OR($BH175="T", $BH175="R"), 0, IF($BH175="C", IF($BI175="Y", IF($BA175="C", 0, IF(AF175="N/A", Q175-T175, AF175-AG175)), IF($AF175="N/A", U175, AH175)), AN175))</f>
        <v>7</v>
      </c>
      <c r="CD175" s="14">
        <f>IF(OR($BH175="T", $BH175="R"), 0, IF($BH175="C", IF($BI175="Y", 0, IF($AF175="N/A", V175, AI175)), AO175))</f>
        <v>7</v>
      </c>
      <c r="CE175" s="14" t="str">
        <f>IF(OR($BH175="T", $BH175="R"), 0, IF($BH175="C", IF($BI175="Y", 0, IF($AF175="N/A", W175, AJ175)), AP175))</f>
        <v>N/A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S:7 G:3 GR:0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6143</v>
      </c>
      <c r="B176" s="14" t="s">
        <v>3244</v>
      </c>
      <c r="C176" s="14" t="s">
        <v>62</v>
      </c>
      <c r="D176" s="14" t="s">
        <v>57</v>
      </c>
      <c r="E176" s="14">
        <f>VLOOKUP(B176, 'Rookie Year'!$A$2:$B$55555,2,FALSE)</f>
        <v>2022</v>
      </c>
      <c r="F176" s="14">
        <v>2025</v>
      </c>
      <c r="G176" s="14" t="s">
        <v>42</v>
      </c>
      <c r="H176" s="14" t="s">
        <v>1927</v>
      </c>
      <c r="I176" s="15">
        <v>1</v>
      </c>
      <c r="J176" s="14">
        <v>1</v>
      </c>
      <c r="K176" s="16">
        <f>IF(AND(G176&lt;&gt;"N",R176="N/A"), IF(I176&lt;4, 0, 0.25),IF(I176=1, IF(J176=1,0.25, 0.25), IF(I176&lt;13, 0.25, IF(I176&lt;26, 0.4, IF(I176&lt;51, 0.6, 0.75)))))</f>
        <v>0.25</v>
      </c>
      <c r="L176" s="15">
        <f>I176-M176</f>
        <v>0</v>
      </c>
      <c r="M176" s="15">
        <f>ROUNDUP(I176*K176,0)</f>
        <v>1</v>
      </c>
      <c r="N176" s="15">
        <f>M176*J176</f>
        <v>1</v>
      </c>
      <c r="O176" s="15">
        <v>0</v>
      </c>
      <c r="P176" s="15">
        <v>0</v>
      </c>
      <c r="Q176" s="15">
        <f>N176-O176-P176</f>
        <v>1</v>
      </c>
      <c r="R176" s="14" t="s">
        <v>75</v>
      </c>
      <c r="S176" s="14">
        <f>IF(R176="N/A", J176-($B$1-F176), J176-($B$1-R176))</f>
        <v>1</v>
      </c>
      <c r="T176" s="15">
        <f>IF($S176&lt;1, "N/A", $M176)</f>
        <v>1</v>
      </c>
      <c r="U176" s="15" t="str">
        <f>IF($S176&lt;2, "N/A", $M176)</f>
        <v>N/A</v>
      </c>
      <c r="V176" s="15" t="str">
        <f>IF($S176&lt;3, "N/A", $M176)</f>
        <v>N/A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No</v>
      </c>
      <c r="AA176" s="17" t="str">
        <f>IF(C176="DM", "N/A", IF(Z176="No","N/A",VLOOKUP(B176,'Extension List'!$A$3:$AE$1972,19,FALSE)))</f>
        <v>N/A</v>
      </c>
      <c r="AB176" s="14" t="str">
        <f>IF(C176="DM", "N/A", IF(Z176="No","N/A",VLOOKUP(B176,'Extension List'!$A$3:$AE$1972,21,FALSE)))</f>
        <v>N/A</v>
      </c>
      <c r="AC176" s="14" t="str">
        <f>IF(AA176="N/A", "N/A", 0)</f>
        <v>N/A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1</v>
      </c>
      <c r="AN176" s="15" t="str">
        <f>IF(AD176="N/A", IF(U176="N/A", "N/A", L176+U176), AD176+AH176)</f>
        <v>N/A</v>
      </c>
      <c r="AO176" s="15" t="str">
        <f>IF(AD176="N/A", IF(V176="N/A", "N/A", L176+V176), IF(AI176="N/A", "N/A", AD176+AI176))</f>
        <v>N/A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40</v>
      </c>
      <c r="AS176" s="14" t="s">
        <v>40</v>
      </c>
      <c r="AT176" s="14" t="s">
        <v>40</v>
      </c>
      <c r="AU176" s="14" t="s">
        <v>40</v>
      </c>
      <c r="AV176" s="14" t="s">
        <v>40</v>
      </c>
      <c r="AW176" s="14" t="s">
        <v>40</v>
      </c>
      <c r="AX176" s="14" t="s">
        <v>40</v>
      </c>
      <c r="AY176" s="14" t="s">
        <v>40</v>
      </c>
      <c r="AZ176" s="14" t="s">
        <v>40</v>
      </c>
      <c r="BA176" s="14" t="s">
        <v>40</v>
      </c>
      <c r="BB176" s="14" t="s">
        <v>40</v>
      </c>
      <c r="BC176" s="14" t="s">
        <v>40</v>
      </c>
      <c r="BD176" s="14" t="s">
        <v>40</v>
      </c>
      <c r="BE176" s="14" t="s">
        <v>40</v>
      </c>
      <c r="BF176" s="14" t="s">
        <v>40</v>
      </c>
      <c r="BG176" s="14" t="s">
        <v>40</v>
      </c>
      <c r="BH176" s="14" t="s">
        <v>40</v>
      </c>
      <c r="BJ176" s="15">
        <f>IF(AR176="R", $CA176, IF(OR(AR176="P", AR176="T", AR176="N"), 0, IF($C176="DM", $T176, IF(OR(AR176="Y", AR176="IR"),$AM176,IF(AR176="C", IF($BI176="Y", IF($AF176="N/A", $Q176, $AF176), IF($AG176="N/A", $T176,$AG176)))))))</f>
        <v>1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4" t="s">
        <v>75</v>
      </c>
      <c r="CB176" s="15">
        <f>BZ176</f>
        <v>1</v>
      </c>
      <c r="CC176" s="14" t="str">
        <f>IF(OR($BH176="T", $BH176="R"), 0, IF($BH176="C", IF($BI176="Y", IF($BA176="C", 0, IF(AF176="N/A", Q176-T176, AF176-AG176)), IF($AF176="N/A", U176, AH176)), AN176))</f>
        <v>N/A</v>
      </c>
      <c r="CD176" s="14" t="str">
        <f>IF(OR($BH176="T", $BH176="R"), 0, IF($BH176="C", IF($BI176="Y", 0, IF($AF176="N/A", V176, AI176)), AO176))</f>
        <v>N/A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S:0 G:1 GR:1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5998</v>
      </c>
      <c r="B177" s="14" t="s">
        <v>3114</v>
      </c>
      <c r="C177" s="14" t="s">
        <v>62</v>
      </c>
      <c r="D177" s="14" t="s">
        <v>57</v>
      </c>
      <c r="E177" s="14">
        <v>2025</v>
      </c>
      <c r="F177" s="14">
        <v>2025</v>
      </c>
      <c r="G177" s="14" t="s">
        <v>40</v>
      </c>
      <c r="H177" s="14" t="s">
        <v>2142</v>
      </c>
      <c r="I177" s="15">
        <v>20</v>
      </c>
      <c r="J177" s="14">
        <v>4</v>
      </c>
      <c r="K177" s="16">
        <f>IF(AND(G177&lt;&gt;"N",R177="N/A"), IF(I177&lt;4, 0, 0.25),IF(I177=1, IF(J177=1,0.25, 0.25), IF(I177&lt;13, 0.25, IF(I177&lt;26, 0.4, IF(I177&lt;51, 0.6, 0.75)))))</f>
        <v>0.25</v>
      </c>
      <c r="L177" s="15">
        <f>I177-M177</f>
        <v>15</v>
      </c>
      <c r="M177" s="15">
        <f>ROUNDUP(I177*K177,0)</f>
        <v>5</v>
      </c>
      <c r="N177" s="15">
        <f>M177*J177</f>
        <v>20</v>
      </c>
      <c r="O177" s="15">
        <v>0</v>
      </c>
      <c r="P177" s="15">
        <v>0</v>
      </c>
      <c r="Q177" s="15">
        <f>N177-O177-P177</f>
        <v>20</v>
      </c>
      <c r="R177" s="14" t="s">
        <v>75</v>
      </c>
      <c r="S177" s="14">
        <f>IF(R177="N/A", J177-($B$1-F177), J177-($B$1-R177))</f>
        <v>4</v>
      </c>
      <c r="T177" s="15">
        <v>20</v>
      </c>
      <c r="U177" s="15">
        <v>0</v>
      </c>
      <c r="V177" s="15">
        <v>0</v>
      </c>
      <c r="W177" s="15">
        <v>0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No</v>
      </c>
      <c r="AA177" s="17" t="str">
        <f>IF(C177="DM", "N/A", IF(Z177="No","N/A",VLOOKUP(B177,'Extension List'!$A$3:$AE$1972,19,FALSE)))</f>
        <v>N/A</v>
      </c>
      <c r="AB177" s="14" t="str">
        <f>IF(C177="DM", "N/A", IF(Z177="No","N/A",VLOOKUP(B177,'Extension List'!$A$3:$AE$1972,21,FALSE)))</f>
        <v>N/A</v>
      </c>
      <c r="AC177" s="14" t="str">
        <f>IF(AA177="N/A", "N/A", 0)</f>
        <v>N/A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35</v>
      </c>
      <c r="AN177" s="15">
        <f>IF(AD177="N/A", IF(U177="N/A", "N/A", L177+U177), AD177+AH177)</f>
        <v>15</v>
      </c>
      <c r="AO177" s="15">
        <f>IF(AD177="N/A", IF(V177="N/A", "N/A", L177+V177), IF(AI177="N/A", "N/A", AD177+AI177))</f>
        <v>15</v>
      </c>
      <c r="AP177" s="15">
        <f>IF(AD177="N/A", IF(W177="N/A", "N/A", L177+W177), IF(AJ177="N/A", "N/A", AD177+AJ177))</f>
        <v>15</v>
      </c>
      <c r="AQ177" s="15" t="str">
        <f>IF(AD177="N/A", IF(X177="N/A", "N/A", L177+X177), IF(AK177="N/A", "N/A", AD177+AK177))</f>
        <v>N/A</v>
      </c>
      <c r="AR177" s="14" t="s">
        <v>40</v>
      </c>
      <c r="AS177" s="14" t="s">
        <v>40</v>
      </c>
      <c r="AT177" s="14" t="s">
        <v>40</v>
      </c>
      <c r="AU177" s="14" t="s">
        <v>40</v>
      </c>
      <c r="AV177" s="14" t="s">
        <v>40</v>
      </c>
      <c r="AW177" s="14" t="s">
        <v>40</v>
      </c>
      <c r="AX177" s="14" t="s">
        <v>40</v>
      </c>
      <c r="AY177" s="14" t="s">
        <v>40</v>
      </c>
      <c r="AZ177" s="14" t="s">
        <v>40</v>
      </c>
      <c r="BA177" s="14" t="s">
        <v>40</v>
      </c>
      <c r="BB177" s="14" t="s">
        <v>40</v>
      </c>
      <c r="BC177" s="14" t="s">
        <v>40</v>
      </c>
      <c r="BD177" s="14" t="s">
        <v>40</v>
      </c>
      <c r="BE177" s="14" t="s">
        <v>40</v>
      </c>
      <c r="BF177" s="14" t="s">
        <v>40</v>
      </c>
      <c r="BG177" s="14" t="s">
        <v>40</v>
      </c>
      <c r="BH177" s="14" t="s">
        <v>40</v>
      </c>
      <c r="BJ177" s="15">
        <f>IF(AR177="R", $CA177, IF(OR(AR177="P", AR177="T", AR177="N"), 0, IF($C177="DM", $T177, IF(OR(AR177="Y", AR177="IR"),$AM177,IF(AR177="C", IF($BI177="Y", IF($AF177="N/A", $Q177, $AF177), IF($AG177="N/A", $T177,$AG177)))))))</f>
        <v>35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35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35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35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35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35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35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35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35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35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35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35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35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35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35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35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35</v>
      </c>
      <c r="CA177" s="14" t="s">
        <v>75</v>
      </c>
      <c r="CB177" s="15">
        <f>BZ177</f>
        <v>35</v>
      </c>
      <c r="CC177" s="14">
        <f>IF(OR($BH177="T", $BH177="R"), 0, IF($BH177="C", IF($BI177="Y", IF($BA177="C", 0, IF(AF177="N/A", Q177-T177, AF177-AG177)), IF($AF177="N/A", U177, AH177)), AN177))</f>
        <v>15</v>
      </c>
      <c r="CD177" s="14">
        <f>IF(OR($BH177="T", $BH177="R"), 0, IF($BH177="C", IF($BI177="Y", 0, IF($AF177="N/A", V177, AI177)), AO177))</f>
        <v>15</v>
      </c>
      <c r="CE177" s="14">
        <f>IF(OR($BH177="T", $BH177="R"), 0, IF($BH177="C", IF($BI177="Y", 0, IF($AF177="N/A", W177, AJ177)), AP177))</f>
        <v>15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S:15 G:5 GR:20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6072</v>
      </c>
      <c r="B178" s="14" t="s">
        <v>3188</v>
      </c>
      <c r="C178" s="14" t="s">
        <v>62</v>
      </c>
      <c r="D178" s="14" t="s">
        <v>57</v>
      </c>
      <c r="E178" s="14">
        <v>2025</v>
      </c>
      <c r="F178" s="14">
        <v>2025</v>
      </c>
      <c r="G178" s="14" t="s">
        <v>40</v>
      </c>
      <c r="H178" s="14" t="s">
        <v>2213</v>
      </c>
      <c r="I178" s="15">
        <v>1</v>
      </c>
      <c r="J178" s="14">
        <v>3</v>
      </c>
      <c r="K178" s="16">
        <f>IF(AND(G178&lt;&gt;"N",R178="N/A"), IF(I178&lt;4, 0, 0.25),IF(I178=1, IF(J178=1,0.25, 0.25), IF(I178&lt;13, 0.25, IF(I178&lt;26, 0.4, IF(I178&lt;51, 0.6, 0.75)))))</f>
        <v>0</v>
      </c>
      <c r="L178" s="15">
        <f>I178-M178</f>
        <v>1</v>
      </c>
      <c r="M178" s="15">
        <f>ROUNDUP(I178*K178,0)</f>
        <v>0</v>
      </c>
      <c r="N178" s="15">
        <f>M178*J178</f>
        <v>0</v>
      </c>
      <c r="O178" s="15">
        <v>0</v>
      </c>
      <c r="P178" s="15">
        <v>0</v>
      </c>
      <c r="Q178" s="15">
        <f>N178-O178-P178</f>
        <v>0</v>
      </c>
      <c r="R178" s="14" t="s">
        <v>75</v>
      </c>
      <c r="S178" s="14">
        <f>IF(R178="N/A", J178-($B$1-F178), J178-($B$1-R178))</f>
        <v>3</v>
      </c>
      <c r="T178" s="15">
        <f>IF($S178&lt;1, "N/A", $M178)</f>
        <v>0</v>
      </c>
      <c r="U178" s="15">
        <f>IF($S178&lt;2, "N/A", $M178)</f>
        <v>0</v>
      </c>
      <c r="V178" s="15">
        <f>IF($S178&lt;3, "N/A", $M178)</f>
        <v>0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No</v>
      </c>
      <c r="AA178" s="17" t="str">
        <f>IF(C178="DM", "N/A", IF(Z178="No","N/A",VLOOKUP(B178,'Extension List'!$A$3:$AE$1972,19,FALSE)))</f>
        <v>N/A</v>
      </c>
      <c r="AB178" s="14" t="str">
        <f>IF(C178="DM", "N/A", IF(Z178="No","N/A",VLOOKUP(B178,'Extension List'!$A$3:$AE$1972,21,FALSE)))</f>
        <v>N/A</v>
      </c>
      <c r="AC178" s="14" t="str">
        <f>IF(AA178="N/A", "N/A", 0)</f>
        <v>N/A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1</v>
      </c>
      <c r="AN178" s="15">
        <f>IF(AD178="N/A", IF(U178="N/A", "N/A", L178+U178), AD178+AH178)</f>
        <v>1</v>
      </c>
      <c r="AO178" s="15">
        <f>IF(AD178="N/A", IF(V178="N/A", "N/A", L178+V178), IF(AI178="N/A", "N/A", AD178+AI178))</f>
        <v>1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J178" s="15">
        <f>IF(AR178="R", $CA178, IF(OR(AR178="P", AR178="T", AR178="N"), 0, IF($C178="DM", $T178, IF(OR(AR178="Y", AR178="IR"),$AM178,IF(AR178="C", IF($BI178="Y", IF($AF178="N/A", $Q178, $AF178), IF($AG178="N/A", $T178,$AG178)))))))</f>
        <v>1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1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1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1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1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1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1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1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1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1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1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1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1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1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1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1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1</v>
      </c>
      <c r="CA178" s="14" t="s">
        <v>75</v>
      </c>
      <c r="CB178" s="15">
        <f>BZ178</f>
        <v>1</v>
      </c>
      <c r="CC178" s="14">
        <f>IF(OR($BH178="T", $BH178="R"), 0, IF($BH178="C", IF($BI178="Y", IF($BA178="C", 0, IF(AF178="N/A", Q178-T178, AF178-AG178)), IF($AF178="N/A", U178, AH178)), AN178))</f>
        <v>1</v>
      </c>
      <c r="CD178" s="14">
        <f>IF(OR($BH178="T", $BH178="R"), 0, IF($BH178="C", IF($BI178="Y", 0, IF($AF178="N/A", V178, AI178)), AO178))</f>
        <v>1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S:1 G:0 GR:0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6103</v>
      </c>
      <c r="B179" s="14" t="s">
        <v>3219</v>
      </c>
      <c r="C179" s="14" t="s">
        <v>62</v>
      </c>
      <c r="D179" s="14" t="s">
        <v>57</v>
      </c>
      <c r="E179" s="14">
        <v>2025</v>
      </c>
      <c r="F179" s="14">
        <v>2025</v>
      </c>
      <c r="G179" s="14" t="s">
        <v>40</v>
      </c>
      <c r="H179" s="14" t="s">
        <v>2236</v>
      </c>
      <c r="I179" s="15">
        <v>1</v>
      </c>
      <c r="J179" s="14">
        <v>3</v>
      </c>
      <c r="K179" s="16">
        <f>IF(AND(G179&lt;&gt;"N",R179="N/A"), IF(I179&lt;4, 0, 0.25),IF(I179=1, IF(J179=1,0.25, 0.25), IF(I179&lt;13, 0.25, IF(I179&lt;26, 0.4, IF(I179&lt;51, 0.6, 0.75)))))</f>
        <v>0</v>
      </c>
      <c r="L179" s="15">
        <f>I179-M179</f>
        <v>1</v>
      </c>
      <c r="M179" s="15">
        <f>ROUNDUP(I179*K179,0)</f>
        <v>0</v>
      </c>
      <c r="N179" s="15">
        <f>M179*J179</f>
        <v>0</v>
      </c>
      <c r="O179" s="15">
        <v>0</v>
      </c>
      <c r="P179" s="15">
        <v>0</v>
      </c>
      <c r="Q179" s="15">
        <f>N179-O179-P179</f>
        <v>0</v>
      </c>
      <c r="R179" s="14" t="s">
        <v>75</v>
      </c>
      <c r="S179" s="14">
        <f>IF(R179="N/A", J179-($B$1-F179), J179-($B$1-R179))</f>
        <v>3</v>
      </c>
      <c r="T179" s="15">
        <f>IF($S179&lt;1, "N/A", $M179)</f>
        <v>0</v>
      </c>
      <c r="U179" s="15">
        <f>IF($S179&lt;2, "N/A", $M179)</f>
        <v>0</v>
      </c>
      <c r="V179" s="15">
        <f>IF($S179&lt;3, "N/A", $M179)</f>
        <v>0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No</v>
      </c>
      <c r="AA179" s="17" t="str">
        <f>IF(C179="DM", "N/A", IF(Z179="No","N/A",VLOOKUP(B179,'Extension List'!$A$3:$AE$1972,19,FALSE)))</f>
        <v>N/A</v>
      </c>
      <c r="AB179" s="14" t="str">
        <f>IF(C179="DM", "N/A", IF(Z179="No","N/A",VLOOKUP(B179,'Extension List'!$A$3:$AE$1972,21,FALSE)))</f>
        <v>N/A</v>
      </c>
      <c r="AC179" s="14" t="str">
        <f>IF(AA179="N/A", "N/A", 0)</f>
        <v>N/A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1</v>
      </c>
      <c r="AN179" s="15">
        <f>IF(AD179="N/A", IF(U179="N/A", "N/A", L179+U179), AD179+AH179)</f>
        <v>1</v>
      </c>
      <c r="AO179" s="15">
        <f>IF(AD179="N/A", IF(V179="N/A", "N/A", L179+V179), IF(AI179="N/A", "N/A", AD179+AI179))</f>
        <v>1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44</v>
      </c>
      <c r="AS179" s="14" t="s">
        <v>44</v>
      </c>
      <c r="AT179" s="14" t="s">
        <v>44</v>
      </c>
      <c r="AU179" s="14" t="s">
        <v>44</v>
      </c>
      <c r="AV179" s="14" t="s">
        <v>44</v>
      </c>
      <c r="AW179" s="14" t="s">
        <v>44</v>
      </c>
      <c r="AX179" s="14" t="s">
        <v>44</v>
      </c>
      <c r="AY179" s="14" t="s">
        <v>44</v>
      </c>
      <c r="AZ179" s="14" t="s">
        <v>44</v>
      </c>
      <c r="BA179" s="14" t="s">
        <v>44</v>
      </c>
      <c r="BB179" s="14" t="s">
        <v>44</v>
      </c>
      <c r="BC179" s="14" t="s">
        <v>44</v>
      </c>
      <c r="BD179" s="14" t="s">
        <v>44</v>
      </c>
      <c r="BE179" s="14" t="s">
        <v>44</v>
      </c>
      <c r="BF179" s="14" t="s">
        <v>44</v>
      </c>
      <c r="BG179" s="14" t="s">
        <v>44</v>
      </c>
      <c r="BH179" s="14" t="s">
        <v>44</v>
      </c>
      <c r="BJ179" s="15">
        <f>IF(AR179="R", $CA179, IF(OR(AR179="P", AR179="T", AR179="N"), 0, IF($C179="DM", $T179, IF(OR(AR179="Y", AR179="IR"),$AM179,IF(AR179="C", IF($BI179="Y", IF($AF179="N/A", $Q179, $AF179), IF($AG179="N/A", $T179,$AG179)))))))</f>
        <v>0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0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0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0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0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0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0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0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0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0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0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0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0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0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0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0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0</v>
      </c>
      <c r="CA179" s="14" t="s">
        <v>75</v>
      </c>
      <c r="CB179" s="15">
        <f>BZ179</f>
        <v>0</v>
      </c>
      <c r="CC179" s="14">
        <f>IF(OR($BH179="T", $BH179="R"), 0, IF($BH179="C", IF($BI179="Y", IF($BA179="C", 0, IF(AF179="N/A", Q179-T179, AF179-AG179)), IF($AF179="N/A", U179, AH179)), AN179))</f>
        <v>0</v>
      </c>
      <c r="CD179" s="14">
        <f>IF(OR($BH179="T", $BH179="R"), 0, IF($BH179="C", IF($BI179="Y", 0, IF($AF179="N/A", V179, AI179)), AO179))</f>
        <v>0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S:1 G:0 GR:0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5935</v>
      </c>
      <c r="B180" s="14" t="s">
        <v>2673</v>
      </c>
      <c r="C180" s="14" t="s">
        <v>62</v>
      </c>
      <c r="D180" s="14" t="s">
        <v>57</v>
      </c>
      <c r="E180" s="14">
        <f>VLOOKUP(B180, 'Rookie Year'!$A$2:$B$55555,2,FALSE)</f>
        <v>2022</v>
      </c>
      <c r="F180" s="14">
        <v>2025</v>
      </c>
      <c r="G180" s="14" t="s">
        <v>42</v>
      </c>
      <c r="H180" s="14" t="s">
        <v>1927</v>
      </c>
      <c r="I180" s="15">
        <v>13</v>
      </c>
      <c r="J180" s="14">
        <v>3</v>
      </c>
      <c r="K180" s="16">
        <f>IF(AND(G180&lt;&gt;"N",R180="N/A"), IF(I180&lt;4, 0, 0.25),IF(I180=1, IF(J180=1,0.25, 0.25), IF(I180&lt;13, 0.25, IF(I180&lt;26, 0.4, IF(I180&lt;51, 0.6, 0.75)))))</f>
        <v>0.4</v>
      </c>
      <c r="L180" s="15">
        <f>I180-M180</f>
        <v>7</v>
      </c>
      <c r="M180" s="15">
        <f>ROUNDUP(I180*K180,0)</f>
        <v>6</v>
      </c>
      <c r="N180" s="15">
        <f>M180*J180</f>
        <v>18</v>
      </c>
      <c r="O180" s="15">
        <v>0</v>
      </c>
      <c r="P180" s="15">
        <v>0</v>
      </c>
      <c r="Q180" s="15">
        <f>N180-O180-P180</f>
        <v>18</v>
      </c>
      <c r="R180" s="14" t="s">
        <v>75</v>
      </c>
      <c r="S180" s="14">
        <f>IF(R180="N/A", J180-($B$1-F180), J180-($B$1-R180))</f>
        <v>3</v>
      </c>
      <c r="T180" s="15">
        <f>IF($S180&lt;1, "N/A", $M180)</f>
        <v>6</v>
      </c>
      <c r="U180" s="15">
        <f>IF($S180&lt;2, "N/A", $M180)</f>
        <v>6</v>
      </c>
      <c r="V180" s="15">
        <f>IF($S180&lt;3, "N/A", $M180)</f>
        <v>6</v>
      </c>
      <c r="W180" s="15" t="str">
        <f>IF($S180&lt;4, "N/A", $M180)</f>
        <v>N/A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No</v>
      </c>
      <c r="AA180" s="17" t="str">
        <f>IF(C180="DM", "N/A", IF(Z180="No","N/A",VLOOKUP(B180,'Extension List'!$A$3:$AE$1972,19,FALSE)))</f>
        <v>N/A</v>
      </c>
      <c r="AB180" s="14" t="str">
        <f>IF(C180="DM", "N/A", IF(Z180="No","N/A",VLOOKUP(B180,'Extension List'!$A$3:$AE$1972,21,FALSE)))</f>
        <v>N/A</v>
      </c>
      <c r="AC180" s="14" t="str">
        <f>IF(AA180="N/A", "N/A", 0)</f>
        <v>N/A</v>
      </c>
      <c r="AD180" s="15" t="str">
        <f>IF(AE180="N/A", "N/A", AA180-AE180)</f>
        <v>N/A</v>
      </c>
      <c r="AE180" s="15" t="str">
        <f>IF(AA180="N/A", "N/A", IF(AC180&gt;0, IF(AA180&lt;13, ROUNDUP(0.25*AA180,0), IF(AA180&lt;26, ROUNDUP(0.4*AA180,0), IF(AA180&lt;51, ROUNDUP(0.6*AA180,0), ROUNDUP(0.75*AA180,0)))), "N/A"))</f>
        <v>N/A</v>
      </c>
      <c r="AF180" s="15" t="str">
        <f>IF(AD180="N/A","N/A", (AE180*AC180)+Q180)</f>
        <v>N/A</v>
      </c>
      <c r="AG180" s="15" t="str">
        <f>IF($AF180="N/A", "N/A", "TBC")</f>
        <v>N/A</v>
      </c>
      <c r="AH180" s="15" t="str">
        <f>IF($AF180="N/A", "N/A", "TBC")</f>
        <v>N/A</v>
      </c>
      <c r="AI180" s="15" t="str">
        <f>IF($AF180="N/A","N/A",IF(AC180&gt;1,"TBC","N/A"))</f>
        <v>N/A</v>
      </c>
      <c r="AJ180" s="15" t="str">
        <f>IF($AF180="N/A","N/A",IF(AC180&gt;2,"TBC","N/A"))</f>
        <v>N/A</v>
      </c>
      <c r="AK180" s="15" t="str">
        <f>IF($AF180="N/A","N/A",IF(AC180&gt;3,"TBC","N/A"))</f>
        <v>N/A</v>
      </c>
      <c r="AL180" s="15" t="str">
        <f>IF(AC180="N/A","N/A",IF(AC180&gt;0,IF(SUM(AG180:AK180)&lt;&gt;AF180,"CHECK","OK"),"N/A"))</f>
        <v>N/A</v>
      </c>
      <c r="AM180" s="15">
        <f>IF(AD180="N/A", L180+T180, L180+AG180)</f>
        <v>13</v>
      </c>
      <c r="AN180" s="15">
        <f>IF(AD180="N/A", IF(U180="N/A", "N/A", L180+U180), AD180+AH180)</f>
        <v>13</v>
      </c>
      <c r="AO180" s="15">
        <f>IF(AD180="N/A", IF(V180="N/A", "N/A", L180+V180), IF(AI180="N/A", "N/A", AD180+AI180))</f>
        <v>13</v>
      </c>
      <c r="AP180" s="15" t="str">
        <f>IF(AD180="N/A", IF(W180="N/A", "N/A", L180+W180), IF(AJ180="N/A", "N/A", AD180+AJ180))</f>
        <v>N/A</v>
      </c>
      <c r="AQ180" s="15" t="str">
        <f>IF(AD180="N/A", IF(X180="N/A", "N/A", L180+X180), IF(AK180="N/A", "N/A", AD180+AK180))</f>
        <v>N/A</v>
      </c>
      <c r="AR180" s="14" t="s">
        <v>40</v>
      </c>
      <c r="AS180" s="14" t="s">
        <v>40</v>
      </c>
      <c r="AT180" s="14" t="s">
        <v>40</v>
      </c>
      <c r="AU180" s="14" t="s">
        <v>40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I180" s="14"/>
      <c r="BJ180" s="15">
        <f>IF(AR180="R", $CA180, IF(OR(AR180="P", AR180="T", AR180="N"), 0, IF($C180="DM", $T180, IF(OR(AR180="Y", AR180="IR"),$AM180,IF(AR180="C", IF($BI180="Y", IF($AF180="N/A", $Q180, $AF180), IF($AG180="N/A", $T180,$AG180)))))))</f>
        <v>13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13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13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13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13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13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13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13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13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13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13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13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13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13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13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13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13</v>
      </c>
      <c r="CA180" s="14" t="s">
        <v>75</v>
      </c>
      <c r="CB180" s="15">
        <f>BZ180</f>
        <v>13</v>
      </c>
      <c r="CC180" s="14">
        <f>IF(OR($BH180="T", $BH180="R"), 0, IF($BH180="C", IF($BI180="Y", IF($BA180="C", 0, IF(AF180="N/A", Q180-T180, AF180-AG180)), IF($AF180="N/A", U180, AH180)), AN180))</f>
        <v>13</v>
      </c>
      <c r="CD180" s="14">
        <f>IF(OR($BH180="T", $BH180="R"), 0, IF($BH180="C", IF($BI180="Y", 0, IF($AF180="N/A", V180, AI180)), AO180))</f>
        <v>13</v>
      </c>
      <c r="CE180" s="14" t="str">
        <f>IF(OR($BH180="T", $BH180="R"), 0, IF($BH180="C", IF($BI180="Y", 0, IF($AF180="N/A", W180, AJ180)), AP180))</f>
        <v>N/A</v>
      </c>
      <c r="CF180" s="14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S:7 G:6 GR:18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4729</v>
      </c>
      <c r="B181" s="14" t="s">
        <v>2559</v>
      </c>
      <c r="C181" s="14" t="s">
        <v>62</v>
      </c>
      <c r="D181" s="14" t="s">
        <v>57</v>
      </c>
      <c r="E181" s="14">
        <f>VLOOKUP(B181, 'Rookie Year'!$A$2:$B$55555,2,FALSE)</f>
        <v>2022</v>
      </c>
      <c r="F181" s="14">
        <v>2022</v>
      </c>
      <c r="G181" s="14" t="s">
        <v>40</v>
      </c>
      <c r="H181" s="14" t="s">
        <v>2158</v>
      </c>
      <c r="I181" s="15">
        <v>8</v>
      </c>
      <c r="J181" s="14">
        <v>4</v>
      </c>
      <c r="K181" s="16">
        <f>IF(AND(G181&lt;&gt;"N",R181="N/A"), IF(I181&lt;4, 0, 0.25),IF(I181=1, IF(J181=1,0.25, 0.25), IF(I181&lt;13, 0.25, IF(I181&lt;26, 0.4, IF(I181&lt;51, 0.6, 0.75)))))</f>
        <v>0.25</v>
      </c>
      <c r="L181" s="15">
        <f>I181-M181</f>
        <v>6</v>
      </c>
      <c r="M181" s="15">
        <f>ROUNDUP(I181*K181,0)</f>
        <v>2</v>
      </c>
      <c r="N181" s="15">
        <f>M181*J181</f>
        <v>8</v>
      </c>
      <c r="O181" s="15">
        <v>8</v>
      </c>
      <c r="P181" s="15">
        <v>0</v>
      </c>
      <c r="Q181" s="15">
        <f>N181-O181-P181</f>
        <v>0</v>
      </c>
      <c r="R181" s="14" t="s">
        <v>75</v>
      </c>
      <c r="S181" s="14">
        <f>IF(R181="N/A", J181-($B$1-F181), J181-($B$1-R181))</f>
        <v>1</v>
      </c>
      <c r="T181" s="15">
        <v>0</v>
      </c>
      <c r="U181" s="15" t="str">
        <f>IF($S181&lt;2, "N/A", $M181)</f>
        <v>N/A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Yes</v>
      </c>
      <c r="AA181" s="17">
        <f>IF(C181="DM", "N/A", IF(Z181="No","N/A",VLOOKUP(B181,'Extension List'!$A$3:$AE$1972,19,FALSE)))</f>
        <v>14</v>
      </c>
      <c r="AB181" s="14">
        <f>IF(C181="DM", "N/A", IF(Z181="No","N/A",VLOOKUP(B181,'Extension List'!$A$3:$AE$1972,21,FALSE)))</f>
        <v>4</v>
      </c>
      <c r="AC181" s="14">
        <f>IF(AA181="N/A", "N/A", 0)</f>
        <v>0</v>
      </c>
      <c r="AD181" s="15" t="str">
        <f>IF(AE181="N/A", "N/A", AA181-AE181)</f>
        <v>N/A</v>
      </c>
      <c r="AE181" s="15" t="str">
        <f>IF(AA181="N/A", "N/A", IF(AC181&gt;0, IF(AA181&lt;13, ROUNDUP(0.25*AA181,0), IF(AA181&lt;26, ROUNDUP(0.4*AA181,0), IF(AA181&lt;51, ROUNDUP(0.6*AA181,0), ROUNDUP(0.75*AA181,0)))), "N/A"))</f>
        <v>N/A</v>
      </c>
      <c r="AF181" s="15" t="str">
        <f>IF(AD181="N/A","N/A", (AE181*AC181)+Q181)</f>
        <v>N/A</v>
      </c>
      <c r="AG181" s="15" t="str">
        <f>IF($AF181="N/A", "N/A", "TBC")</f>
        <v>N/A</v>
      </c>
      <c r="AH181" s="15" t="str">
        <f>IF($AF181="N/A", "N/A", "TBC")</f>
        <v>N/A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N/A</v>
      </c>
      <c r="AM181" s="15">
        <f>IF(AD181="N/A", L181+T181, L181+AG181)</f>
        <v>6</v>
      </c>
      <c r="AN181" s="15" t="str">
        <f>IF(AD181="N/A", IF(U181="N/A", "N/A", L181+U181), AD181+AH181)</f>
        <v>N/A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40</v>
      </c>
      <c r="AS181" s="14" t="s">
        <v>40</v>
      </c>
      <c r="AT181" s="14" t="s">
        <v>40</v>
      </c>
      <c r="AU181" s="14" t="s">
        <v>40</v>
      </c>
      <c r="AV181" s="14" t="s">
        <v>40</v>
      </c>
      <c r="AW181" s="14" t="s">
        <v>40</v>
      </c>
      <c r="AX181" s="14" t="s">
        <v>40</v>
      </c>
      <c r="AY181" s="14" t="s">
        <v>40</v>
      </c>
      <c r="AZ181" s="14" t="s">
        <v>40</v>
      </c>
      <c r="BA181" s="14" t="s">
        <v>40</v>
      </c>
      <c r="BB181" s="14" t="s">
        <v>40</v>
      </c>
      <c r="BC181" s="14" t="s">
        <v>40</v>
      </c>
      <c r="BD181" s="14" t="s">
        <v>40</v>
      </c>
      <c r="BE181" s="14" t="s">
        <v>40</v>
      </c>
      <c r="BF181" s="14" t="s">
        <v>40</v>
      </c>
      <c r="BG181" s="14" t="s">
        <v>40</v>
      </c>
      <c r="BH181" s="14" t="s">
        <v>40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6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6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6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6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6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6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6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6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6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6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6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6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6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6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6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6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6</v>
      </c>
      <c r="CA181" s="14" t="s">
        <v>75</v>
      </c>
      <c r="CB181" s="15">
        <f>BZ181</f>
        <v>6</v>
      </c>
      <c r="CC181" s="14" t="str">
        <f>IF(OR($BH181="T", $BH181="R"), 0, IF($BH181="C", IF($BI181="Y", IF($BA181="C", 0, IF(AF181="N/A", Q181-T181, AF181-AG181)), IF($AF181="N/A", U181, AH181)), AN181))</f>
        <v>N/A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S:6 G:2 GR:0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5174</v>
      </c>
      <c r="B182" s="14" t="s">
        <v>2766</v>
      </c>
      <c r="C182" s="14" t="s">
        <v>62</v>
      </c>
      <c r="D182" s="14" t="s">
        <v>57</v>
      </c>
      <c r="E182" s="14">
        <f>VLOOKUP(B182, 'Rookie Year'!$A$2:$B$55555,2,FALSE)</f>
        <v>2023</v>
      </c>
      <c r="F182" s="14">
        <v>2023</v>
      </c>
      <c r="G182" s="14" t="s">
        <v>40</v>
      </c>
      <c r="H182" s="14" t="s">
        <v>2168</v>
      </c>
      <c r="I182" s="15">
        <v>5</v>
      </c>
      <c r="J182" s="14">
        <v>4</v>
      </c>
      <c r="K182" s="16">
        <f>IF(AND(G182&lt;&gt;"N",R182="N/A"), IF(I182&lt;4, 0, 0.25),IF(I182=1, IF(J182=1,0.25, 0.25), IF(I182&lt;13, 0.25, IF(I182&lt;26, 0.4, IF(I182&lt;51, 0.6, 0.75)))))</f>
        <v>0.25</v>
      </c>
      <c r="L182" s="15">
        <f>I182-M182</f>
        <v>3</v>
      </c>
      <c r="M182" s="15">
        <f>ROUNDUP(I182*K182,0)</f>
        <v>2</v>
      </c>
      <c r="N182" s="15">
        <f>M182*J182</f>
        <v>8</v>
      </c>
      <c r="O182" s="15">
        <v>4</v>
      </c>
      <c r="P182" s="15">
        <v>0</v>
      </c>
      <c r="Q182" s="15">
        <f>N182-O182-P182</f>
        <v>4</v>
      </c>
      <c r="R182" s="14" t="s">
        <v>75</v>
      </c>
      <c r="S182" s="14">
        <f>IF(R182="N/A", J182-($B$1-F182), J182-($B$1-R182))</f>
        <v>2</v>
      </c>
      <c r="T182" s="15">
        <v>2</v>
      </c>
      <c r="U182" s="15">
        <v>2</v>
      </c>
      <c r="V182" s="15" t="str">
        <f>IF($S182&lt;3, "N/A", $M182)</f>
        <v>N/A</v>
      </c>
      <c r="W182" s="15" t="str">
        <f>IF($S182&lt;4, "N/A", $M182)</f>
        <v>N/A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List'!$A$3:$AE$1972,19,FALSE)))</f>
        <v>N/A</v>
      </c>
      <c r="AB182" s="14" t="str">
        <f>IF(C182="DM", "N/A", IF(Z182="No","N/A",VLOOKUP(B182,'Extension List'!$A$3:$AE$1972,21,FALSE)))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5</v>
      </c>
      <c r="AN182" s="15">
        <f>IF(AD182="N/A", IF(U182="N/A", "N/A", L182+U182), AD182+AH182)</f>
        <v>5</v>
      </c>
      <c r="AO182" s="15" t="str">
        <f>IF(AD182="N/A", IF(V182="N/A", "N/A", L182+V182), IF(AI182="N/A", "N/A", AD182+AI182))</f>
        <v>N/A</v>
      </c>
      <c r="AP182" s="15" t="str">
        <f>IF(AD182="N/A", IF(W182="N/A", "N/A", L182+W182), IF(AJ182="N/A", "N/A", AD182+AJ182))</f>
        <v>N/A</v>
      </c>
      <c r="AQ182" s="15" t="str">
        <f>IF(AD182="N/A", IF(X182="N/A", "N/A", L182+X182), IF(AK182="N/A", "N/A", AD182+AK182))</f>
        <v>N/A</v>
      </c>
      <c r="AR182" s="14" t="s">
        <v>48</v>
      </c>
      <c r="AS182" s="14" t="s">
        <v>48</v>
      </c>
      <c r="AT182" s="14" t="s">
        <v>48</v>
      </c>
      <c r="AU182" s="14" t="s">
        <v>48</v>
      </c>
      <c r="AV182" s="14" t="s">
        <v>40</v>
      </c>
      <c r="AW182" s="14" t="s">
        <v>40</v>
      </c>
      <c r="AX182" s="14" t="s">
        <v>40</v>
      </c>
      <c r="AY182" s="14" t="s">
        <v>40</v>
      </c>
      <c r="AZ182" s="14" t="s">
        <v>40</v>
      </c>
      <c r="BA182" s="14" t="s">
        <v>40</v>
      </c>
      <c r="BB182" s="14" t="s">
        <v>40</v>
      </c>
      <c r="BC182" s="14" t="s">
        <v>40</v>
      </c>
      <c r="BD182" s="14" t="s">
        <v>40</v>
      </c>
      <c r="BE182" s="14" t="s">
        <v>40</v>
      </c>
      <c r="BF182" s="14" t="s">
        <v>40</v>
      </c>
      <c r="BG182" s="14" t="s">
        <v>40</v>
      </c>
      <c r="BH182" s="14" t="s">
        <v>40</v>
      </c>
      <c r="BI182" s="14"/>
      <c r="BJ182" s="15">
        <f>IF(AR182="R", $CA182, IF(OR(AR182="P", AR182="T", AR182="N"), 0, IF($C182="DM", $T182, IF(OR(AR182="Y", AR182="IR"),$AM182,IF(AR182="C", IF($BI182="Y", IF($AF182="N/A", $Q182, $AF182), IF($AG182="N/A", $T182,$AG182)))))))</f>
        <v>5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5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5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5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5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5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5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5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5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5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5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5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5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5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5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5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5</v>
      </c>
      <c r="CA182" s="14" t="s">
        <v>75</v>
      </c>
      <c r="CB182" s="15">
        <f>BZ182</f>
        <v>5</v>
      </c>
      <c r="CC182" s="14">
        <f>IF(OR($BH182="T", $BH182="R"), 0, IF($BH182="C", IF($BI182="Y", IF($BA182="C", 0, IF(AF182="N/A", Q182-T182, AF182-AG182)), IF($AF182="N/A", U182, AH182)), AN182))</f>
        <v>5</v>
      </c>
      <c r="CD182" s="14" t="str">
        <f>IF(OR($BH182="T", $BH182="R"), 0, IF($BH182="C", IF($BI182="Y", 0, IF($AF182="N/A", V182, AI182)), AO182))</f>
        <v>N/A</v>
      </c>
      <c r="CE182" s="14" t="str">
        <f>IF(OR($BH182="T", $BH182="R"), 0, IF($BH182="C", IF($BI182="Y", 0, IF($AF182="N/A", W182, AJ182)), AP182))</f>
        <v>N/A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S:3 G:2 GR:4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5633</v>
      </c>
      <c r="B183" s="14" t="s">
        <v>3002</v>
      </c>
      <c r="C183" s="14" t="s">
        <v>62</v>
      </c>
      <c r="D183" s="14" t="s">
        <v>57</v>
      </c>
      <c r="E183" s="14">
        <f>VLOOKUP(B183, 'Rookie Year'!$A$2:$B$55555,2,FALSE)</f>
        <v>2024</v>
      </c>
      <c r="F183" s="14">
        <v>2024</v>
      </c>
      <c r="G183" s="14" t="s">
        <v>40</v>
      </c>
      <c r="H183" s="14" t="s">
        <v>2184</v>
      </c>
      <c r="I183" s="15">
        <v>2</v>
      </c>
      <c r="J183" s="14">
        <v>3</v>
      </c>
      <c r="K183" s="16">
        <f>IF(AND(G183&lt;&gt;"N",R183="N/A"), IF(I183&lt;4, 0, 0.25),IF(I183=1, IF(J183=1,0.25, 0.25), IF(I183&lt;13, 0.25, IF(I183&lt;26, 0.4, IF(I183&lt;51, 0.6, 0.75)))))</f>
        <v>0</v>
      </c>
      <c r="L183" s="15">
        <f>I183-M183</f>
        <v>2</v>
      </c>
      <c r="M183" s="15">
        <f>ROUNDUP(I183*K183,0)</f>
        <v>0</v>
      </c>
      <c r="N183" s="15">
        <f>M183*J183</f>
        <v>0</v>
      </c>
      <c r="O183" s="15">
        <v>0</v>
      </c>
      <c r="P183" s="15">
        <v>0</v>
      </c>
      <c r="Q183" s="15">
        <f>N183-O183-P183</f>
        <v>0</v>
      </c>
      <c r="R183" s="14" t="s">
        <v>75</v>
      </c>
      <c r="S183" s="14">
        <f>IF(R183="N/A", J183-($B$1-F183), J183-($B$1-R183))</f>
        <v>2</v>
      </c>
      <c r="T183" s="15">
        <v>0</v>
      </c>
      <c r="U183" s="15">
        <v>0</v>
      </c>
      <c r="V183" s="15" t="str">
        <f>IF($S183&lt;3, "N/A", $M183)</f>
        <v>N/A</v>
      </c>
      <c r="W183" s="15" t="str">
        <f>IF($S183&lt;4, "N/A", $M183)</f>
        <v>N/A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No</v>
      </c>
      <c r="AA183" s="17" t="str">
        <f>IF(C183="DM", "N/A", IF(Z183="No","N/A",VLOOKUP(B183,'Extension List'!$A$3:$AE$1972,19,FALSE)))</f>
        <v>N/A</v>
      </c>
      <c r="AB183" s="14" t="str">
        <f>IF(C183="DM", "N/A", IF(Z183="No","N/A",VLOOKUP(B183,'Extension List'!$A$3:$AE$1972,21,FALSE)))</f>
        <v>N/A</v>
      </c>
      <c r="AC183" s="14" t="str">
        <f>IF(AA183="N/A", "N/A", 0)</f>
        <v>N/A</v>
      </c>
      <c r="AD183" s="15" t="str">
        <f>IF(AE183="N/A", "N/A", AA183-AE183)</f>
        <v>N/A</v>
      </c>
      <c r="AE183" s="15" t="str">
        <f>IF(AA183="N/A", "N/A", IF(AC183&gt;0, IF(AA183&lt;13, ROUNDUP(0.25*AA183,0), IF(AA183&lt;26, ROUNDUP(0.4*AA183,0), IF(AA183&lt;51, ROUNDUP(0.6*AA183,0), ROUNDUP(0.75*AA183,0)))), "N/A"))</f>
        <v>N/A</v>
      </c>
      <c r="AF183" s="15" t="str">
        <f>IF(AD183="N/A","N/A", (AE183*AC183)+Q183)</f>
        <v>N/A</v>
      </c>
      <c r="AG183" s="15" t="str">
        <f>IF($AF183="N/A", "N/A", "TBC")</f>
        <v>N/A</v>
      </c>
      <c r="AH183" s="15" t="str">
        <f>IF($AF183="N/A", "N/A", "TBC")</f>
        <v>N/A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N/A</v>
      </c>
      <c r="AM183" s="15">
        <f>IF(AD183="N/A", L183+T183, L183+AG183)</f>
        <v>2</v>
      </c>
      <c r="AN183" s="15">
        <f>IF(AD183="N/A", IF(U183="N/A", "N/A", L183+U183), AD183+AH183)</f>
        <v>2</v>
      </c>
      <c r="AO183" s="15" t="str">
        <f>IF(AD183="N/A", IF(V183="N/A", "N/A", L183+V183), IF(AI183="N/A", "N/A", AD183+AI183))</f>
        <v>N/A</v>
      </c>
      <c r="AP183" s="15" t="str">
        <f>IF(AD183="N/A", IF(W183="N/A", "N/A", L183+W183), IF(AJ183="N/A", "N/A", AD183+AJ183))</f>
        <v>N/A</v>
      </c>
      <c r="AQ183" s="15" t="str">
        <f>IF(AD183="N/A", IF(X183="N/A", "N/A", L183+X183), IF(AK183="N/A", "N/A", AD183+AK183))</f>
        <v>N/A</v>
      </c>
      <c r="AR183" s="14" t="s">
        <v>44</v>
      </c>
      <c r="AS183" s="14" t="s">
        <v>44</v>
      </c>
      <c r="AT183" s="14" t="s">
        <v>44</v>
      </c>
      <c r="AU183" s="14" t="s">
        <v>44</v>
      </c>
      <c r="AV183" s="14" t="s">
        <v>44</v>
      </c>
      <c r="AW183" s="14" t="s">
        <v>44</v>
      </c>
      <c r="AX183" s="14" t="s">
        <v>44</v>
      </c>
      <c r="AY183" s="14" t="s">
        <v>44</v>
      </c>
      <c r="AZ183" s="14" t="s">
        <v>44</v>
      </c>
      <c r="BA183" s="14" t="s">
        <v>44</v>
      </c>
      <c r="BB183" s="14" t="s">
        <v>44</v>
      </c>
      <c r="BC183" s="14" t="s">
        <v>44</v>
      </c>
      <c r="BD183" s="14" t="s">
        <v>44</v>
      </c>
      <c r="BE183" s="14" t="s">
        <v>44</v>
      </c>
      <c r="BF183" s="14" t="s">
        <v>44</v>
      </c>
      <c r="BG183" s="14" t="s">
        <v>44</v>
      </c>
      <c r="BH183" s="14" t="s">
        <v>44</v>
      </c>
      <c r="BI183" s="14"/>
      <c r="BJ183" s="15">
        <f>IF(AR183="R", $CA183, IF(OR(AR183="P", AR183="T", AR183="N"), 0, IF($C183="DM", $T183, IF(OR(AR183="Y", AR183="IR"),$AM183,IF(AR183="C", IF($BI183="Y", IF($AF183="N/A", $Q183, $AF183), IF($AG183="N/A", $T183,$AG183)))))))</f>
        <v>0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0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0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0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0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0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0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0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0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0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0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0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0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0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0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0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0</v>
      </c>
      <c r="CA183" s="14" t="s">
        <v>75</v>
      </c>
      <c r="CB183" s="15">
        <f>BZ183</f>
        <v>0</v>
      </c>
      <c r="CC183" s="14">
        <f>IF(OR($BH183="T", $BH183="R"), 0, IF($BH183="C", IF($BI183="Y", IF($BA183="C", 0, IF(AF183="N/A", Q183-T183, AF183-AG183)), IF($AF183="N/A", U183, AH183)), AN183))</f>
        <v>0</v>
      </c>
      <c r="CD183" s="14" t="str">
        <f>IF(OR($BH183="T", $BH183="R"), 0, IF($BH183="C", IF($BI183="Y", 0, IF($AF183="N/A", V183, AI183)), AO183))</f>
        <v>N/A</v>
      </c>
      <c r="CE183" s="14" t="str">
        <f>IF(OR($BH183="T", $BH183="R"), 0, IF($BH183="C", IF($BI183="Y", 0, IF($AF183="N/A", W183, AJ183)), AP183))</f>
        <v>N/A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S:2 G:0 GR:0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5623</v>
      </c>
      <c r="B184" s="14" t="s">
        <v>3003</v>
      </c>
      <c r="C184" s="14" t="s">
        <v>63</v>
      </c>
      <c r="D184" s="14" t="s">
        <v>57</v>
      </c>
      <c r="E184" s="14">
        <f>VLOOKUP(B184, 'Rookie Year'!$A$2:$B$55555,2,FALSE)</f>
        <v>2024</v>
      </c>
      <c r="F184" s="14">
        <v>2024</v>
      </c>
      <c r="G184" s="14" t="s">
        <v>40</v>
      </c>
      <c r="H184" s="14" t="s">
        <v>2174</v>
      </c>
      <c r="I184" s="15">
        <v>3</v>
      </c>
      <c r="J184" s="14">
        <v>4</v>
      </c>
      <c r="K184" s="16">
        <f>IF(AND(G184&lt;&gt;"N",R184="N/A"), IF(I184&lt;4, 0, 0.25),IF(I184=1, IF(J184=1,0.25, 0.25), IF(I184&lt;13, 0.25, IF(I184&lt;26, 0.4, IF(I184&lt;51, 0.6, 0.75)))))</f>
        <v>0</v>
      </c>
      <c r="L184" s="15">
        <f>I184-M184</f>
        <v>3</v>
      </c>
      <c r="M184" s="15">
        <f>ROUNDUP(I184*K184,0)</f>
        <v>0</v>
      </c>
      <c r="N184" s="15">
        <f>M184*J184</f>
        <v>0</v>
      </c>
      <c r="O184" s="15">
        <v>0</v>
      </c>
      <c r="P184" s="15">
        <v>0</v>
      </c>
      <c r="Q184" s="15">
        <f>N184-O184-P184</f>
        <v>0</v>
      </c>
      <c r="R184" s="14" t="s">
        <v>75</v>
      </c>
      <c r="S184" s="14">
        <f>IF(R184="N/A", J184-($B$1-F184), J184-($B$1-R184))</f>
        <v>3</v>
      </c>
      <c r="T184" s="15">
        <v>0</v>
      </c>
      <c r="U184" s="15">
        <v>0</v>
      </c>
      <c r="V184" s="15">
        <v>0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List'!$A$3:$AE$1972,19,FALSE)))</f>
        <v>N/A</v>
      </c>
      <c r="AB184" s="14" t="str">
        <f>IF(C184="DM", "N/A", IF(Z184="No","N/A",VLOOKUP(B184,'Extension List'!$A$3:$AE$1972,21,FALSE)))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3</v>
      </c>
      <c r="AN184" s="15">
        <f>IF(AD184="N/A", IF(U184="N/A", "N/A", L184+U184), AD184+AH184)</f>
        <v>3</v>
      </c>
      <c r="AO184" s="15">
        <f>IF(AD184="N/A", IF(V184="N/A", "N/A", L184+V184), IF(AI184="N/A", "N/A", AD184+AI184))</f>
        <v>3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44</v>
      </c>
      <c r="AS184" s="14" t="s">
        <v>44</v>
      </c>
      <c r="AT184" s="14" t="s">
        <v>44</v>
      </c>
      <c r="AU184" s="14" t="s">
        <v>44</v>
      </c>
      <c r="AV184" s="14" t="s">
        <v>44</v>
      </c>
      <c r="AW184" s="14" t="s">
        <v>44</v>
      </c>
      <c r="AX184" s="14" t="s">
        <v>44</v>
      </c>
      <c r="AY184" s="14" t="s">
        <v>44</v>
      </c>
      <c r="AZ184" s="14" t="s">
        <v>44</v>
      </c>
      <c r="BA184" s="14" t="s">
        <v>44</v>
      </c>
      <c r="BB184" s="14" t="s">
        <v>44</v>
      </c>
      <c r="BC184" s="14" t="s">
        <v>44</v>
      </c>
      <c r="BD184" s="14" t="s">
        <v>44</v>
      </c>
      <c r="BE184" s="14" t="s">
        <v>44</v>
      </c>
      <c r="BF184" s="14" t="s">
        <v>44</v>
      </c>
      <c r="BG184" s="14" t="s">
        <v>44</v>
      </c>
      <c r="BH184" s="14" t="s">
        <v>44</v>
      </c>
      <c r="BI184" s="14"/>
      <c r="BJ184" s="15">
        <f>IF(AR184="R", $CA184, IF(OR(AR184="P", AR184="T", AR184="N"), 0, IF($C184="DM", $T184, IF(OR(AR184="Y", AR184="IR"),$AM184,IF(AR184="C", IF($BI184="Y", IF($AF184="N/A", $Q184, $AF184), IF($AG184="N/A", $T184,$AG184)))))))</f>
        <v>0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0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0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0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0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0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0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0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0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0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0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0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0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0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0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0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0</v>
      </c>
      <c r="CA184" s="14" t="s">
        <v>75</v>
      </c>
      <c r="CB184" s="15">
        <f>BZ184</f>
        <v>0</v>
      </c>
      <c r="CC184" s="14">
        <f>IF(OR($BH184="T", $BH184="R"), 0, IF($BH184="C", IF($BI184="Y", IF($BA184="C", 0, IF(AF184="N/A", Q184-T184, AF184-AG184)), IF($AF184="N/A", U184, AH184)), AN184))</f>
        <v>0</v>
      </c>
      <c r="CD184" s="14">
        <f>IF(OR($BH184="T", $BH184="R"), 0, IF($BH184="C", IF($BI184="Y", 0, IF($AF184="N/A", V184, AI184)), AO184))</f>
        <v>0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S:3 G:0 GR:0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6019</v>
      </c>
      <c r="B185" s="14" t="s">
        <v>3135</v>
      </c>
      <c r="C185" s="14" t="s">
        <v>63</v>
      </c>
      <c r="D185" s="14" t="s">
        <v>57</v>
      </c>
      <c r="E185" s="14">
        <v>2025</v>
      </c>
      <c r="F185" s="14">
        <v>2025</v>
      </c>
      <c r="G185" s="14" t="s">
        <v>40</v>
      </c>
      <c r="H185" s="14" t="s">
        <v>2163</v>
      </c>
      <c r="I185" s="15">
        <v>6</v>
      </c>
      <c r="J185" s="14">
        <v>4</v>
      </c>
      <c r="K185" s="16">
        <f>IF(AND(G185&lt;&gt;"N",R185="N/A"), IF(I185&lt;4, 0, 0.25),IF(I185=1, IF(J185=1,0.25, 0.25), IF(I185&lt;13, 0.25, IF(I185&lt;26, 0.4, IF(I185&lt;51, 0.6, 0.75)))))</f>
        <v>0.25</v>
      </c>
      <c r="L185" s="15">
        <f>I185-M185</f>
        <v>4</v>
      </c>
      <c r="M185" s="15">
        <f>ROUNDUP(I185*K185,0)</f>
        <v>2</v>
      </c>
      <c r="N185" s="15">
        <f>M185*J185</f>
        <v>8</v>
      </c>
      <c r="O185" s="15">
        <v>0</v>
      </c>
      <c r="P185" s="15">
        <v>0</v>
      </c>
      <c r="Q185" s="15">
        <f>N185-O185-P185</f>
        <v>8</v>
      </c>
      <c r="R185" s="14" t="s">
        <v>75</v>
      </c>
      <c r="S185" s="14">
        <f>IF(R185="N/A", J185-($B$1-F185), J185-($B$1-R185))</f>
        <v>4</v>
      </c>
      <c r="T185" s="15">
        <v>8</v>
      </c>
      <c r="U185" s="15">
        <v>0</v>
      </c>
      <c r="V185" s="15">
        <v>0</v>
      </c>
      <c r="W185" s="15">
        <v>0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No</v>
      </c>
      <c r="AA185" s="17" t="str">
        <f>IF(C185="DM", "N/A", IF(Z185="No","N/A",VLOOKUP(B185,'Extension List'!$A$3:$AE$1972,19,FALSE)))</f>
        <v>N/A</v>
      </c>
      <c r="AB185" s="14" t="str">
        <f>IF(C185="DM", "N/A", IF(Z185="No","N/A",VLOOKUP(B185,'Extension List'!$A$3:$AE$1972,21,FALSE)))</f>
        <v>N/A</v>
      </c>
      <c r="AC185" s="14" t="str">
        <f>IF(AA185="N/A", "N/A", 0)</f>
        <v>N/A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12</v>
      </c>
      <c r="AN185" s="15">
        <f>IF(AD185="N/A", IF(U185="N/A", "N/A", L185+U185), AD185+AH185)</f>
        <v>4</v>
      </c>
      <c r="AO185" s="15">
        <f>IF(AD185="N/A", IF(V185="N/A", "N/A", L185+V185), IF(AI185="N/A", "N/A", AD185+AI185))</f>
        <v>4</v>
      </c>
      <c r="AP185" s="15">
        <f>IF(AD185="N/A", IF(W185="N/A", "N/A", L185+W185), IF(AJ185="N/A", "N/A", AD185+AJ185))</f>
        <v>4</v>
      </c>
      <c r="AQ185" s="15" t="str">
        <f>IF(AD185="N/A", IF(X185="N/A", "N/A", L185+X185), IF(AK185="N/A", "N/A", AD185+AK185))</f>
        <v>N/A</v>
      </c>
      <c r="AR185" s="14" t="s">
        <v>40</v>
      </c>
      <c r="AS185" s="14" t="s">
        <v>40</v>
      </c>
      <c r="AT185" s="14" t="s">
        <v>40</v>
      </c>
      <c r="AU185" s="14" t="s">
        <v>40</v>
      </c>
      <c r="AV185" s="14" t="s">
        <v>40</v>
      </c>
      <c r="AW185" s="14" t="s">
        <v>40</v>
      </c>
      <c r="AX185" s="14" t="s">
        <v>40</v>
      </c>
      <c r="AY185" s="14" t="s">
        <v>40</v>
      </c>
      <c r="AZ185" s="14" t="s">
        <v>40</v>
      </c>
      <c r="BA185" s="14" t="s">
        <v>40</v>
      </c>
      <c r="BB185" s="14" t="s">
        <v>40</v>
      </c>
      <c r="BC185" s="14" t="s">
        <v>40</v>
      </c>
      <c r="BD185" s="14" t="s">
        <v>40</v>
      </c>
      <c r="BE185" s="14" t="s">
        <v>40</v>
      </c>
      <c r="BF185" s="14" t="s">
        <v>40</v>
      </c>
      <c r="BG185" s="14" t="s">
        <v>40</v>
      </c>
      <c r="BH185" s="14" t="s">
        <v>40</v>
      </c>
      <c r="BJ185" s="15">
        <f>IF(AR185="R", $CA185, IF(OR(AR185="P", AR185="T", AR185="N"), 0, IF($C185="DM", $T185, IF(OR(AR185="Y", AR185="IR"),$AM185,IF(AR185="C", IF($BI185="Y", IF($AF185="N/A", $Q185, $AF185), IF($AG185="N/A", $T185,$AG185)))))))</f>
        <v>12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12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12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12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12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12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12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12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12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12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12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12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12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12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12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12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12</v>
      </c>
      <c r="CA185" s="14" t="s">
        <v>75</v>
      </c>
      <c r="CB185" s="15">
        <f>BZ185</f>
        <v>12</v>
      </c>
      <c r="CC185" s="14">
        <f>IF(OR($BH185="T", $BH185="R"), 0, IF($BH185="C", IF($BI185="Y", IF($BA185="C", 0, IF(AF185="N/A", Q185-T185, AF185-AG185)), IF($AF185="N/A", U185, AH185)), AN185))</f>
        <v>4</v>
      </c>
      <c r="CD185" s="14">
        <f>IF(OR($BH185="T", $BH185="R"), 0, IF($BH185="C", IF($BI185="Y", 0, IF($AF185="N/A", V185, AI185)), AO185))</f>
        <v>4</v>
      </c>
      <c r="CE185" s="14">
        <f>IF(OR($BH185="T", $BH185="R"), 0, IF($BH185="C", IF($BI185="Y", 0, IF($AF185="N/A", W185, AJ185)), AP185))</f>
        <v>4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S:4 G:2 GR:8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6205</v>
      </c>
      <c r="B186" s="14" t="s">
        <v>247</v>
      </c>
      <c r="C186" s="14" t="s">
        <v>63</v>
      </c>
      <c r="D186" s="14" t="s">
        <v>57</v>
      </c>
      <c r="E186" s="14">
        <f>VLOOKUP(B186, 'Rookie Year'!$A$2:$B$55555,2,FALSE)</f>
        <v>2017</v>
      </c>
      <c r="F186" s="14">
        <v>2025</v>
      </c>
      <c r="G186" s="14" t="s">
        <v>42</v>
      </c>
      <c r="H186" s="14">
        <v>5</v>
      </c>
      <c r="I186" s="15">
        <v>7</v>
      </c>
      <c r="J186" s="14">
        <v>1</v>
      </c>
      <c r="K186" s="16">
        <f>IF(AND(G186&lt;&gt;"N",R186="N/A"), IF(I186&lt;4, 0, 0.25),IF(I186=1, IF(J186=1,0.25, 0.25), IF(I186&lt;13, 0.25, IF(I186&lt;26, 0.4, IF(I186&lt;51, 0.6, 0.75)))))</f>
        <v>0.25</v>
      </c>
      <c r="L186" s="15">
        <f>I186-M186</f>
        <v>5</v>
      </c>
      <c r="M186" s="15">
        <f>ROUNDUP(I186*K186,0)</f>
        <v>2</v>
      </c>
      <c r="N186" s="15">
        <f>M186*J186</f>
        <v>2</v>
      </c>
      <c r="O186" s="15">
        <v>0</v>
      </c>
      <c r="P186" s="15">
        <v>0</v>
      </c>
      <c r="Q186" s="15">
        <f>N186-O186-P186</f>
        <v>2</v>
      </c>
      <c r="R186" s="14" t="s">
        <v>75</v>
      </c>
      <c r="S186" s="14">
        <f>IF(R186="N/A", J186-($B$1-F186), J186-($B$1-R186))</f>
        <v>1</v>
      </c>
      <c r="T186" s="15">
        <f>IF($S186&lt;1, "N/A", $M186)</f>
        <v>2</v>
      </c>
      <c r="U186" s="15" t="str">
        <f>IF($S186&lt;2, "N/A", $M186)</f>
        <v>N/A</v>
      </c>
      <c r="V186" s="15" t="str">
        <f>IF($S186&lt;3, "N/A", $M186)</f>
        <v>N/A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No</v>
      </c>
      <c r="AA186" s="17" t="str">
        <f>IF(C186="DM", "N/A", IF(Z186="No","N/A",VLOOKUP(B186,'Extension List'!$A$3:$AE$1972,19,FALSE)))</f>
        <v>N/A</v>
      </c>
      <c r="AB186" s="14" t="str">
        <f>IF(C186="DM", "N/A", IF(Z186="No","N/A",VLOOKUP(B186,'Extension List'!$A$3:$AE$1972,21,FALSE)))</f>
        <v>N/A</v>
      </c>
      <c r="AC186" s="14" t="str">
        <f>IF(AA186="N/A", "N/A", 0)</f>
        <v>N/A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7</v>
      </c>
      <c r="AN186" s="15" t="str">
        <f>IF(AD186="N/A", IF(U186="N/A", "N/A", L186+U186), AD186+AH186)</f>
        <v>N/A</v>
      </c>
      <c r="AO186" s="15" t="str">
        <f>IF(AD186="N/A", IF(V186="N/A", "N/A", L186+V186), IF(AI186="N/A", "N/A", AD186+AI186))</f>
        <v>N/A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42</v>
      </c>
      <c r="AS186" s="14" t="s">
        <v>42</v>
      </c>
      <c r="AT186" s="14" t="s">
        <v>42</v>
      </c>
      <c r="AU186" s="14" t="s">
        <v>42</v>
      </c>
      <c r="AV186" s="14" t="s">
        <v>40</v>
      </c>
      <c r="AW186" s="14" t="s">
        <v>40</v>
      </c>
      <c r="AX186" s="14" t="s">
        <v>40</v>
      </c>
      <c r="AY186" s="14" t="s">
        <v>40</v>
      </c>
      <c r="AZ186" s="14" t="s">
        <v>40</v>
      </c>
      <c r="BA186" s="14" t="s">
        <v>40</v>
      </c>
      <c r="BB186" s="14" t="s">
        <v>40</v>
      </c>
      <c r="BC186" s="14" t="s">
        <v>40</v>
      </c>
      <c r="BD186" s="14" t="s">
        <v>40</v>
      </c>
      <c r="BE186" s="14" t="s">
        <v>40</v>
      </c>
      <c r="BF186" s="14" t="s">
        <v>40</v>
      </c>
      <c r="BG186" s="14" t="s">
        <v>40</v>
      </c>
      <c r="BH186" s="14" t="s">
        <v>40</v>
      </c>
      <c r="BJ186" s="15">
        <f>IF(AR186="R", $CA186, IF(OR(AR186="P", AR186="T", AR186="N"), 0, IF($C186="DM", $T186, IF(OR(AR186="Y", AR186="IR"),$AM186,IF(AR186="C", IF($BI186="Y", IF($AF186="N/A", $Q186, $AF186), IF($AG186="N/A", $T186,$AG186)))))))</f>
        <v>0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0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0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0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7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7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7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7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7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7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7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7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7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7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7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7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7</v>
      </c>
      <c r="CA186" s="14" t="s">
        <v>75</v>
      </c>
      <c r="CB186" s="15">
        <f>BZ186</f>
        <v>7</v>
      </c>
      <c r="CC186" s="14" t="str">
        <f>IF(OR($BH186="T", $BH186="R"), 0, IF($BH186="C", IF($BI186="Y", IF($BA186="C", 0, IF(AF186="N/A", Q186-T186, AF186-AG186)), IF($AF186="N/A", U186, AH186)), AN186))</f>
        <v>N/A</v>
      </c>
      <c r="CD186" s="14" t="str">
        <f>IF(OR($BH186="T", $BH186="R"), 0, IF($BH186="C", IF($BI186="Y", 0, IF($AF186="N/A", V186, AI186)), AO186))</f>
        <v>N/A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S:5 G:2 GR:2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5720</v>
      </c>
      <c r="B187" s="14" t="s">
        <v>2347</v>
      </c>
      <c r="C187" s="14" t="s">
        <v>63</v>
      </c>
      <c r="D187" s="14" t="s">
        <v>57</v>
      </c>
      <c r="E187" s="14">
        <f>VLOOKUP(B187, 'Rookie Year'!$A$2:$B$55555,2,FALSE)</f>
        <v>2021</v>
      </c>
      <c r="F187" s="14">
        <v>2025</v>
      </c>
      <c r="G187" s="14" t="s">
        <v>42</v>
      </c>
      <c r="H187" s="14" t="s">
        <v>2928</v>
      </c>
      <c r="I187" s="15">
        <v>5</v>
      </c>
      <c r="J187" s="14">
        <v>2</v>
      </c>
      <c r="K187" s="16">
        <f>IF(AND(G187&lt;&gt;"N",R187="N/A"), IF(I187&lt;4, 0, 0.25),IF(I187=1, IF(J187=1,0.25, 0.25), IF(I187&lt;13, 0.25, IF(I187&lt;26, 0.4, IF(I187&lt;51, 0.6, 0.75)))))</f>
        <v>0.25</v>
      </c>
      <c r="L187" s="15">
        <f>I187-M187</f>
        <v>3</v>
      </c>
      <c r="M187" s="15">
        <f>ROUNDUP(I187*K187,0)</f>
        <v>2</v>
      </c>
      <c r="N187" s="15">
        <f>M187*J187</f>
        <v>4</v>
      </c>
      <c r="O187" s="15">
        <v>0</v>
      </c>
      <c r="P187" s="15">
        <v>0</v>
      </c>
      <c r="Q187" s="15">
        <f>N187-O187-P187</f>
        <v>4</v>
      </c>
      <c r="R187" s="14" t="s">
        <v>75</v>
      </c>
      <c r="S187" s="14">
        <f>IF(R187="N/A", J187-($B$1-F187), J187-($B$1-R187))</f>
        <v>2</v>
      </c>
      <c r="T187" s="15">
        <f>IF($S187&lt;1, "N/A", $M187)</f>
        <v>2</v>
      </c>
      <c r="U187" s="15">
        <f>IF($S187&lt;2, "N/A", $M187)</f>
        <v>2</v>
      </c>
      <c r="V187" s="15" t="str">
        <f>IF($S187&lt;3, "N/A", $M187)</f>
        <v>N/A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List'!$A$3:$AE$1972,19,FALSE)))</f>
        <v>N/A</v>
      </c>
      <c r="AB187" s="14" t="str">
        <f>IF(C187="DM", "N/A", IF(Z187="No","N/A",VLOOKUP(B187,'Extension List'!$A$3:$AE$1972,21,FALSE)))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5</v>
      </c>
      <c r="AN187" s="15">
        <f>IF(AD187="N/A", IF(U187="N/A", "N/A", L187+U187), AD187+AH187)</f>
        <v>5</v>
      </c>
      <c r="AO187" s="15" t="str">
        <f>IF(AD187="N/A", IF(V187="N/A", "N/A", L187+V187), IF(AI187="N/A", "N/A", AD187+AI187))</f>
        <v>N/A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I187" s="14"/>
      <c r="BJ187" s="15">
        <f>IF(AR187="R", $CA187, IF(OR(AR187="P", AR187="T", AR187="N"), 0, IF($C187="DM", $T187, IF(OR(AR187="Y", AR187="IR"),$AM187,IF(AR187="C", IF($BI187="Y", IF($AF187="N/A", $Q187, $AF187), IF($AG187="N/A", $T187,$AG187)))))))</f>
        <v>5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5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5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5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5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5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5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5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5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5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5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5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5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5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5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5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5</v>
      </c>
      <c r="CA187" s="14" t="s">
        <v>75</v>
      </c>
      <c r="CB187" s="15">
        <f>BZ187</f>
        <v>5</v>
      </c>
      <c r="CC187" s="14">
        <f>IF(OR($BH187="T", $BH187="R"), 0, IF($BH187="C", IF($BI187="Y", IF($BA187="C", 0, IF(AF187="N/A", Q187-T187, AF187-AG187)), IF($AF187="N/A", U187, AH187)), AN187))</f>
        <v>5</v>
      </c>
      <c r="CD187" s="14" t="str">
        <f>IF(OR($BH187="T", $BH187="R"), 0, IF($BH187="C", IF($BI187="Y", 0, IF($AF187="N/A", V187, AI187)), AO187))</f>
        <v>N/A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S:3 G:2 GR:4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6048</v>
      </c>
      <c r="B188" s="14" t="s">
        <v>3164</v>
      </c>
      <c r="C188" s="14" t="s">
        <v>63</v>
      </c>
      <c r="D188" s="14" t="s">
        <v>57</v>
      </c>
      <c r="E188" s="14">
        <v>2025</v>
      </c>
      <c r="F188" s="14">
        <v>2025</v>
      </c>
      <c r="G188" s="14" t="s">
        <v>40</v>
      </c>
      <c r="H188" s="14" t="s">
        <v>2193</v>
      </c>
      <c r="I188" s="15">
        <v>1</v>
      </c>
      <c r="J188" s="14">
        <v>3</v>
      </c>
      <c r="K188" s="16">
        <f>IF(AND(G188&lt;&gt;"N",R188="N/A"), IF(I188&lt;4, 0, 0.25),IF(I188=1, IF(J188=1,0.25, 0.25), IF(I188&lt;13, 0.25, IF(I188&lt;26, 0.4, IF(I188&lt;51, 0.6, 0.75)))))</f>
        <v>0</v>
      </c>
      <c r="L188" s="15">
        <f>I188-M188</f>
        <v>1</v>
      </c>
      <c r="M188" s="15">
        <f>ROUNDUP(I188*K188,0)</f>
        <v>0</v>
      </c>
      <c r="N188" s="15">
        <f>M188*J188</f>
        <v>0</v>
      </c>
      <c r="O188" s="15">
        <v>0</v>
      </c>
      <c r="P188" s="15">
        <v>0</v>
      </c>
      <c r="Q188" s="15">
        <f>N188-O188-P188</f>
        <v>0</v>
      </c>
      <c r="R188" s="14" t="s">
        <v>75</v>
      </c>
      <c r="S188" s="14">
        <f>IF(R188="N/A", J188-($B$1-F188), J188-($B$1-R188))</f>
        <v>3</v>
      </c>
      <c r="T188" s="15">
        <f>IF($S188&lt;1, "N/A", $M188)</f>
        <v>0</v>
      </c>
      <c r="U188" s="15">
        <f>IF($S188&lt;2, "N/A", $M188)</f>
        <v>0</v>
      </c>
      <c r="V188" s="15">
        <f>IF($S188&lt;3, "N/A", $M188)</f>
        <v>0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No</v>
      </c>
      <c r="AA188" s="17" t="str">
        <f>IF(C188="DM", "N/A", IF(Z188="No","N/A",VLOOKUP(B188,'Extension List'!$A$3:$AE$1972,19,FALSE)))</f>
        <v>N/A</v>
      </c>
      <c r="AB188" s="14" t="str">
        <f>IF(C188="DM", "N/A", IF(Z188="No","N/A",VLOOKUP(B188,'Extension List'!$A$3:$AE$1972,21,FALSE)))</f>
        <v>N/A</v>
      </c>
      <c r="AC188" s="14" t="str">
        <f>IF(AA188="N/A", "N/A", 0)</f>
        <v>N/A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1</v>
      </c>
      <c r="AN188" s="15">
        <f>IF(AD188="N/A", IF(U188="N/A", "N/A", L188+U188), AD188+AH188)</f>
        <v>1</v>
      </c>
      <c r="AO188" s="15">
        <f>IF(AD188="N/A", IF(V188="N/A", "N/A", L188+V188), IF(AI188="N/A", "N/A", AD188+AI188))</f>
        <v>1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40</v>
      </c>
      <c r="AS188" s="14" t="s">
        <v>40</v>
      </c>
      <c r="AT188" s="14" t="s">
        <v>40</v>
      </c>
      <c r="AU188" s="14" t="s">
        <v>40</v>
      </c>
      <c r="AV188" s="14" t="s">
        <v>40</v>
      </c>
      <c r="AW188" s="14" t="s">
        <v>40</v>
      </c>
      <c r="AX188" s="14" t="s">
        <v>40</v>
      </c>
      <c r="AY188" s="14" t="s">
        <v>40</v>
      </c>
      <c r="AZ188" s="14" t="s">
        <v>40</v>
      </c>
      <c r="BA188" s="14" t="s">
        <v>40</v>
      </c>
      <c r="BB188" s="14" t="s">
        <v>40</v>
      </c>
      <c r="BC188" s="14" t="s">
        <v>40</v>
      </c>
      <c r="BD188" s="14" t="s">
        <v>40</v>
      </c>
      <c r="BE188" s="14" t="s">
        <v>40</v>
      </c>
      <c r="BF188" s="14" t="s">
        <v>40</v>
      </c>
      <c r="BG188" s="14" t="s">
        <v>40</v>
      </c>
      <c r="BH188" s="14" t="s">
        <v>40</v>
      </c>
      <c r="BJ188" s="15">
        <f>IF(AR188="R", $CA188, IF(OR(AR188="P", AR188="T", AR188="N"), 0, IF($C188="DM", $T188, IF(OR(AR188="Y", AR188="IR"),$AM188,IF(AR188="C", IF($BI188="Y", IF($AF188="N/A", $Q188, $AF188), IF($AG188="N/A", $T188,$AG188)))))))</f>
        <v>1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1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1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1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1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1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1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1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1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1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1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1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1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1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1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1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1</v>
      </c>
      <c r="CA188" s="14" t="s">
        <v>75</v>
      </c>
      <c r="CB188" s="15">
        <f>BZ188</f>
        <v>1</v>
      </c>
      <c r="CC188" s="14">
        <f>IF(OR($BH188="T", $BH188="R"), 0, IF($BH188="C", IF($BI188="Y", IF($BA188="C", 0, IF(AF188="N/A", Q188-T188, AF188-AG188)), IF($AF188="N/A", U188, AH188)), AN188))</f>
        <v>1</v>
      </c>
      <c r="CD188" s="14">
        <f>IF(OR($BH188="T", $BH188="R"), 0, IF($BH188="C", IF($BI188="Y", 0, IF($AF188="N/A", V188, AI188)), AO188))</f>
        <v>1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S:1 G:0 GR:0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5953</v>
      </c>
      <c r="B189" s="14" t="s">
        <v>505</v>
      </c>
      <c r="C189" s="14" t="s">
        <v>63</v>
      </c>
      <c r="D189" s="14" t="s">
        <v>57</v>
      </c>
      <c r="E189" s="14">
        <f>VLOOKUP(B189, 'Rookie Year'!$A$2:$B$55555,2,FALSE)</f>
        <v>2015</v>
      </c>
      <c r="F189" s="14">
        <v>2025</v>
      </c>
      <c r="G189" s="14" t="s">
        <v>42</v>
      </c>
      <c r="H189" s="14" t="s">
        <v>1927</v>
      </c>
      <c r="I189" s="15">
        <v>30</v>
      </c>
      <c r="J189" s="14">
        <v>2</v>
      </c>
      <c r="K189" s="16">
        <f>IF(AND(G189&lt;&gt;"N",R189="N/A"), IF(I189&lt;4, 0, 0.25),IF(I189=1, IF(J189=1,0.25, 0.25), IF(I189&lt;13, 0.25, IF(I189&lt;26, 0.4, IF(I189&lt;51, 0.6, 0.75)))))</f>
        <v>0.6</v>
      </c>
      <c r="L189" s="15">
        <f>I189-M189</f>
        <v>12</v>
      </c>
      <c r="M189" s="15">
        <f>ROUNDUP(I189*K189,0)</f>
        <v>18</v>
      </c>
      <c r="N189" s="15">
        <f>M189*J189</f>
        <v>36</v>
      </c>
      <c r="O189" s="15">
        <v>0</v>
      </c>
      <c r="P189" s="15">
        <v>0</v>
      </c>
      <c r="Q189" s="15">
        <f>N189-O189-P189</f>
        <v>36</v>
      </c>
      <c r="R189" s="14" t="s">
        <v>75</v>
      </c>
      <c r="S189" s="14">
        <f>IF(R189="N/A", J189-($B$1-F189), J189-($B$1-R189))</f>
        <v>2</v>
      </c>
      <c r="T189" s="15">
        <f>IF($S189&lt;1, "N/A", $M189)</f>
        <v>18</v>
      </c>
      <c r="U189" s="15">
        <f>IF($S189&lt;2, "N/A", $M189)</f>
        <v>18</v>
      </c>
      <c r="V189" s="15" t="str">
        <f>IF($S189&lt;3, "N/A", $M189)</f>
        <v>N/A</v>
      </c>
      <c r="W189" s="15" t="str">
        <f>IF($S189&lt;4, "N/A", $M189)</f>
        <v>N/A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No</v>
      </c>
      <c r="AA189" s="17" t="str">
        <f>IF(C189="DM", "N/A", IF(Z189="No","N/A",VLOOKUP(B189,'Extension List'!$A$3:$AE$1972,19,FALSE)))</f>
        <v>N/A</v>
      </c>
      <c r="AB189" s="14" t="str">
        <f>IF(C189="DM", "N/A", IF(Z189="No","N/A",VLOOKUP(B189,'Extension List'!$A$3:$AE$1972,21,FALSE)))</f>
        <v>N/A</v>
      </c>
      <c r="AC189" s="14" t="str">
        <f>IF(AA189="N/A", "N/A", 0)</f>
        <v>N/A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30</v>
      </c>
      <c r="AN189" s="15">
        <f>IF(AD189="N/A", IF(U189="N/A", "N/A", L189+U189), AD189+AH189)</f>
        <v>30</v>
      </c>
      <c r="AO189" s="15" t="str">
        <f>IF(AD189="N/A", IF(V189="N/A", "N/A", L189+V189), IF(AI189="N/A", "N/A", AD189+AI189))</f>
        <v>N/A</v>
      </c>
      <c r="AP189" s="15" t="str">
        <f>IF(AD189="N/A", IF(W189="N/A", "N/A", L189+W189), IF(AJ189="N/A", "N/A", AD189+AJ189))</f>
        <v>N/A</v>
      </c>
      <c r="AQ189" s="15" t="str">
        <f>IF(AD189="N/A", IF(X189="N/A", "N/A", L189+X189), IF(AK189="N/A", "N/A", AD189+AK189))</f>
        <v>N/A</v>
      </c>
      <c r="AR189" s="14" t="s">
        <v>40</v>
      </c>
      <c r="AS189" s="14" t="s">
        <v>40</v>
      </c>
      <c r="AT189" s="14" t="s">
        <v>40</v>
      </c>
      <c r="AU189" s="14" t="s">
        <v>40</v>
      </c>
      <c r="AV189" s="14" t="s">
        <v>40</v>
      </c>
      <c r="AW189" s="14" t="s">
        <v>40</v>
      </c>
      <c r="AX189" s="14" t="s">
        <v>40</v>
      </c>
      <c r="AY189" s="14" t="s">
        <v>40</v>
      </c>
      <c r="AZ189" s="14" t="s">
        <v>40</v>
      </c>
      <c r="BA189" s="14" t="s">
        <v>40</v>
      </c>
      <c r="BB189" s="14" t="s">
        <v>40</v>
      </c>
      <c r="BC189" s="14" t="s">
        <v>40</v>
      </c>
      <c r="BD189" s="14" t="s">
        <v>40</v>
      </c>
      <c r="BE189" s="14" t="s">
        <v>40</v>
      </c>
      <c r="BF189" s="14" t="s">
        <v>40</v>
      </c>
      <c r="BG189" s="14" t="s">
        <v>40</v>
      </c>
      <c r="BH189" s="14" t="s">
        <v>40</v>
      </c>
      <c r="BJ189" s="15">
        <f>IF(AR189="R", $CA189, IF(OR(AR189="P", AR189="T", AR189="N"), 0, IF($C189="DM", $T189, IF(OR(AR189="Y", AR189="IR"),$AM189,IF(AR189="C", IF($BI189="Y", IF($AF189="N/A", $Q189, $AF189), IF($AG189="N/A", $T189,$AG189)))))))</f>
        <v>30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30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30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30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30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30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30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30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30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30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30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30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30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30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30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30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30</v>
      </c>
      <c r="CA189" s="14" t="s">
        <v>75</v>
      </c>
      <c r="CB189" s="15">
        <f>BZ189</f>
        <v>30</v>
      </c>
      <c r="CC189" s="14">
        <f>IF(OR($BH189="T", $BH189="R"), 0, IF($BH189="C", IF($BI189="Y", IF($BA189="C", 0, IF(AF189="N/A", Q189-T189, AF189-AG189)), IF($AF189="N/A", U189, AH189)), AN189))</f>
        <v>30</v>
      </c>
      <c r="CD189" s="14" t="str">
        <f>IF(OR($BH189="T", $BH189="R"), 0, IF($BH189="C", IF($BI189="Y", 0, IF($AF189="N/A", V189, AI189)), AO189))</f>
        <v>N/A</v>
      </c>
      <c r="CE189" s="14" t="str">
        <f>IF(OR($BH189="T", $BH189="R"), 0, IF($BH189="C", IF($BI189="Y", 0, IF($AF189="N/A", W189, AJ189)), AP189))</f>
        <v>N/A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S:12 G:18 GR:36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4732</v>
      </c>
      <c r="B190" s="14" t="s">
        <v>2562</v>
      </c>
      <c r="C190" s="14" t="s">
        <v>63</v>
      </c>
      <c r="D190" s="14" t="s">
        <v>57</v>
      </c>
      <c r="E190" s="14">
        <f>VLOOKUP(B190, 'Rookie Year'!$A$2:$B$55555,2,FALSE)</f>
        <v>2022</v>
      </c>
      <c r="F190" s="14">
        <v>2022</v>
      </c>
      <c r="G190" s="14" t="s">
        <v>40</v>
      </c>
      <c r="H190" s="14" t="s">
        <v>2161</v>
      </c>
      <c r="I190" s="15">
        <v>7</v>
      </c>
      <c r="J190" s="14">
        <v>4</v>
      </c>
      <c r="K190" s="16">
        <f>IF(AND(G190&lt;&gt;"N",R190="N/A"), IF(I190&lt;4, 0, 0.25),IF(I190=1, IF(J190=1,0.25, 0.25), IF(I190&lt;13, 0.25, IF(I190&lt;26, 0.4, IF(I190&lt;51, 0.6, 0.75)))))</f>
        <v>0.25</v>
      </c>
      <c r="L190" s="15">
        <f>I190-M190</f>
        <v>5</v>
      </c>
      <c r="M190" s="15">
        <f>ROUNDUP(I190*K190,0)</f>
        <v>2</v>
      </c>
      <c r="N190" s="15">
        <f>M190*J190</f>
        <v>8</v>
      </c>
      <c r="O190" s="15">
        <v>8</v>
      </c>
      <c r="P190" s="15">
        <v>0</v>
      </c>
      <c r="Q190" s="15">
        <f>N190-O190-P190</f>
        <v>0</v>
      </c>
      <c r="R190" s="14" t="s">
        <v>75</v>
      </c>
      <c r="S190" s="14">
        <f>IF(R190="N/A", J190-($B$1-F190), J190-($B$1-R190))</f>
        <v>1</v>
      </c>
      <c r="T190" s="15">
        <v>0</v>
      </c>
      <c r="U190" s="15" t="str">
        <f>IF($S190&lt;2, "N/A", $M190)</f>
        <v>N/A</v>
      </c>
      <c r="V190" s="15" t="str">
        <f>IF($S190&lt;3, "N/A", $M190)</f>
        <v>N/A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Yes</v>
      </c>
      <c r="AA190" s="17">
        <f>IF(C190="DM", "N/A", IF(Z190="No","N/A",VLOOKUP(B190,'Extension List'!$A$3:$AE$1972,19,FALSE)))</f>
        <v>5</v>
      </c>
      <c r="AB190" s="14">
        <f>IF(C190="DM", "N/A", IF(Z190="No","N/A",VLOOKUP(B190,'Extension List'!$A$3:$AE$1972,21,FALSE)))</f>
        <v>1</v>
      </c>
      <c r="AC190" s="14">
        <f>IF(AA190="N/A", "N/A", 0)</f>
        <v>0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5</v>
      </c>
      <c r="AN190" s="15" t="str">
        <f>IF(AD190="N/A", IF(U190="N/A", "N/A", L190+U190), AD190+AH190)</f>
        <v>N/A</v>
      </c>
      <c r="AO190" s="15" t="str">
        <f>IF(AD190="N/A", IF(V190="N/A", "N/A", L190+V190), IF(AI190="N/A", "N/A", AD190+AI190))</f>
        <v>N/A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44</v>
      </c>
      <c r="AS190" s="14" t="s">
        <v>44</v>
      </c>
      <c r="AT190" s="14" t="s">
        <v>44</v>
      </c>
      <c r="AU190" s="14" t="s">
        <v>44</v>
      </c>
      <c r="AV190" s="14" t="s">
        <v>44</v>
      </c>
      <c r="AW190" s="14" t="s">
        <v>44</v>
      </c>
      <c r="AX190" s="14" t="s">
        <v>44</v>
      </c>
      <c r="AY190" s="14" t="s">
        <v>44</v>
      </c>
      <c r="AZ190" s="14" t="s">
        <v>44</v>
      </c>
      <c r="BA190" s="14" t="s">
        <v>44</v>
      </c>
      <c r="BB190" s="14" t="s">
        <v>44</v>
      </c>
      <c r="BC190" s="14" t="s">
        <v>44</v>
      </c>
      <c r="BD190" s="14" t="s">
        <v>44</v>
      </c>
      <c r="BE190" s="14" t="s">
        <v>44</v>
      </c>
      <c r="BF190" s="14" t="s">
        <v>44</v>
      </c>
      <c r="BG190" s="14" t="s">
        <v>44</v>
      </c>
      <c r="BH190" s="14" t="s">
        <v>44</v>
      </c>
      <c r="BI190" s="14"/>
      <c r="BJ190" s="15">
        <f>IF(AR190="R", $CA190, IF(OR(AR190="P", AR190="T", AR190="N"), 0, IF($C190="DM", $T190, IF(OR(AR190="Y", AR190="IR"),$AM190,IF(AR190="C", IF($BI190="Y", IF($AF190="N/A", $Q190, $AF190), IF($AG190="N/A", $T190,$AG190)))))))</f>
        <v>0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0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0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0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0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0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0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0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0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0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0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0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0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0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0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0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0</v>
      </c>
      <c r="CA190" s="14" t="s">
        <v>75</v>
      </c>
      <c r="CB190" s="15">
        <f>BZ190</f>
        <v>0</v>
      </c>
      <c r="CC190" s="14" t="str">
        <f>IF(OR($BH190="T", $BH190="R"), 0, IF($BH190="C", IF($BI190="Y", IF($BA190="C", 0, IF(AF190="N/A", Q190-T190, AF190-AG190)), IF($AF190="N/A", U190, AH190)), AN190))</f>
        <v>N/A</v>
      </c>
      <c r="CD190" s="14" t="str">
        <f>IF(OR($BH190="T", $BH190="R"), 0, IF($BH190="C", IF($BI190="Y", 0, IF($AF190="N/A", V190, AI190)), AO190))</f>
        <v>N/A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S:5 G:2 GR:0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6008</v>
      </c>
      <c r="B191" s="14" t="s">
        <v>3124</v>
      </c>
      <c r="C191" s="14" t="s">
        <v>63</v>
      </c>
      <c r="D191" s="14" t="s">
        <v>57</v>
      </c>
      <c r="E191" s="14">
        <v>2025</v>
      </c>
      <c r="F191" s="14">
        <v>2025</v>
      </c>
      <c r="G191" s="14" t="s">
        <v>40</v>
      </c>
      <c r="H191" s="14" t="s">
        <v>2152</v>
      </c>
      <c r="I191" s="15">
        <v>10</v>
      </c>
      <c r="J191" s="14">
        <v>4</v>
      </c>
      <c r="K191" s="16">
        <f>IF(AND(G191&lt;&gt;"N",R191="N/A"), IF(I191&lt;4, 0, 0.25),IF(I191=1, IF(J191=1,0.25, 0.25), IF(I191&lt;13, 0.25, IF(I191&lt;26, 0.4, IF(I191&lt;51, 0.6, 0.75)))))</f>
        <v>0.25</v>
      </c>
      <c r="L191" s="15">
        <f>I191-M191</f>
        <v>7</v>
      </c>
      <c r="M191" s="15">
        <f>ROUNDUP(I191*K191,0)</f>
        <v>3</v>
      </c>
      <c r="N191" s="15">
        <f>M191*J191</f>
        <v>12</v>
      </c>
      <c r="O191" s="15">
        <v>0</v>
      </c>
      <c r="P191" s="15">
        <v>0</v>
      </c>
      <c r="Q191" s="15">
        <f>N191-O191-P191</f>
        <v>12</v>
      </c>
      <c r="R191" s="14" t="s">
        <v>75</v>
      </c>
      <c r="S191" s="14">
        <f>IF(R191="N/A", J191-($B$1-F191), J191-($B$1-R191))</f>
        <v>4</v>
      </c>
      <c r="T191" s="15">
        <v>12</v>
      </c>
      <c r="U191" s="15">
        <v>0</v>
      </c>
      <c r="V191" s="15">
        <v>0</v>
      </c>
      <c r="W191" s="15">
        <v>0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List'!$A$3:$AE$1972,19,FALSE)))</f>
        <v>N/A</v>
      </c>
      <c r="AB191" s="14" t="str">
        <f>IF(C191="DM", "N/A", IF(Z191="No","N/A",VLOOKUP(B191,'Extension List'!$A$3:$AE$1972,21,FALSE)))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19</v>
      </c>
      <c r="AN191" s="15">
        <f>IF(AD191="N/A", IF(U191="N/A", "N/A", L191+U191), AD191+AH191)</f>
        <v>7</v>
      </c>
      <c r="AO191" s="15">
        <f>IF(AD191="N/A", IF(V191="N/A", "N/A", L191+V191), IF(AI191="N/A", "N/A", AD191+AI191))</f>
        <v>7</v>
      </c>
      <c r="AP191" s="15">
        <f>IF(AD191="N/A", IF(W191="N/A", "N/A", L191+W191), IF(AJ191="N/A", "N/A", AD191+AJ191))</f>
        <v>7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19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19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19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19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19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19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19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19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19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19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19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19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19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19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19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19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19</v>
      </c>
      <c r="CA191" s="14" t="s">
        <v>75</v>
      </c>
      <c r="CB191" s="15">
        <f>BZ191</f>
        <v>19</v>
      </c>
      <c r="CC191" s="14">
        <f>IF(OR($BH191="T", $BH191="R"), 0, IF($BH191="C", IF($BI191="Y", IF($BA191="C", 0, IF(AF191="N/A", Q191-T191, AF191-AG191)), IF($AF191="N/A", U191, AH191)), AN191))</f>
        <v>7</v>
      </c>
      <c r="CD191" s="14">
        <f>IF(OR($BH191="T", $BH191="R"), 0, IF($BH191="C", IF($BI191="Y", 0, IF($AF191="N/A", V191, AI191)), AO191))</f>
        <v>7</v>
      </c>
      <c r="CE191" s="14">
        <f>IF(OR($BH191="T", $BH191="R"), 0, IF($BH191="C", IF($BI191="Y", 0, IF($AF191="N/A", W191, AJ191)), AP191))</f>
        <v>7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S:7 G:3 GR:12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4460</v>
      </c>
      <c r="B192" s="14" t="s">
        <v>2029</v>
      </c>
      <c r="C192" s="14" t="s">
        <v>63</v>
      </c>
      <c r="D192" s="14" t="s">
        <v>57</v>
      </c>
      <c r="E192" s="14">
        <f>VLOOKUP(B192, 'Rookie Year'!$A$2:$B$55555,2,FALSE)</f>
        <v>2020</v>
      </c>
      <c r="F192" s="14">
        <v>2020</v>
      </c>
      <c r="G192" s="14" t="s">
        <v>40</v>
      </c>
      <c r="H192" s="14" t="s">
        <v>2150</v>
      </c>
      <c r="I192" s="15">
        <v>89</v>
      </c>
      <c r="J192" s="14">
        <v>5</v>
      </c>
      <c r="K192" s="16">
        <f>IF(AND(G192&lt;&gt;"N",R192="N/A"), IF(I192&lt;4, 0, 0.25),IF(I192=1, IF(J192=1,0.25, 0.25), IF(I192&lt;13, 0.25, IF(I192&lt;26, 0.4, IF(I192&lt;51, 0.6, 0.75)))))</f>
        <v>0.75</v>
      </c>
      <c r="L192" s="15">
        <f>I192-M192</f>
        <v>22</v>
      </c>
      <c r="M192" s="15">
        <f>ROUNDUP(I192*K192,0)</f>
        <v>67</v>
      </c>
      <c r="N192" s="15">
        <f>M192*J192</f>
        <v>335</v>
      </c>
      <c r="O192" s="15">
        <v>237</v>
      </c>
      <c r="P192" s="15">
        <v>0</v>
      </c>
      <c r="Q192" s="15">
        <f>N192-O192-P192</f>
        <v>98</v>
      </c>
      <c r="R192" s="14">
        <v>2023</v>
      </c>
      <c r="S192" s="14">
        <f>IF(R192="N/A", J192-($B$1-F192), J192-($B$1-R192))</f>
        <v>3</v>
      </c>
      <c r="T192" s="15">
        <v>60</v>
      </c>
      <c r="U192" s="15">
        <v>38</v>
      </c>
      <c r="V192" s="15">
        <v>0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No</v>
      </c>
      <c r="AA192" s="17" t="str">
        <f>IF(C192="DM", "N/A", IF(Z192="No","N/A",VLOOKUP(B192,'Extension List'!$A$3:$AE$1972,19,FALSE)))</f>
        <v>N/A</v>
      </c>
      <c r="AB192" s="14" t="str">
        <f>IF(C192="DM", "N/A", IF(Z192="No","N/A",VLOOKUP(B192,'Extension List'!$A$3:$AE$1972,21,FALSE)))</f>
        <v>N/A</v>
      </c>
      <c r="AC192" s="14" t="str">
        <f>IF(AA192="N/A", "N/A", 0)</f>
        <v>N/A</v>
      </c>
      <c r="AD192" s="15" t="str">
        <f>IF(AE192="N/A", "N/A", AA192-AE192)</f>
        <v>N/A</v>
      </c>
      <c r="AE192" s="15" t="str">
        <f>IF(AA192="N/A", "N/A", IF(AC192&gt;0, IF(AA192&lt;13, ROUNDUP(0.25*AA192,0), IF(AA192&lt;26, ROUNDUP(0.4*AA192,0), IF(AA192&lt;51, ROUNDUP(0.6*AA192,0), ROUNDUP(0.75*AA192,0)))), "N/A"))</f>
        <v>N/A</v>
      </c>
      <c r="AF192" s="15" t="str">
        <f>IF(AD192="N/A","N/A", (AE192*AC192)+Q192)</f>
        <v>N/A</v>
      </c>
      <c r="AG192" s="15" t="str">
        <f>IF($AF192="N/A", "N/A", "TBC")</f>
        <v>N/A</v>
      </c>
      <c r="AH192" s="15" t="str">
        <f>IF($AF192="N/A", "N/A", "TBC")</f>
        <v>N/A</v>
      </c>
      <c r="AI192" s="15" t="str">
        <f>IF($AF192="N/A","N/A",IF(AC192&gt;1,"TBC","N/A"))</f>
        <v>N/A</v>
      </c>
      <c r="AJ192" s="15" t="str">
        <f>IF($AF192="N/A","N/A",IF(AC192&gt;2,"TBC","N/A"))</f>
        <v>N/A</v>
      </c>
      <c r="AK192" s="15" t="str">
        <f>IF($AF192="N/A","N/A",IF(AC192&gt;3,"TBC","N/A"))</f>
        <v>N/A</v>
      </c>
      <c r="AL192" s="15" t="str">
        <f>IF(AC192="N/A","N/A",IF(AC192&gt;0,IF(SUM(AG192:AK192)&lt;&gt;AF192,"CHECK","OK"),"N/A"))</f>
        <v>N/A</v>
      </c>
      <c r="AM192" s="15">
        <f>IF(AD192="N/A", L192+T192, L192+AG192)</f>
        <v>82</v>
      </c>
      <c r="AN192" s="15">
        <f>IF(AD192="N/A", IF(U192="N/A", "N/A", L192+U192), AD192+AH192)</f>
        <v>60</v>
      </c>
      <c r="AO192" s="15">
        <f>IF(AD192="N/A", IF(V192="N/A", "N/A", L192+V192), IF(AI192="N/A", "N/A", AD192+AI192))</f>
        <v>22</v>
      </c>
      <c r="AP192" s="15" t="str">
        <f>IF(AD192="N/A", IF(W192="N/A", "N/A", L192+W192), IF(AJ192="N/A", "N/A", AD192+AJ192))</f>
        <v>N/A</v>
      </c>
      <c r="AQ192" s="15" t="str">
        <f>IF(AD192="N/A", IF(X192="N/A", "N/A", L192+X192), IF(AK192="N/A", "N/A", AD192+AK192))</f>
        <v>N/A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I192" s="14"/>
      <c r="BJ192" s="15">
        <f>IF(AR192="R", $CA192, IF(OR(AR192="P", AR192="T", AR192="N"), 0, IF($C192="DM", $T192, IF(OR(AR192="Y", AR192="IR"),$AM192,IF(AR192="C", IF($BI192="Y", IF($AF192="N/A", $Q192, $AF192), IF($AG192="N/A", $T192,$AG192)))))))</f>
        <v>82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82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82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82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82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82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82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82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82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82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82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82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82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82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82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82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82</v>
      </c>
      <c r="CA192" s="14" t="s">
        <v>75</v>
      </c>
      <c r="CB192" s="15">
        <f>BZ192</f>
        <v>82</v>
      </c>
      <c r="CC192" s="14">
        <f>IF(OR($BH192="T", $BH192="R"), 0, IF($BH192="C", IF($BI192="Y", IF($BA192="C", 0, IF(AF192="N/A", Q192-T192, AF192-AG192)), IF($AF192="N/A", U192, AH192)), AN192))</f>
        <v>60</v>
      </c>
      <c r="CD192" s="14">
        <f>IF(OR($BH192="T", $BH192="R"), 0, IF($BH192="C", IF($BI192="Y", 0, IF($AF192="N/A", V192, AI192)), AO192))</f>
        <v>22</v>
      </c>
      <c r="CE192" s="14" t="str">
        <f>IF(OR($BH192="T", $BH192="R"), 0, IF($BH192="C", IF($BI192="Y", 0, IF($AF192="N/A", W192, AJ192)), AP192))</f>
        <v>N/A</v>
      </c>
      <c r="CF192" s="14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S:22 G:67 GR:98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5952</v>
      </c>
      <c r="B193" s="14" t="s">
        <v>1038</v>
      </c>
      <c r="C193" s="14" t="s">
        <v>63</v>
      </c>
      <c r="D193" s="14" t="s">
        <v>57</v>
      </c>
      <c r="E193" s="14">
        <f>VLOOKUP(B193, 'Rookie Year'!$A$2:$B$55555,2,FALSE)</f>
        <v>2017</v>
      </c>
      <c r="F193" s="14">
        <v>2025</v>
      </c>
      <c r="G193" s="14" t="s">
        <v>42</v>
      </c>
      <c r="H193" s="14" t="s">
        <v>1927</v>
      </c>
      <c r="I193" s="15">
        <v>8</v>
      </c>
      <c r="J193" s="14">
        <v>3</v>
      </c>
      <c r="K193" s="16">
        <f>IF(AND(G193&lt;&gt;"N",R193="N/A"), IF(I193&lt;4, 0, 0.25),IF(I193=1, IF(J193=1,0.25, 0.25), IF(I193&lt;13, 0.25, IF(I193&lt;26, 0.4, IF(I193&lt;51, 0.6, 0.75)))))</f>
        <v>0.25</v>
      </c>
      <c r="L193" s="15">
        <f>I193-M193</f>
        <v>6</v>
      </c>
      <c r="M193" s="15">
        <f>ROUNDUP(I193*K193,0)</f>
        <v>2</v>
      </c>
      <c r="N193" s="15">
        <f>M193*J193</f>
        <v>6</v>
      </c>
      <c r="O193" s="15">
        <v>0</v>
      </c>
      <c r="P193" s="15">
        <v>0</v>
      </c>
      <c r="Q193" s="15">
        <f>N193-O193-P193</f>
        <v>6</v>
      </c>
      <c r="R193" s="14" t="s">
        <v>75</v>
      </c>
      <c r="S193" s="14">
        <f>IF(R193="N/A", J193-($B$1-F193), J193-($B$1-R193))</f>
        <v>3</v>
      </c>
      <c r="T193" s="15">
        <f>IF($S193&lt;1, "N/A", $M193)</f>
        <v>2</v>
      </c>
      <c r="U193" s="15">
        <f>IF($S193&lt;2, "N/A", $M193)</f>
        <v>2</v>
      </c>
      <c r="V193" s="15">
        <f>IF($S193&lt;3, "N/A", $M193)</f>
        <v>2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No</v>
      </c>
      <c r="AA193" s="17" t="str">
        <f>IF(C193="DM", "N/A", IF(Z193="No","N/A",VLOOKUP(B193,'Extension List'!$A$3:$AE$1972,19,FALSE)))</f>
        <v>N/A</v>
      </c>
      <c r="AB193" s="14" t="str">
        <f>IF(C193="DM", "N/A", IF(Z193="No","N/A",VLOOKUP(B193,'Extension List'!$A$3:$AE$1972,21,FALSE)))</f>
        <v>N/A</v>
      </c>
      <c r="AC193" s="14" t="str">
        <f>IF(AA193="N/A", "N/A", 0)</f>
        <v>N/A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8</v>
      </c>
      <c r="AN193" s="15">
        <f>IF(AD193="N/A", IF(U193="N/A", "N/A", L193+U193), AD193+AH193)</f>
        <v>8</v>
      </c>
      <c r="AO193" s="15">
        <f>IF(AD193="N/A", IF(V193="N/A", "N/A", L193+V193), IF(AI193="N/A", "N/A", AD193+AI193))</f>
        <v>8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40</v>
      </c>
      <c r="AS193" s="14" t="s">
        <v>40</v>
      </c>
      <c r="AT193" s="14" t="s">
        <v>40</v>
      </c>
      <c r="AU193" s="14" t="s">
        <v>40</v>
      </c>
      <c r="AV193" s="14" t="s">
        <v>40</v>
      </c>
      <c r="AW193" s="14" t="s">
        <v>40</v>
      </c>
      <c r="AX193" s="14" t="s">
        <v>40</v>
      </c>
      <c r="AY193" s="14" t="s">
        <v>40</v>
      </c>
      <c r="AZ193" s="14" t="s">
        <v>40</v>
      </c>
      <c r="BA193" s="14" t="s">
        <v>40</v>
      </c>
      <c r="BB193" s="14" t="s">
        <v>40</v>
      </c>
      <c r="BC193" s="14" t="s">
        <v>40</v>
      </c>
      <c r="BD193" s="14" t="s">
        <v>40</v>
      </c>
      <c r="BE193" s="14" t="s">
        <v>40</v>
      </c>
      <c r="BF193" s="14" t="s">
        <v>40</v>
      </c>
      <c r="BG193" s="14" t="s">
        <v>40</v>
      </c>
      <c r="BH193" s="14" t="s">
        <v>40</v>
      </c>
      <c r="BJ193" s="15">
        <f>IF(AR193="R", $CA193, IF(OR(AR193="P", AR193="T", AR193="N"), 0, IF($C193="DM", $T193, IF(OR(AR193="Y", AR193="IR"),$AM193,IF(AR193="C", IF($BI193="Y", IF($AF193="N/A", $Q193, $AF193), IF($AG193="N/A", $T193,$AG193)))))))</f>
        <v>8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8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8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8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8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8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8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8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8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8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8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8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8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8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8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8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8</v>
      </c>
      <c r="CA193" s="14" t="s">
        <v>75</v>
      </c>
      <c r="CB193" s="15">
        <f>BZ193</f>
        <v>8</v>
      </c>
      <c r="CC193" s="14">
        <f>IF(OR($BH193="T", $BH193="R"), 0, IF($BH193="C", IF($BI193="Y", IF($BA193="C", 0, IF(AF193="N/A", Q193-T193, AF193-AG193)), IF($AF193="N/A", U193, AH193)), AN193))</f>
        <v>8</v>
      </c>
      <c r="CD193" s="14">
        <f>IF(OR($BH193="T", $BH193="R"), 0, IF($BH193="C", IF($BI193="Y", 0, IF($AF193="N/A", V193, AI193)), AO193))</f>
        <v>8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S:6 G:2 GR:6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4715</v>
      </c>
      <c r="B194" s="14" t="s">
        <v>2545</v>
      </c>
      <c r="C194" s="14" t="s">
        <v>63</v>
      </c>
      <c r="D194" s="14" t="s">
        <v>57</v>
      </c>
      <c r="E194" s="14">
        <f>VLOOKUP(B194, 'Rookie Year'!$A$2:$B$55555,2,FALSE)</f>
        <v>2022</v>
      </c>
      <c r="F194" s="14">
        <v>2022</v>
      </c>
      <c r="G194" s="14" t="s">
        <v>40</v>
      </c>
      <c r="H194" s="14" t="s">
        <v>2144</v>
      </c>
      <c r="I194" s="15">
        <v>18</v>
      </c>
      <c r="J194" s="14">
        <v>4</v>
      </c>
      <c r="K194" s="16">
        <f>IF(AND(G194&lt;&gt;"N",R194="N/A"), IF(I194&lt;4, 0, 0.25),IF(I194=1, IF(J194=1,0.25, 0.25), IF(I194&lt;13, 0.25, IF(I194&lt;26, 0.4, IF(I194&lt;51, 0.6, 0.75)))))</f>
        <v>0.25</v>
      </c>
      <c r="L194" s="15">
        <f>I194-M194</f>
        <v>13</v>
      </c>
      <c r="M194" s="15">
        <f>ROUNDUP(I194*K194,0)</f>
        <v>5</v>
      </c>
      <c r="N194" s="15">
        <f>M194*J194</f>
        <v>20</v>
      </c>
      <c r="O194" s="15">
        <v>20</v>
      </c>
      <c r="P194" s="15">
        <v>0</v>
      </c>
      <c r="Q194" s="15">
        <f>N194-O194-P194</f>
        <v>0</v>
      </c>
      <c r="R194" s="14" t="s">
        <v>75</v>
      </c>
      <c r="S194" s="14">
        <f>IF(R194="N/A", J194-($B$1-F194), J194-($B$1-R194))</f>
        <v>1</v>
      </c>
      <c r="T194" s="15">
        <v>0</v>
      </c>
      <c r="U194" s="15" t="str">
        <f>IF($S194&lt;2, "N/A", $M194)</f>
        <v>N/A</v>
      </c>
      <c r="V194" s="15" t="str">
        <f>IF($S194&lt;3, "N/A", $M194)</f>
        <v>N/A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Yes</v>
      </c>
      <c r="AA194" s="17">
        <f>IF(C194="DM", "N/A", IF(Z194="No","N/A",VLOOKUP(B194,'Extension List'!$A$3:$AE$1972,19,FALSE)))</f>
        <v>44</v>
      </c>
      <c r="AB194" s="14">
        <f>IF(C194="DM", "N/A", IF(Z194="No","N/A",VLOOKUP(B194,'Extension List'!$A$3:$AE$1972,21,FALSE)))</f>
        <v>4</v>
      </c>
      <c r="AC194" s="14">
        <v>4</v>
      </c>
      <c r="AD194" s="15">
        <f>IF(AE194="N/A", "N/A", AA194-AE194)</f>
        <v>17</v>
      </c>
      <c r="AE194" s="15">
        <f>IF(AA194="N/A", "N/A", IF(AC194&gt;0, IF(AA194&lt;13, ROUNDUP(0.25*AA194,0), IF(AA194&lt;26, ROUNDUP(0.4*AA194,0), IF(AA194&lt;51, ROUNDUP(0.6*AA194,0), ROUNDUP(0.75*AA194,0)))), "N/A"))</f>
        <v>27</v>
      </c>
      <c r="AF194" s="15">
        <f>IF(AD194="N/A","N/A", (AE194*AC194)+Q194)</f>
        <v>108</v>
      </c>
      <c r="AG194" s="15">
        <v>12</v>
      </c>
      <c r="AH194" s="15">
        <v>32</v>
      </c>
      <c r="AI194" s="15">
        <v>22</v>
      </c>
      <c r="AJ194" s="15">
        <v>22</v>
      </c>
      <c r="AK194" s="15">
        <v>20</v>
      </c>
      <c r="AL194" s="15" t="str">
        <f>IF(AC194="N/A","N/A",IF(AC194&gt;0,IF(SUM(AG194:AK194)&lt;&gt;AF194,"CHECK","OK"),"N/A"))</f>
        <v>OK</v>
      </c>
      <c r="AM194" s="15">
        <f>IF(AD194="N/A", L194+T194, L194+AG194)</f>
        <v>25</v>
      </c>
      <c r="AN194" s="15">
        <f>IF(AD194="N/A", IF(U194="N/A", "N/A", L194+U194), AD194+AH194)</f>
        <v>49</v>
      </c>
      <c r="AO194" s="15">
        <f>IF(AD194="N/A", IF(V194="N/A", "N/A", L194+V194), IF(AI194="N/A", "N/A", AD194+AI194))</f>
        <v>39</v>
      </c>
      <c r="AP194" s="15">
        <f>IF(AD194="N/A", IF(W194="N/A", "N/A", L194+W194), IF(AJ194="N/A", "N/A", AD194+AJ194))</f>
        <v>39</v>
      </c>
      <c r="AQ194" s="15">
        <f>IF(AD194="N/A", IF(X194="N/A", "N/A", L194+X194), IF(AK194="N/A", "N/A", AD194+AK194))</f>
        <v>37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25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25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25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25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25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25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25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25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25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25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25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25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25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25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25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25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25</v>
      </c>
      <c r="CA194" s="14" t="s">
        <v>75</v>
      </c>
      <c r="CB194" s="15">
        <f>BZ194</f>
        <v>25</v>
      </c>
      <c r="CC194" s="14">
        <f>IF(OR($BH194="T", $BH194="R"), 0, IF($BH194="C", IF($BI194="Y", IF($BA194="C", 0, IF(AF194="N/A", Q194-T194, AF194-AG194)), IF($AF194="N/A", U194, AH194)), AN194))</f>
        <v>49</v>
      </c>
      <c r="CD194" s="14">
        <f>IF(OR($BH194="T", $BH194="R"), 0, IF($BH194="C", IF($BI194="Y", 0, IF($AF194="N/A", V194, AI194)), AO194))</f>
        <v>39</v>
      </c>
      <c r="CE194" s="14">
        <f>IF(OR($BH194="T", $BH194="R"), 0, IF($BH194="C", IF($BI194="Y", 0, IF($AF194="N/A", W194, AJ194)), AP194))</f>
        <v>39</v>
      </c>
      <c r="CF194" s="14">
        <f>IF(OR($BH194="T", $BH194="R"), 0, IF($BH194="C", IF($BI194="Y", 0, IF($AF194="N/A", X194, AK194)), AQ194))</f>
        <v>37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S:13/17 G:27 GR:108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5947</v>
      </c>
      <c r="B195" s="14" t="s">
        <v>1199</v>
      </c>
      <c r="C195" s="14" t="s">
        <v>63</v>
      </c>
      <c r="D195" s="14" t="s">
        <v>57</v>
      </c>
      <c r="E195" s="14">
        <f>VLOOKUP(B195, 'Rookie Year'!$A$2:$B$55555,2,FALSE)</f>
        <v>2019</v>
      </c>
      <c r="F195" s="14">
        <v>2025</v>
      </c>
      <c r="G195" s="14" t="s">
        <v>42</v>
      </c>
      <c r="H195" s="14" t="s">
        <v>1927</v>
      </c>
      <c r="I195" s="15">
        <v>9</v>
      </c>
      <c r="J195" s="14">
        <v>2</v>
      </c>
      <c r="K195" s="16">
        <f>IF(AND(G195&lt;&gt;"N",R195="N/A"), IF(I195&lt;4, 0, 0.25),IF(I195=1, IF(J195=1,0.25, 0.25), IF(I195&lt;13, 0.25, IF(I195&lt;26, 0.4, IF(I195&lt;51, 0.6, 0.75)))))</f>
        <v>0.25</v>
      </c>
      <c r="L195" s="15">
        <f>I195-M195</f>
        <v>6</v>
      </c>
      <c r="M195" s="15">
        <f>ROUNDUP(I195*K195,0)</f>
        <v>3</v>
      </c>
      <c r="N195" s="15">
        <f>M195*J195</f>
        <v>6</v>
      </c>
      <c r="O195" s="15">
        <v>0</v>
      </c>
      <c r="P195" s="15">
        <v>0</v>
      </c>
      <c r="Q195" s="15">
        <f>N195-O195-P195</f>
        <v>6</v>
      </c>
      <c r="R195" s="14" t="s">
        <v>75</v>
      </c>
      <c r="S195" s="14">
        <f>IF(R195="N/A", J195-($B$1-F195), J195-($B$1-R195))</f>
        <v>2</v>
      </c>
      <c r="T195" s="15">
        <f>IF($S195&lt;1, "N/A", $M195)</f>
        <v>3</v>
      </c>
      <c r="U195" s="15">
        <f>IF($S195&lt;2, "N/A", $M195)</f>
        <v>3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No</v>
      </c>
      <c r="AA195" s="17" t="str">
        <f>IF(C195="DM", "N/A", IF(Z195="No","N/A",VLOOKUP(B195,'Extension List'!$A$3:$AE$1972,19,FALSE)))</f>
        <v>N/A</v>
      </c>
      <c r="AB195" s="14" t="str">
        <f>IF(C195="DM", "N/A", IF(Z195="No","N/A",VLOOKUP(B195,'Extension List'!$A$3:$AE$1972,21,FALSE)))</f>
        <v>N/A</v>
      </c>
      <c r="AC195" s="14" t="str">
        <f>IF(AA195="N/A", "N/A", 0)</f>
        <v>N/A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9</v>
      </c>
      <c r="AN195" s="15">
        <f>IF(AD195="N/A", IF(U195="N/A", "N/A", L195+U195), AD195+AH195)</f>
        <v>9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40</v>
      </c>
      <c r="AS195" s="14" t="s">
        <v>40</v>
      </c>
      <c r="AT195" s="14" t="s">
        <v>40</v>
      </c>
      <c r="AU195" s="14" t="s">
        <v>40</v>
      </c>
      <c r="AV195" s="14" t="s">
        <v>40</v>
      </c>
      <c r="AW195" s="14" t="s">
        <v>40</v>
      </c>
      <c r="AX195" s="14" t="s">
        <v>40</v>
      </c>
      <c r="AY195" s="14" t="s">
        <v>40</v>
      </c>
      <c r="AZ195" s="14" t="s">
        <v>40</v>
      </c>
      <c r="BA195" s="14" t="s">
        <v>40</v>
      </c>
      <c r="BB195" s="14" t="s">
        <v>40</v>
      </c>
      <c r="BC195" s="14" t="s">
        <v>40</v>
      </c>
      <c r="BD195" s="14" t="s">
        <v>40</v>
      </c>
      <c r="BE195" s="14" t="s">
        <v>40</v>
      </c>
      <c r="BF195" s="14" t="s">
        <v>40</v>
      </c>
      <c r="BG195" s="14" t="s">
        <v>40</v>
      </c>
      <c r="BH195" s="14" t="s">
        <v>40</v>
      </c>
      <c r="BI195" s="14"/>
      <c r="BJ195" s="15">
        <f>IF(AR195="R", $CA195, IF(OR(AR195="P", AR195="T", AR195="N"), 0, IF($C195="DM", $T195, IF(OR(AR195="Y", AR195="IR"),$AM195,IF(AR195="C", IF($BI195="Y", IF($AF195="N/A", $Q195, $AF195), IF($AG195="N/A", $T195,$AG195)))))))</f>
        <v>9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9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9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9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9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9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9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9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9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9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9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9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9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9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9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9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9</v>
      </c>
      <c r="CA195" s="14" t="s">
        <v>75</v>
      </c>
      <c r="CB195" s="15">
        <f>BZ195</f>
        <v>9</v>
      </c>
      <c r="CC195" s="14">
        <f>IF(OR($BH195="T", $BH195="R"), 0, IF($BH195="C", IF($BI195="Y", IF($BA195="C", 0, IF(AF195="N/A", Q195-T195, AF195-AG195)), IF($AF195="N/A", U195, AH195)), AN195))</f>
        <v>9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S:6 G:3 GR:6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5613</v>
      </c>
      <c r="B196" s="14" t="s">
        <v>3004</v>
      </c>
      <c r="C196" s="14" t="s">
        <v>63</v>
      </c>
      <c r="D196" s="14" t="s">
        <v>57</v>
      </c>
      <c r="E196" s="14">
        <f>VLOOKUP(B196, 'Rookie Year'!$A$2:$B$55555,2,FALSE)</f>
        <v>2024</v>
      </c>
      <c r="F196" s="14">
        <v>2024</v>
      </c>
      <c r="G196" s="14" t="s">
        <v>40</v>
      </c>
      <c r="H196" s="14" t="s">
        <v>2164</v>
      </c>
      <c r="I196" s="15">
        <v>6</v>
      </c>
      <c r="J196" s="14">
        <v>4</v>
      </c>
      <c r="K196" s="16">
        <f>IF(AND(G196&lt;&gt;"N",R196="N/A"), IF(I196&lt;4, 0, 0.25),IF(I196=1, IF(J196=1,0.25, 0.25), IF(I196&lt;13, 0.25, IF(I196&lt;26, 0.4, IF(I196&lt;51, 0.6, 0.75)))))</f>
        <v>0.25</v>
      </c>
      <c r="L196" s="15">
        <f>I196-M196</f>
        <v>4</v>
      </c>
      <c r="M196" s="15">
        <f>ROUNDUP(I196*K196,0)</f>
        <v>2</v>
      </c>
      <c r="N196" s="15">
        <f>M196*J196</f>
        <v>8</v>
      </c>
      <c r="O196" s="15">
        <v>8</v>
      </c>
      <c r="P196" s="15">
        <v>0</v>
      </c>
      <c r="Q196" s="15">
        <f>N196-O196-P196</f>
        <v>0</v>
      </c>
      <c r="R196" s="14" t="s">
        <v>75</v>
      </c>
      <c r="S196" s="14">
        <f>IF(R196="N/A", J196-($B$1-F196), J196-($B$1-R196))</f>
        <v>3</v>
      </c>
      <c r="T196" s="15">
        <v>0</v>
      </c>
      <c r="U196" s="15">
        <v>0</v>
      </c>
      <c r="V196" s="15">
        <v>0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No</v>
      </c>
      <c r="AA196" s="17" t="str">
        <f>IF(C196="DM", "N/A", IF(Z196="No","N/A",VLOOKUP(B196,'Extension List'!$A$3:$AE$1972,19,FALSE)))</f>
        <v>N/A</v>
      </c>
      <c r="AB196" s="14" t="str">
        <f>IF(C196="DM", "N/A", IF(Z196="No","N/A",VLOOKUP(B196,'Extension List'!$A$3:$AE$1972,21,FALSE)))</f>
        <v>N/A</v>
      </c>
      <c r="AC196" s="14" t="str">
        <f>IF(AA196="N/A", "N/A", 0)</f>
        <v>N/A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4</v>
      </c>
      <c r="AN196" s="15">
        <f>IF(AD196="N/A", IF(U196="N/A", "N/A", L196+U196), AD196+AH196)</f>
        <v>4</v>
      </c>
      <c r="AO196" s="15">
        <f>IF(AD196="N/A", IF(V196="N/A", "N/A", L196+V196), IF(AI196="N/A", "N/A", AD196+AI196))</f>
        <v>4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40</v>
      </c>
      <c r="AS196" s="14" t="s">
        <v>40</v>
      </c>
      <c r="AT196" s="14" t="s">
        <v>40</v>
      </c>
      <c r="AU196" s="14" t="s">
        <v>40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I196" s="14"/>
      <c r="BJ196" s="15">
        <f>IF(AR196="R", $CA196, IF(OR(AR196="P", AR196="T", AR196="N"), 0, IF($C196="DM", $T196, IF(OR(AR196="Y", AR196="IR"),$AM196,IF(AR196="C", IF($BI196="Y", IF($AF196="N/A", $Q196, $AF196), IF($AG196="N/A", $T196,$AG196)))))))</f>
        <v>4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4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4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4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4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4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4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4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4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4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4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4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4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4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4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4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4</v>
      </c>
      <c r="CA196" s="14" t="s">
        <v>75</v>
      </c>
      <c r="CB196" s="15">
        <f>BZ196</f>
        <v>4</v>
      </c>
      <c r="CC196" s="14">
        <f>IF(OR($BH196="T", $BH196="R"), 0, IF($BH196="C", IF($BI196="Y", IF($BA196="C", 0, IF(AF196="N/A", Q196-T196, AF196-AG196)), IF($AF196="N/A", U196, AH196)), AN196))</f>
        <v>4</v>
      </c>
      <c r="CD196" s="14">
        <f>IF(OR($BH196="T", $BH196="R"), 0, IF($BH196="C", IF($BI196="Y", 0, IF($AF196="N/A", V196, AI196)), AO196))</f>
        <v>4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S:4 G:2 GR:0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5948</v>
      </c>
      <c r="B197" s="14" t="s">
        <v>1542</v>
      </c>
      <c r="C197" s="14" t="s">
        <v>63</v>
      </c>
      <c r="D197" s="14" t="s">
        <v>57</v>
      </c>
      <c r="E197" s="14">
        <f>VLOOKUP(B197, 'Rookie Year'!$A$2:$B$55555,2,FALSE)</f>
        <v>2019</v>
      </c>
      <c r="F197" s="14">
        <v>2025</v>
      </c>
      <c r="G197" s="14" t="s">
        <v>42</v>
      </c>
      <c r="H197" s="14" t="s">
        <v>1927</v>
      </c>
      <c r="I197" s="15">
        <v>1</v>
      </c>
      <c r="J197" s="14">
        <v>1</v>
      </c>
      <c r="K197" s="16">
        <f>IF(AND(G197&lt;&gt;"N",R197="N/A"), IF(I197&lt;4, 0, 0.25),IF(I197=1, IF(J197=1,0.25, 0.25), IF(I197&lt;13, 0.25, IF(I197&lt;26, 0.4, IF(I197&lt;51, 0.6, 0.75)))))</f>
        <v>0.25</v>
      </c>
      <c r="L197" s="15">
        <f>I197-M197</f>
        <v>0</v>
      </c>
      <c r="M197" s="15">
        <f>ROUNDUP(I197*K197,0)</f>
        <v>1</v>
      </c>
      <c r="N197" s="15">
        <f>M197*J197</f>
        <v>1</v>
      </c>
      <c r="O197" s="15">
        <v>0</v>
      </c>
      <c r="P197" s="15">
        <v>0</v>
      </c>
      <c r="Q197" s="15">
        <f>N197-O197-P197</f>
        <v>1</v>
      </c>
      <c r="R197" s="14" t="s">
        <v>75</v>
      </c>
      <c r="S197" s="14">
        <f>IF(R197="N/A", J197-($B$1-F197), J197-($B$1-R197))</f>
        <v>1</v>
      </c>
      <c r="T197" s="15">
        <f>IF($S197&lt;1, "N/A", $M197)</f>
        <v>1</v>
      </c>
      <c r="U197" s="15" t="str">
        <f>IF($S197&lt;2, "N/A", $M197)</f>
        <v>N/A</v>
      </c>
      <c r="V197" s="15" t="str">
        <f>IF($S197&lt;3, "N/A", $M197)</f>
        <v>N/A</v>
      </c>
      <c r="W197" s="15" t="str">
        <f>IF($S197&lt;4, "N/A", $M197)</f>
        <v>N/A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List'!$A$3:$AE$1972,19,FALSE)))</f>
        <v>N/A</v>
      </c>
      <c r="AB197" s="14" t="str">
        <f>IF(C197="DM", "N/A", IF(Z197="No","N/A",VLOOKUP(B197,'Extension List'!$A$3:$AE$1972,21,FALSE)))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1</v>
      </c>
      <c r="AN197" s="15" t="str">
        <f>IF(AD197="N/A", IF(U197="N/A", "N/A", L197+U197), AD197+AH197)</f>
        <v>N/A</v>
      </c>
      <c r="AO197" s="15" t="str">
        <f>IF(AD197="N/A", IF(V197="N/A", "N/A", L197+V197), IF(AI197="N/A", "N/A", AD197+AI197))</f>
        <v>N/A</v>
      </c>
      <c r="AP197" s="15" t="str">
        <f>IF(AD197="N/A", IF(W197="N/A", "N/A", L197+W197), IF(AJ197="N/A", "N/A", AD197+AJ197))</f>
        <v>N/A</v>
      </c>
      <c r="AQ197" s="15" t="str">
        <f>IF(AD197="N/A", IF(X197="N/A", "N/A", L197+X197), IF(AK197="N/A", "N/A", AD197+AK197))</f>
        <v>N/A</v>
      </c>
      <c r="AR197" s="14" t="s">
        <v>40</v>
      </c>
      <c r="AS197" s="14" t="s">
        <v>40</v>
      </c>
      <c r="AT197" s="14" t="s">
        <v>44</v>
      </c>
      <c r="AU197" s="14" t="s">
        <v>44</v>
      </c>
      <c r="AV197" s="14" t="s">
        <v>44</v>
      </c>
      <c r="AW197" s="14" t="s">
        <v>44</v>
      </c>
      <c r="AX197" s="14" t="s">
        <v>44</v>
      </c>
      <c r="AY197" s="14" t="s">
        <v>44</v>
      </c>
      <c r="AZ197" s="14" t="s">
        <v>44</v>
      </c>
      <c r="BA197" s="14" t="s">
        <v>44</v>
      </c>
      <c r="BB197" s="14" t="s">
        <v>44</v>
      </c>
      <c r="BC197" s="14" t="s">
        <v>44</v>
      </c>
      <c r="BD197" s="14" t="s">
        <v>44</v>
      </c>
      <c r="BE197" s="14" t="s">
        <v>44</v>
      </c>
      <c r="BF197" s="14" t="s">
        <v>44</v>
      </c>
      <c r="BG197" s="14" t="s">
        <v>44</v>
      </c>
      <c r="BH197" s="14" t="s">
        <v>44</v>
      </c>
      <c r="BI197" s="14"/>
      <c r="BJ197" s="15">
        <f>IF(AR197="R", $CA197, IF(OR(AR197="P", AR197="T", AR197="N"), 0, IF($C197="DM", $T197, IF(OR(AR197="Y", AR197="IR"),$AM197,IF(AR197="C", IF($BI197="Y", IF($AF197="N/A", $Q197, $AF197), IF($AG197="N/A", $T197,$AG197)))))))</f>
        <v>1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1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1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1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1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1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1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1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1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1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1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1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1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1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1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1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1</v>
      </c>
      <c r="CA197" s="14" t="s">
        <v>75</v>
      </c>
      <c r="CB197" s="15">
        <f>BZ197</f>
        <v>1</v>
      </c>
      <c r="CC197" s="14" t="str">
        <f>IF(OR($BH197="T", $BH197="R"), 0, IF($BH197="C", IF($BI197="Y", IF($BA197="C", 0, IF(AF197="N/A", Q197-T197, AF197-AG197)), IF($AF197="N/A", U197, AH197)), AN197))</f>
        <v>N/A</v>
      </c>
      <c r="CD197" s="14" t="str">
        <f>IF(OR($BH197="T", $BH197="R"), 0, IF($BH197="C", IF($BI197="Y", 0, IF($AF197="N/A", V197, AI197)), AO197))</f>
        <v>N/A</v>
      </c>
      <c r="CE197" s="14" t="str">
        <f>IF(OR($BH197="T", $BH197="R"), 0, IF($BH197="C", IF($BI197="Y", 0, IF($AF197="N/A", W197, AJ197)), AP197))</f>
        <v>N/A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S:0 G:1 GR:1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6200</v>
      </c>
      <c r="B198" s="14" t="s">
        <v>1542</v>
      </c>
      <c r="C198" s="14" t="s">
        <v>63</v>
      </c>
      <c r="D198" s="14" t="s">
        <v>57</v>
      </c>
      <c r="E198" s="14">
        <f>VLOOKUP(B198, 'Rookie Year'!$A$2:$B$55555,2,FALSE)</f>
        <v>2019</v>
      </c>
      <c r="F198" s="14">
        <v>2025</v>
      </c>
      <c r="G198" s="14" t="s">
        <v>42</v>
      </c>
      <c r="H198" s="14">
        <v>4</v>
      </c>
      <c r="I198" s="15">
        <v>5</v>
      </c>
      <c r="J198" s="14">
        <v>1</v>
      </c>
      <c r="K198" s="16">
        <f>IF(AND(G198&lt;&gt;"N",R198="N/A"), IF(I198&lt;4, 0, 0.25),IF(I198=1, IF(J198=1,0.25, 0.25), IF(I198&lt;13, 0.25, IF(I198&lt;26, 0.4, IF(I198&lt;51, 0.6, 0.75)))))</f>
        <v>0.25</v>
      </c>
      <c r="L198" s="15">
        <f>I198-M198</f>
        <v>3</v>
      </c>
      <c r="M198" s="15">
        <f>ROUNDUP(I198*K198,0)</f>
        <v>2</v>
      </c>
      <c r="N198" s="15">
        <f>M198*J198</f>
        <v>2</v>
      </c>
      <c r="O198" s="15">
        <v>0</v>
      </c>
      <c r="P198" s="15">
        <v>0</v>
      </c>
      <c r="Q198" s="15">
        <f>N198-O198-P198</f>
        <v>2</v>
      </c>
      <c r="R198" s="14" t="s">
        <v>75</v>
      </c>
      <c r="S198" s="14">
        <f>IF(R198="N/A", J198-($B$1-F198), J198-($B$1-R198))</f>
        <v>1</v>
      </c>
      <c r="T198" s="15">
        <f>IF($S198&lt;1, "N/A", $M198)</f>
        <v>2</v>
      </c>
      <c r="U198" s="15" t="str">
        <f>IF($S198&lt;2, "N/A", $M198)</f>
        <v>N/A</v>
      </c>
      <c r="V198" s="15" t="str">
        <f>IF($S198&lt;3, "N/A", $M198)</f>
        <v>N/A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List'!$A$3:$AE$1972,19,FALSE)))</f>
        <v>N/A</v>
      </c>
      <c r="AB198" s="14" t="str">
        <f>IF(C198="DM", "N/A", IF(Z198="No","N/A",VLOOKUP(B198,'Extension List'!$A$3:$AE$1972,21,FALSE)))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5</v>
      </c>
      <c r="AN198" s="15" t="str">
        <f>IF(AD198="N/A", IF(U198="N/A", "N/A", L198+U198), AD198+AH198)</f>
        <v>N/A</v>
      </c>
      <c r="AO198" s="15" t="str">
        <f>IF(AD198="N/A", IF(V198="N/A", "N/A", L198+V198), IF(AI198="N/A", "N/A", AD198+AI198))</f>
        <v>N/A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42</v>
      </c>
      <c r="AS198" s="14" t="s">
        <v>42</v>
      </c>
      <c r="AT198" s="14" t="s">
        <v>42</v>
      </c>
      <c r="AU198" s="14" t="s">
        <v>42</v>
      </c>
      <c r="AV198" s="14" t="s">
        <v>40</v>
      </c>
      <c r="AW198" s="14" t="s">
        <v>40</v>
      </c>
      <c r="AX198" s="14" t="s">
        <v>40</v>
      </c>
      <c r="AY198" s="14" t="s">
        <v>40</v>
      </c>
      <c r="AZ198" s="14" t="s">
        <v>40</v>
      </c>
      <c r="BA198" s="14" t="s">
        <v>40</v>
      </c>
      <c r="BB198" s="14" t="s">
        <v>40</v>
      </c>
      <c r="BC198" s="14" t="s">
        <v>40</v>
      </c>
      <c r="BD198" s="14" t="s">
        <v>40</v>
      </c>
      <c r="BE198" s="14" t="s">
        <v>40</v>
      </c>
      <c r="BF198" s="14" t="s">
        <v>40</v>
      </c>
      <c r="BG198" s="14" t="s">
        <v>40</v>
      </c>
      <c r="BH198" s="14" t="s">
        <v>40</v>
      </c>
      <c r="BJ198" s="15">
        <f>IF(AR198="R", $CA198, IF(OR(AR198="P", AR198="T", AR198="N"), 0, IF($C198="DM", $T198, IF(OR(AR198="Y", AR198="IR"),$AM198,IF(AR198="C", IF($BI198="Y", IF($AF198="N/A", $Q198, $AF198), IF($AG198="N/A", $T198,$AG198)))))))</f>
        <v>0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0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0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0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5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5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5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5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5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5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5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5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5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5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5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5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5</v>
      </c>
      <c r="CA198" s="14" t="s">
        <v>75</v>
      </c>
      <c r="CB198" s="15">
        <f>BZ198</f>
        <v>5</v>
      </c>
      <c r="CC198" s="14" t="str">
        <f>IF(OR($BH198="T", $BH198="R"), 0, IF($BH198="C", IF($BI198="Y", IF($BA198="C", 0, IF(AF198="N/A", Q198-T198, AF198-AG198)), IF($AF198="N/A", U198, AH198)), AN198))</f>
        <v>N/A</v>
      </c>
      <c r="CD198" s="14" t="str">
        <f>IF(OR($BH198="T", $BH198="R"), 0, IF($BH198="C", IF($BI198="Y", 0, IF($AF198="N/A", V198, AI198)), AO198))</f>
        <v>N/A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S:3 G:2 GR:2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5949</v>
      </c>
      <c r="B199" s="14" t="s">
        <v>1695</v>
      </c>
      <c r="C199" s="14" t="s">
        <v>63</v>
      </c>
      <c r="D199" s="14" t="s">
        <v>57</v>
      </c>
      <c r="E199" s="14">
        <f>VLOOKUP(B199, 'Rookie Year'!$A$2:$B$55555,2,FALSE)</f>
        <v>2018</v>
      </c>
      <c r="F199" s="14">
        <v>2025</v>
      </c>
      <c r="G199" s="14" t="s">
        <v>42</v>
      </c>
      <c r="H199" s="14" t="s">
        <v>1927</v>
      </c>
      <c r="I199" s="15">
        <v>1</v>
      </c>
      <c r="J199" s="14">
        <v>1</v>
      </c>
      <c r="K199" s="16">
        <f>IF(AND(G199&lt;&gt;"N",R199="N/A"), IF(I199&lt;4, 0, 0.25),IF(I199=1, IF(J199=1,0.25, 0.25), IF(I199&lt;13, 0.25, IF(I199&lt;26, 0.4, IF(I199&lt;51, 0.6, 0.75)))))</f>
        <v>0.25</v>
      </c>
      <c r="L199" s="15">
        <f>I199-M199</f>
        <v>0</v>
      </c>
      <c r="M199" s="15">
        <f>ROUNDUP(I199*K199,0)</f>
        <v>1</v>
      </c>
      <c r="N199" s="15">
        <f>M199*J199</f>
        <v>1</v>
      </c>
      <c r="O199" s="15">
        <v>0</v>
      </c>
      <c r="P199" s="15">
        <v>0</v>
      </c>
      <c r="Q199" s="15">
        <f>N199-O199-P199</f>
        <v>1</v>
      </c>
      <c r="R199" s="14" t="s">
        <v>75</v>
      </c>
      <c r="S199" s="14">
        <f>IF(R199="N/A", J199-($B$1-F199), J199-($B$1-R199))</f>
        <v>1</v>
      </c>
      <c r="T199" s="15">
        <f>IF($S199&lt;1, "N/A", $M199)</f>
        <v>1</v>
      </c>
      <c r="U199" s="15" t="str">
        <f>IF($S199&lt;2, "N/A", $M199)</f>
        <v>N/A</v>
      </c>
      <c r="V199" s="15" t="str">
        <f>IF($S199&lt;3, "N/A", $M199)</f>
        <v>N/A</v>
      </c>
      <c r="W199" s="15" t="str">
        <f>IF($S199&lt;4, "N/A", $M199)</f>
        <v>N/A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No</v>
      </c>
      <c r="AA199" s="17" t="str">
        <f>IF(C199="DM", "N/A", IF(Z199="No","N/A",VLOOKUP(B199,'Extension List'!$A$3:$AE$1972,19,FALSE)))</f>
        <v>N/A</v>
      </c>
      <c r="AB199" s="14" t="str">
        <f>IF(C199="DM", "N/A", IF(Z199="No","N/A",VLOOKUP(B199,'Extension List'!$A$3:$AE$1972,21,FALSE)))</f>
        <v>N/A</v>
      </c>
      <c r="AC199" s="14" t="str">
        <f>IF(AA199="N/A", "N/A", 0)</f>
        <v>N/A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1</v>
      </c>
      <c r="AN199" s="15" t="str">
        <f>IF(AD199="N/A", IF(U199="N/A", "N/A", L199+U199), AD199+AH199)</f>
        <v>N/A</v>
      </c>
      <c r="AO199" s="15" t="str">
        <f>IF(AD199="N/A", IF(V199="N/A", "N/A", L199+V199), IF(AI199="N/A", "N/A", AD199+AI199))</f>
        <v>N/A</v>
      </c>
      <c r="AP199" s="15" t="str">
        <f>IF(AD199="N/A", IF(W199="N/A", "N/A", L199+W199), IF(AJ199="N/A", "N/A", AD199+AJ199))</f>
        <v>N/A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44</v>
      </c>
      <c r="AX199" s="14" t="s">
        <v>44</v>
      </c>
      <c r="AY199" s="14" t="s">
        <v>44</v>
      </c>
      <c r="AZ199" s="14" t="s">
        <v>44</v>
      </c>
      <c r="BA199" s="14" t="s">
        <v>44</v>
      </c>
      <c r="BB199" s="14" t="s">
        <v>44</v>
      </c>
      <c r="BC199" s="14" t="s">
        <v>44</v>
      </c>
      <c r="BD199" s="14" t="s">
        <v>44</v>
      </c>
      <c r="BE199" s="14" t="s">
        <v>44</v>
      </c>
      <c r="BF199" s="14" t="s">
        <v>44</v>
      </c>
      <c r="BG199" s="14" t="s">
        <v>44</v>
      </c>
      <c r="BH199" s="14" t="s">
        <v>44</v>
      </c>
      <c r="BI199" s="14"/>
      <c r="BJ199" s="15">
        <f>IF(AR199="R", $CA199, IF(OR(AR199="P", AR199="T", AR199="N"), 0, IF($C199="DM", $T199, IF(OR(AR199="Y", AR199="IR"),$AM199,IF(AR199="C", IF($BI199="Y", IF($AF199="N/A", $Q199, $AF199), IF($AG199="N/A", $T199,$AG199)))))))</f>
        <v>1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1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1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1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1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1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1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1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1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1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1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1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1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1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1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1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1</v>
      </c>
      <c r="CA199" s="14" t="s">
        <v>75</v>
      </c>
      <c r="CB199" s="15">
        <f>BZ199</f>
        <v>1</v>
      </c>
      <c r="CC199" s="14" t="str">
        <f>IF(OR($BH199="T", $BH199="R"), 0, IF($BH199="C", IF($BI199="Y", IF($BA199="C", 0, IF(AF199="N/A", Q199-T199, AF199-AG199)), IF($AF199="N/A", U199, AH199)), AN199))</f>
        <v>N/A</v>
      </c>
      <c r="CD199" s="14" t="str">
        <f>IF(OR($BH199="T", $BH199="R"), 0, IF($BH199="C", IF($BI199="Y", 0, IF($AF199="N/A", V199, AI199)), AO199))</f>
        <v>N/A</v>
      </c>
      <c r="CE199" s="14" t="str">
        <f>IF(OR($BH199="T", $BH199="R"), 0, IF($BH199="C", IF($BI199="Y", 0, IF($AF199="N/A", W199, AJ199)), AP199))</f>
        <v>N/A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S:0 G:1 GR:1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5956</v>
      </c>
      <c r="B200" s="14" t="s">
        <v>2970</v>
      </c>
      <c r="C200" s="14" t="s">
        <v>64</v>
      </c>
      <c r="D200" s="14" t="s">
        <v>57</v>
      </c>
      <c r="E200" s="14">
        <f>VLOOKUP(B200, 'Rookie Year'!$A$2:$B$55555,2,FALSE)</f>
        <v>2022</v>
      </c>
      <c r="F200" s="14">
        <v>2025</v>
      </c>
      <c r="G200" s="14" t="s">
        <v>42</v>
      </c>
      <c r="H200" s="14" t="s">
        <v>1927</v>
      </c>
      <c r="I200" s="15">
        <v>1</v>
      </c>
      <c r="J200" s="14">
        <v>1</v>
      </c>
      <c r="K200" s="16">
        <f>IF(AND(G200&lt;&gt;"N",R200="N/A"), IF(I200&lt;4, 0, 0.25),IF(I200=1, IF(J200=1,0.25, 0.25), IF(I200&lt;13, 0.25, IF(I200&lt;26, 0.4, IF(I200&lt;51, 0.6, 0.75)))))</f>
        <v>0.25</v>
      </c>
      <c r="L200" s="15">
        <f>I200-M200</f>
        <v>0</v>
      </c>
      <c r="M200" s="15">
        <f>ROUNDUP(I200*K200,0)</f>
        <v>1</v>
      </c>
      <c r="N200" s="15">
        <f>M200*J200</f>
        <v>1</v>
      </c>
      <c r="O200" s="15">
        <v>0</v>
      </c>
      <c r="P200" s="15">
        <v>0</v>
      </c>
      <c r="Q200" s="15">
        <f>N200-O200-P200</f>
        <v>1</v>
      </c>
      <c r="R200" s="14" t="s">
        <v>75</v>
      </c>
      <c r="S200" s="14">
        <f>IF(R200="N/A", J200-($B$1-F200), J200-($B$1-R200))</f>
        <v>1</v>
      </c>
      <c r="T200" s="15">
        <f>IF($S200&lt;1, "N/A", $M200)</f>
        <v>1</v>
      </c>
      <c r="U200" s="15" t="str">
        <f>IF($S200&lt;2, "N/A", $M200)</f>
        <v>N/A</v>
      </c>
      <c r="V200" s="15" t="str">
        <f>IF($S200&lt;3, "N/A", $M200)</f>
        <v>N/A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List'!$A$3:$AE$1972,19,FALSE)))</f>
        <v>N/A</v>
      </c>
      <c r="AB200" s="14" t="str">
        <f>IF(C200="DM", "N/A", IF(Z200="No","N/A",VLOOKUP(B200,'Extension List'!$A$3:$AE$1972,21,FALSE)))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1</v>
      </c>
      <c r="AN200" s="15" t="str">
        <f>IF(AD200="N/A", IF(U200="N/A", "N/A", L200+U200), AD200+AH200)</f>
        <v>N/A</v>
      </c>
      <c r="AO200" s="15" t="str">
        <f>IF(AD200="N/A", IF(V200="N/A", "N/A", L200+V200), IF(AI200="N/A", "N/A", AD200+AI200))</f>
        <v>N/A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44</v>
      </c>
      <c r="AS200" s="14" t="s">
        <v>44</v>
      </c>
      <c r="AT200" s="14" t="s">
        <v>44</v>
      </c>
      <c r="AU200" s="14" t="s">
        <v>44</v>
      </c>
      <c r="AV200" s="14" t="s">
        <v>44</v>
      </c>
      <c r="AW200" s="14" t="s">
        <v>44</v>
      </c>
      <c r="AX200" s="14" t="s">
        <v>44</v>
      </c>
      <c r="AY200" s="14" t="s">
        <v>44</v>
      </c>
      <c r="AZ200" s="14" t="s">
        <v>44</v>
      </c>
      <c r="BA200" s="14" t="s">
        <v>44</v>
      </c>
      <c r="BB200" s="14" t="s">
        <v>44</v>
      </c>
      <c r="BC200" s="14" t="s">
        <v>44</v>
      </c>
      <c r="BD200" s="14" t="s">
        <v>44</v>
      </c>
      <c r="BE200" s="14" t="s">
        <v>44</v>
      </c>
      <c r="BF200" s="14" t="s">
        <v>44</v>
      </c>
      <c r="BG200" s="14" t="s">
        <v>44</v>
      </c>
      <c r="BH200" s="14" t="s">
        <v>44</v>
      </c>
      <c r="BJ200" s="15">
        <f>IF(AR200="R", $CA200, IF(OR(AR200="P", AR200="T", AR200="N"), 0, IF($C200="DM", $T200, IF(OR(AR200="Y", AR200="IR"),$AM200,IF(AR200="C", IF($BI200="Y", IF($AF200="N/A", $Q200, $AF200), IF($AG200="N/A", $T200,$AG200)))))))</f>
        <v>1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1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1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1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1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1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1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1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1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1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1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1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1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1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1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1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1</v>
      </c>
      <c r="CA200" s="14" t="s">
        <v>75</v>
      </c>
      <c r="CB200" s="15">
        <f>BZ200</f>
        <v>1</v>
      </c>
      <c r="CC200" s="14" t="str">
        <f>IF(OR($BH200="T", $BH200="R"), 0, IF($BH200="C", IF($BI200="Y", IF($BA200="C", 0, IF(AF200="N/A", Q200-T200, AF200-AG200)), IF($AF200="N/A", U200, AH200)), AN200))</f>
        <v>N/A</v>
      </c>
      <c r="CD200" s="14" t="str">
        <f>IF(OR($BH200="T", $BH200="R"), 0, IF($BH200="C", IF($BI200="Y", 0, IF($AF200="N/A", V200, AI200)), AO200))</f>
        <v>N/A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S:0 G:1 GR:1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5960</v>
      </c>
      <c r="B201" s="14" t="s">
        <v>568</v>
      </c>
      <c r="C201" s="14" t="s">
        <v>64</v>
      </c>
      <c r="D201" s="14" t="s">
        <v>57</v>
      </c>
      <c r="E201" s="14">
        <f>VLOOKUP(B201, 'Rookie Year'!$A$2:$B$55555,2,FALSE)</f>
        <v>2013</v>
      </c>
      <c r="F201" s="14">
        <v>2025</v>
      </c>
      <c r="G201" s="14" t="s">
        <v>42</v>
      </c>
      <c r="H201" s="14" t="s">
        <v>1927</v>
      </c>
      <c r="I201" s="15">
        <v>1</v>
      </c>
      <c r="J201" s="14">
        <v>1</v>
      </c>
      <c r="K201" s="16">
        <f>IF(AND(G201&lt;&gt;"N",R201="N/A"), IF(I201&lt;4, 0, 0.25),IF(I201=1, IF(J201=1,0.25, 0.25), IF(I201&lt;13, 0.25, IF(I201&lt;26, 0.4, IF(I201&lt;51, 0.6, 0.75)))))</f>
        <v>0.25</v>
      </c>
      <c r="L201" s="15">
        <f>I201-M201</f>
        <v>0</v>
      </c>
      <c r="M201" s="15">
        <f>ROUNDUP(I201*K201,0)</f>
        <v>1</v>
      </c>
      <c r="N201" s="15">
        <f>M201*J201</f>
        <v>1</v>
      </c>
      <c r="O201" s="15">
        <v>0</v>
      </c>
      <c r="P201" s="15">
        <v>0</v>
      </c>
      <c r="Q201" s="15">
        <f>N201-O201-P201</f>
        <v>1</v>
      </c>
      <c r="R201" s="14" t="s">
        <v>75</v>
      </c>
      <c r="S201" s="14">
        <f>IF(R201="N/A", J201-($B$1-F201), J201-($B$1-R201))</f>
        <v>1</v>
      </c>
      <c r="T201" s="15">
        <f>IF($S201&lt;1, "N/A", $M201)</f>
        <v>1</v>
      </c>
      <c r="U201" s="15" t="str">
        <f>IF($S201&lt;2, "N/A", $M201)</f>
        <v>N/A</v>
      </c>
      <c r="V201" s="15" t="str">
        <f>IF($S201&lt;3, "N/A", $M201)</f>
        <v>N/A</v>
      </c>
      <c r="W201" s="15" t="str">
        <f>IF($S201&lt;4, "N/A", $M201)</f>
        <v>N/A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No</v>
      </c>
      <c r="AA201" s="17" t="str">
        <f>IF(C201="DM", "N/A", IF(Z201="No","N/A",VLOOKUP(B201,'Extension List'!$A$3:$AE$1972,19,FALSE)))</f>
        <v>N/A</v>
      </c>
      <c r="AB201" s="14" t="str">
        <f>IF(C201="DM", "N/A", IF(Z201="No","N/A",VLOOKUP(B201,'Extension List'!$A$3:$AE$1972,21,FALSE)))</f>
        <v>N/A</v>
      </c>
      <c r="AC201" s="14" t="str">
        <f>IF(AA201="N/A", "N/A", 0)</f>
        <v>N/A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1</v>
      </c>
      <c r="AN201" s="15" t="str">
        <f>IF(AD201="N/A", IF(U201="N/A", "N/A", L201+U201), AD201+AH201)</f>
        <v>N/A</v>
      </c>
      <c r="AO201" s="15" t="str">
        <f>IF(AD201="N/A", IF(V201="N/A", "N/A", L201+V201), IF(AI201="N/A", "N/A", AD201+AI201))</f>
        <v>N/A</v>
      </c>
      <c r="AP201" s="15" t="str">
        <f>IF(AD201="N/A", IF(W201="N/A", "N/A", L201+W201), IF(AJ201="N/A", "N/A", AD201+AJ201))</f>
        <v>N/A</v>
      </c>
      <c r="AQ201" s="15" t="str">
        <f>IF(AD201="N/A", IF(X201="N/A", "N/A", L201+X201), IF(AK201="N/A", "N/A", AD201+AK201))</f>
        <v>N/A</v>
      </c>
      <c r="AR201" s="14" t="s">
        <v>40</v>
      </c>
      <c r="AS201" s="14" t="s">
        <v>40</v>
      </c>
      <c r="AT201" s="14" t="s">
        <v>40</v>
      </c>
      <c r="AU201" s="14" t="s">
        <v>40</v>
      </c>
      <c r="AV201" s="14" t="s">
        <v>40</v>
      </c>
      <c r="AW201" s="14" t="s">
        <v>40</v>
      </c>
      <c r="AX201" s="14" t="s">
        <v>40</v>
      </c>
      <c r="AY201" s="14" t="s">
        <v>40</v>
      </c>
      <c r="AZ201" s="14" t="s">
        <v>40</v>
      </c>
      <c r="BA201" s="14" t="s">
        <v>40</v>
      </c>
      <c r="BB201" s="14" t="s">
        <v>40</v>
      </c>
      <c r="BC201" s="14" t="s">
        <v>40</v>
      </c>
      <c r="BD201" s="14" t="s">
        <v>40</v>
      </c>
      <c r="BE201" s="14" t="s">
        <v>40</v>
      </c>
      <c r="BF201" s="14" t="s">
        <v>40</v>
      </c>
      <c r="BG201" s="14" t="s">
        <v>40</v>
      </c>
      <c r="BH201" s="14" t="s">
        <v>40</v>
      </c>
      <c r="BJ201" s="15">
        <f>IF(AR201="R", $CA201, IF(OR(AR201="P", AR201="T", AR201="N"), 0, IF($C201="DM", $T201, IF(OR(AR201="Y", AR201="IR"),$AM201,IF(AR201="C", IF($BI201="Y", IF($AF201="N/A", $Q201, $AF201), IF($AG201="N/A", $T201,$AG201)))))))</f>
        <v>1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1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1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1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1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1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1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1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1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1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1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1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1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1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1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1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1</v>
      </c>
      <c r="CA201" s="14" t="s">
        <v>75</v>
      </c>
      <c r="CB201" s="15">
        <f>BZ201</f>
        <v>1</v>
      </c>
      <c r="CC201" s="14" t="str">
        <f>IF(OR($BH201="T", $BH201="R"), 0, IF($BH201="C", IF($BI201="Y", IF($BA201="C", 0, IF(AF201="N/A", Q201-T201, AF201-AG201)), IF($AF201="N/A", U201, AH201)), AN201))</f>
        <v>N/A</v>
      </c>
      <c r="CD201" s="14" t="str">
        <f>IF(OR($BH201="T", $BH201="R"), 0, IF($BH201="C", IF($BI201="Y", 0, IF($AF201="N/A", V201, AI201)), AO201))</f>
        <v>N/A</v>
      </c>
      <c r="CE201" s="14" t="str">
        <f>IF(OR($BH201="T", $BH201="R"), 0, IF($BH201="C", IF($BI201="Y", 0, IF($AF201="N/A", W201, AJ201)), AP201))</f>
        <v>N/A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S:0 G:1 GR:1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4836</v>
      </c>
      <c r="B202" s="14" t="s">
        <v>1273</v>
      </c>
      <c r="C202" s="14" t="s">
        <v>64</v>
      </c>
      <c r="D202" s="14" t="s">
        <v>57</v>
      </c>
      <c r="E202" s="14">
        <f>VLOOKUP(B202, 'Rookie Year'!$A$2:$B$55555,2,FALSE)</f>
        <v>2017</v>
      </c>
      <c r="F202" s="14">
        <v>2022</v>
      </c>
      <c r="G202" s="14" t="s">
        <v>42</v>
      </c>
      <c r="H202" s="14" t="s">
        <v>1927</v>
      </c>
      <c r="I202" s="15">
        <v>31</v>
      </c>
      <c r="J202" s="14">
        <v>3</v>
      </c>
      <c r="K202" s="16">
        <f>IF(AND(G202&lt;&gt;"N",R202="N/A"), IF(I202&lt;4, 0, 0.25),IF(I202=1, IF(J202=1,0.25, 0.25), IF(I202&lt;13, 0.25, IF(I202&lt;26, 0.4, IF(I202&lt;51, 0.6, 0.75)))))</f>
        <v>0.6</v>
      </c>
      <c r="L202" s="15">
        <f>I202-M202</f>
        <v>12</v>
      </c>
      <c r="M202" s="15">
        <f>ROUNDUP(I202*K202,0)</f>
        <v>19</v>
      </c>
      <c r="N202" s="15">
        <f>M202*J202</f>
        <v>57</v>
      </c>
      <c r="O202" s="15">
        <v>14</v>
      </c>
      <c r="P202" s="15">
        <v>17</v>
      </c>
      <c r="Q202" s="15">
        <f>N202-O202-P202</f>
        <v>26</v>
      </c>
      <c r="R202" s="14">
        <v>2024</v>
      </c>
      <c r="S202" s="14">
        <f>IF(R202="N/A", J202-($B$1-F202), J202-($B$1-R202))</f>
        <v>2</v>
      </c>
      <c r="T202" s="15">
        <v>13</v>
      </c>
      <c r="U202" s="15">
        <v>13</v>
      </c>
      <c r="V202" s="15" t="str">
        <f>IF($S202&lt;3, "N/A", $M202)</f>
        <v>N/A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No</v>
      </c>
      <c r="AA202" s="17" t="str">
        <f>IF(C202="DM", "N/A", IF(Z202="No","N/A",VLOOKUP(B202,'Extension List'!$A$3:$AE$1972,19,FALSE)))</f>
        <v>N/A</v>
      </c>
      <c r="AB202" s="14" t="str">
        <f>IF(C202="DM", "N/A", IF(Z202="No","N/A",VLOOKUP(B202,'Extension List'!$A$3:$AE$1972,21,FALSE)))</f>
        <v>N/A</v>
      </c>
      <c r="AC202" s="14" t="str">
        <f>IF(AA202="N/A", "N/A", 0)</f>
        <v>N/A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25</v>
      </c>
      <c r="AN202" s="15">
        <f>IF(AD202="N/A", IF(U202="N/A", "N/A", L202+U202), AD202+AH202)</f>
        <v>25</v>
      </c>
      <c r="AO202" s="15" t="str">
        <f>IF(AD202="N/A", IF(V202="N/A", "N/A", L202+V202), IF(AI202="N/A", "N/A", AD202+AI202))</f>
        <v>N/A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40</v>
      </c>
      <c r="AS202" s="14" t="s">
        <v>40</v>
      </c>
      <c r="AT202" s="14" t="s">
        <v>40</v>
      </c>
      <c r="AU202" s="14" t="s">
        <v>40</v>
      </c>
      <c r="AV202" s="14" t="s">
        <v>40</v>
      </c>
      <c r="AW202" s="14" t="s">
        <v>40</v>
      </c>
      <c r="AX202" s="14" t="s">
        <v>40</v>
      </c>
      <c r="AY202" s="14" t="s">
        <v>40</v>
      </c>
      <c r="AZ202" s="14" t="s">
        <v>40</v>
      </c>
      <c r="BA202" s="14" t="s">
        <v>40</v>
      </c>
      <c r="BB202" s="14" t="s">
        <v>40</v>
      </c>
      <c r="BC202" s="14" t="s">
        <v>40</v>
      </c>
      <c r="BD202" s="14" t="s">
        <v>40</v>
      </c>
      <c r="BE202" s="14" t="s">
        <v>40</v>
      </c>
      <c r="BF202" s="14" t="s">
        <v>40</v>
      </c>
      <c r="BG202" s="14" t="s">
        <v>40</v>
      </c>
      <c r="BH202" s="14" t="s">
        <v>40</v>
      </c>
      <c r="BI202" s="14"/>
      <c r="BJ202" s="15">
        <f>IF(AR202="R", $CA202, IF(OR(AR202="P", AR202="T", AR202="N"), 0, IF($C202="DM", $T202, IF(OR(AR202="Y", AR202="IR"),$AM202,IF(AR202="C", IF($BI202="Y", IF($AF202="N/A", $Q202, $AF202), IF($AG202="N/A", $T202,$AG202)))))))</f>
        <v>25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25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25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25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25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25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25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25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25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25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25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25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25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25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25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25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25</v>
      </c>
      <c r="CA202" s="14" t="s">
        <v>75</v>
      </c>
      <c r="CB202" s="15">
        <f>BZ202</f>
        <v>25</v>
      </c>
      <c r="CC202" s="14">
        <f>IF(OR($BH202="T", $BH202="R"), 0, IF($BH202="C", IF($BI202="Y", IF($BA202="C", 0, IF(AF202="N/A", Q202-T202, AF202-AG202)), IF($AF202="N/A", U202, AH202)), AN202))</f>
        <v>25</v>
      </c>
      <c r="CD202" s="14" t="str">
        <f>IF(OR($BH202="T", $BH202="R"), 0, IF($BH202="C", IF($BI202="Y", 0, IF($AF202="N/A", V202, AI202)), AO202))</f>
        <v>N/A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S:12 G:19 GR:26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4790</v>
      </c>
      <c r="B203" s="14" t="s">
        <v>2619</v>
      </c>
      <c r="C203" s="14" t="s">
        <v>64</v>
      </c>
      <c r="D203" s="14" t="s">
        <v>57</v>
      </c>
      <c r="E203" s="14">
        <f>VLOOKUP(B203, 'Rookie Year'!$A$2:$B$55555,2,FALSE)</f>
        <v>2022</v>
      </c>
      <c r="F203" s="14">
        <v>2022</v>
      </c>
      <c r="G203" s="14" t="s">
        <v>40</v>
      </c>
      <c r="H203" s="14" t="s">
        <v>2219</v>
      </c>
      <c r="I203" s="15">
        <v>4</v>
      </c>
      <c r="J203" s="14">
        <v>2</v>
      </c>
      <c r="K203" s="16">
        <f>IF(AND(G203&lt;&gt;"N",R203="N/A"), IF(I203&lt;4, 0, 0.25),IF(I203=1, IF(J203=1,0.25, 0.25), IF(I203&lt;13, 0.25, IF(I203&lt;26, 0.4, IF(I203&lt;51, 0.6, 0.75)))))</f>
        <v>0.25</v>
      </c>
      <c r="L203" s="15">
        <f>I203-M203</f>
        <v>3</v>
      </c>
      <c r="M203" s="15">
        <f>ROUNDUP(I203*K203,0)</f>
        <v>1</v>
      </c>
      <c r="N203" s="15">
        <f>M203*J203</f>
        <v>2</v>
      </c>
      <c r="O203" s="15">
        <v>1</v>
      </c>
      <c r="P203" s="15">
        <v>1</v>
      </c>
      <c r="Q203" s="15">
        <f>N203-O203-P203</f>
        <v>0</v>
      </c>
      <c r="R203" s="14">
        <v>2024</v>
      </c>
      <c r="S203" s="14">
        <f>IF(R203="N/A", J203-($B$1-F203), J203-($B$1-R203))</f>
        <v>1</v>
      </c>
      <c r="T203" s="15">
        <v>0</v>
      </c>
      <c r="U203" s="15" t="str">
        <f>IF($S203&lt;2, "N/A", $M203)</f>
        <v>N/A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Yes</v>
      </c>
      <c r="AA203" s="17">
        <f>IF(C203="DM", "N/A", IF(Z203="No","N/A",VLOOKUP(B203,'Extension List'!$A$3:$AE$1972,19,FALSE)))</f>
        <v>16</v>
      </c>
      <c r="AB203" s="14">
        <f>IF(C203="DM", "N/A", IF(Z203="No","N/A",VLOOKUP(B203,'Extension List'!$A$3:$AE$1972,21,FALSE)))</f>
        <v>4</v>
      </c>
      <c r="AC203" s="14">
        <f>IF(AA203="N/A", "N/A", 0)</f>
        <v>0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3</v>
      </c>
      <c r="AN203" s="15" t="str">
        <f>IF(AD203="N/A", IF(U203="N/A", "N/A", L203+U203), AD203+AH203)</f>
        <v>N/A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I203" s="14"/>
      <c r="BJ203" s="15">
        <f>IF(AR203="R", $CA203, IF(OR(AR203="P", AR203="T", AR203="N"), 0, IF($C203="DM", $T203, IF(OR(AR203="Y", AR203="IR"),$AM203,IF(AR203="C", IF($BI203="Y", IF($AF203="N/A", $Q203, $AF203), IF($AG203="N/A", $T203,$AG203)))))))</f>
        <v>3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3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3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3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3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3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3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3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3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3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3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3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3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3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3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3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3</v>
      </c>
      <c r="CA203" s="14" t="s">
        <v>75</v>
      </c>
      <c r="CB203" s="15">
        <f>BZ203</f>
        <v>3</v>
      </c>
      <c r="CC203" s="14" t="str">
        <f>IF(OR($BH203="T", $BH203="R"), 0, IF($BH203="C", IF($BI203="Y", IF($BA203="C", 0, IF(AF203="N/A", Q203-T203, AF203-AG203)), IF($AF203="N/A", U203, AH203)), AN203))</f>
        <v>N/A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S:3 G:1 GR:0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5206</v>
      </c>
      <c r="B204" s="14" t="s">
        <v>2797</v>
      </c>
      <c r="C204" s="14" t="s">
        <v>64</v>
      </c>
      <c r="D204" s="14" t="s">
        <v>57</v>
      </c>
      <c r="E204" s="14">
        <f>VLOOKUP(B204, 'Rookie Year'!$A$2:$B$55555,2,FALSE)</f>
        <v>2023</v>
      </c>
      <c r="F204" s="14">
        <v>2023</v>
      </c>
      <c r="G204" s="14" t="s">
        <v>40</v>
      </c>
      <c r="H204" s="14" t="s">
        <v>2199</v>
      </c>
      <c r="I204" s="15">
        <v>1</v>
      </c>
      <c r="J204" s="14">
        <v>3</v>
      </c>
      <c r="K204" s="16">
        <f>IF(AND(G204&lt;&gt;"N",R204="N/A"), IF(I204&lt;4, 0, 0.25),IF(I204=1, IF(J204=1,0.25, 0.25), IF(I204&lt;13, 0.25, IF(I204&lt;26, 0.4, IF(I204&lt;51, 0.6, 0.75)))))</f>
        <v>0</v>
      </c>
      <c r="L204" s="15">
        <f>I204-M204</f>
        <v>1</v>
      </c>
      <c r="M204" s="15">
        <f>ROUNDUP(I204*K204,0)</f>
        <v>0</v>
      </c>
      <c r="N204" s="15">
        <f>M204*J204</f>
        <v>0</v>
      </c>
      <c r="O204" s="15">
        <v>0</v>
      </c>
      <c r="P204" s="15">
        <v>0</v>
      </c>
      <c r="Q204" s="15">
        <f>N204-O204-P204</f>
        <v>0</v>
      </c>
      <c r="R204" s="14" t="s">
        <v>75</v>
      </c>
      <c r="S204" s="14">
        <f>IF(R204="N/A", J204-($B$1-F204), J204-($B$1-R204))</f>
        <v>1</v>
      </c>
      <c r="T204" s="15">
        <v>0</v>
      </c>
      <c r="U204" s="15" t="str">
        <f>IF($S204&lt;2, "N/A", $M204)</f>
        <v>N/A</v>
      </c>
      <c r="V204" s="15" t="str">
        <f>IF($S204&lt;3, "N/A", $M204)</f>
        <v>N/A</v>
      </c>
      <c r="W204" s="15" t="str">
        <f>IF($S204&lt;4, "N/A", $M204)</f>
        <v>N/A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Yes</v>
      </c>
      <c r="AA204" s="17">
        <f>IF(C204="DM", "N/A", IF(Z204="No","N/A",VLOOKUP(B204,'Extension List'!$A$3:$AE$1972,19,FALSE)))</f>
        <v>1</v>
      </c>
      <c r="AB204" s="14">
        <f>IF(C204="DM", "N/A", IF(Z204="No","N/A",VLOOKUP(B204,'Extension List'!$A$3:$AE$1972,21,FALSE)))</f>
        <v>1</v>
      </c>
      <c r="AC204" s="14">
        <f>IF(AA204="N/A", "N/A", 0)</f>
        <v>0</v>
      </c>
      <c r="AD204" s="15" t="str">
        <f>IF(AE204="N/A", "N/A", AA204-AE204)</f>
        <v>N/A</v>
      </c>
      <c r="AE204" s="15" t="str">
        <f>IF(AA204="N/A", "N/A", IF(AC204&gt;0, IF(AA204&lt;13, ROUNDUP(0.25*AA204,0), IF(AA204&lt;26, ROUNDUP(0.4*AA204,0), IF(AA204&lt;51, ROUNDUP(0.6*AA204,0), ROUNDUP(0.75*AA204,0)))), "N/A"))</f>
        <v>N/A</v>
      </c>
      <c r="AF204" s="15" t="str">
        <f>IF(AD204="N/A","N/A", (AE204*AC204)+Q204)</f>
        <v>N/A</v>
      </c>
      <c r="AG204" s="15" t="str">
        <f>IF($AF204="N/A", "N/A", "TBC")</f>
        <v>N/A</v>
      </c>
      <c r="AH204" s="15" t="str">
        <f>IF($AF204="N/A", "N/A", "TBC")</f>
        <v>N/A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N/A</v>
      </c>
      <c r="AM204" s="15">
        <f>IF(AD204="N/A", L204+T204, L204+AG204)</f>
        <v>1</v>
      </c>
      <c r="AN204" s="15" t="str">
        <f>IF(AD204="N/A", IF(U204="N/A", "N/A", L204+U204), AD204+AH204)</f>
        <v>N/A</v>
      </c>
      <c r="AO204" s="15" t="str">
        <f>IF(AD204="N/A", IF(V204="N/A", "N/A", L204+V204), IF(AI204="N/A", "N/A", AD204+AI204))</f>
        <v>N/A</v>
      </c>
      <c r="AP204" s="15" t="str">
        <f>IF(AD204="N/A", IF(W204="N/A", "N/A", L204+W204), IF(AJ204="N/A", "N/A", AD204+AJ204))</f>
        <v>N/A</v>
      </c>
      <c r="AQ204" s="15" t="str">
        <f>IF(AD204="N/A", IF(X204="N/A", "N/A", L204+X204), IF(AK204="N/A", "N/A", AD204+AK204))</f>
        <v>N/A</v>
      </c>
      <c r="AR204" s="14" t="s">
        <v>44</v>
      </c>
      <c r="AS204" s="14" t="s">
        <v>44</v>
      </c>
      <c r="AT204" s="14" t="s">
        <v>44</v>
      </c>
      <c r="AU204" s="14" t="s">
        <v>44</v>
      </c>
      <c r="AV204" s="14" t="s">
        <v>44</v>
      </c>
      <c r="AW204" s="14" t="s">
        <v>44</v>
      </c>
      <c r="AX204" s="14" t="s">
        <v>44</v>
      </c>
      <c r="AY204" s="14" t="s">
        <v>44</v>
      </c>
      <c r="AZ204" s="14" t="s">
        <v>44</v>
      </c>
      <c r="BA204" s="14" t="s">
        <v>44</v>
      </c>
      <c r="BB204" s="14" t="s">
        <v>44</v>
      </c>
      <c r="BC204" s="14" t="s">
        <v>44</v>
      </c>
      <c r="BD204" s="14" t="s">
        <v>44</v>
      </c>
      <c r="BE204" s="14" t="s">
        <v>44</v>
      </c>
      <c r="BF204" s="14" t="s">
        <v>44</v>
      </c>
      <c r="BG204" s="14" t="s">
        <v>44</v>
      </c>
      <c r="BH204" s="14" t="s">
        <v>44</v>
      </c>
      <c r="BI204" s="14"/>
      <c r="BJ204" s="15">
        <f>IF(AR204="R", $CA204, IF(OR(AR204="P", AR204="T", AR204="N"), 0, IF($C204="DM", $T204, IF(OR(AR204="Y", AR204="IR"),$AM204,IF(AR204="C", IF($BI204="Y", IF($AF204="N/A", $Q204, $AF204), IF($AG204="N/A", $T204,$AG204)))))))</f>
        <v>0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0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0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0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0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0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0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0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0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0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0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0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0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0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0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0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0</v>
      </c>
      <c r="CA204" s="14" t="s">
        <v>75</v>
      </c>
      <c r="CB204" s="15">
        <f>BZ204</f>
        <v>0</v>
      </c>
      <c r="CC204" s="14" t="str">
        <f>IF(OR($BH204="T", $BH204="R"), 0, IF($BH204="C", IF($BI204="Y", IF($BA204="C", 0, IF(AF204="N/A", Q204-T204, AF204-AG204)), IF($AF204="N/A", U204, AH204)), AN204))</f>
        <v>N/A</v>
      </c>
      <c r="CD204" s="14" t="str">
        <f>IF(OR($BH204="T", $BH204="R"), 0, IF($BH204="C", IF($BI204="Y", 0, IF($AF204="N/A", V204, AI204)), AO204))</f>
        <v>N/A</v>
      </c>
      <c r="CE204" s="14" t="str">
        <f>IF(OR($BH204="T", $BH204="R"), 0, IF($BH204="C", IF($BI204="Y", 0, IF($AF204="N/A", W204, AJ204)), AP204))</f>
        <v>N/A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S:1 G:0 GR:0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5958</v>
      </c>
      <c r="B205" s="14" t="s">
        <v>1559</v>
      </c>
      <c r="C205" s="14" t="s">
        <v>64</v>
      </c>
      <c r="D205" s="14" t="s">
        <v>57</v>
      </c>
      <c r="E205" s="14">
        <f>VLOOKUP(B205, 'Rookie Year'!$A$2:$B$55555,2,FALSE)</f>
        <v>2017</v>
      </c>
      <c r="F205" s="14">
        <v>2025</v>
      </c>
      <c r="G205" s="14" t="s">
        <v>42</v>
      </c>
      <c r="H205" s="14" t="s">
        <v>1927</v>
      </c>
      <c r="I205" s="15">
        <v>4</v>
      </c>
      <c r="J205" s="14">
        <v>2</v>
      </c>
      <c r="K205" s="16">
        <f>IF(AND(G205&lt;&gt;"N",R205="N/A"), IF(I205&lt;4, 0, 0.25),IF(I205=1, IF(J205=1,0.25, 0.25), IF(I205&lt;13, 0.25, IF(I205&lt;26, 0.4, IF(I205&lt;51, 0.6, 0.75)))))</f>
        <v>0.25</v>
      </c>
      <c r="L205" s="15">
        <f>I205-M205</f>
        <v>3</v>
      </c>
      <c r="M205" s="15">
        <f>ROUNDUP(I205*K205,0)</f>
        <v>1</v>
      </c>
      <c r="N205" s="15">
        <f>M205*J205</f>
        <v>2</v>
      </c>
      <c r="O205" s="15">
        <v>0</v>
      </c>
      <c r="P205" s="15">
        <v>0</v>
      </c>
      <c r="Q205" s="15">
        <f>N205-O205-P205</f>
        <v>2</v>
      </c>
      <c r="R205" s="14" t="s">
        <v>75</v>
      </c>
      <c r="S205" s="14">
        <f>IF(R205="N/A", J205-($B$1-F205), J205-($B$1-R205))</f>
        <v>2</v>
      </c>
      <c r="T205" s="15">
        <f>IF($S205&lt;1, "N/A", $M205)</f>
        <v>1</v>
      </c>
      <c r="U205" s="15">
        <f>IF($S205&lt;2, "N/A", $M205)</f>
        <v>1</v>
      </c>
      <c r="V205" s="15" t="str">
        <f>IF($S205&lt;3, "N/A", $M205)</f>
        <v>N/A</v>
      </c>
      <c r="W205" s="15" t="str">
        <f>IF($S205&lt;4, "N/A", $M205)</f>
        <v>N/A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No</v>
      </c>
      <c r="AA205" s="17" t="str">
        <f>IF(C205="DM", "N/A", IF(Z205="No","N/A",VLOOKUP(B205,'Extension List'!$A$3:$AE$1972,19,FALSE)))</f>
        <v>N/A</v>
      </c>
      <c r="AB205" s="14" t="str">
        <f>IF(C205="DM", "N/A", IF(Z205="No","N/A",VLOOKUP(B205,'Extension List'!$A$3:$AE$1972,21,FALSE)))</f>
        <v>N/A</v>
      </c>
      <c r="AC205" s="14" t="str">
        <f>IF(AA205="N/A", "N/A", 0)</f>
        <v>N/A</v>
      </c>
      <c r="AD205" s="15" t="str">
        <f>IF(AE205="N/A", "N/A", AA205-AE205)</f>
        <v>N/A</v>
      </c>
      <c r="AE205" s="15" t="str">
        <f>IF(AA205="N/A", "N/A", IF(AC205&gt;0, IF(AA205&lt;13, ROUNDUP(0.25*AA205,0), IF(AA205&lt;26, ROUNDUP(0.4*AA205,0), IF(AA205&lt;51, ROUNDUP(0.6*AA205,0), ROUNDUP(0.75*AA205,0)))), "N/A"))</f>
        <v>N/A</v>
      </c>
      <c r="AF205" s="15" t="str">
        <f>IF(AD205="N/A","N/A", (AE205*AC205)+Q205)</f>
        <v>N/A</v>
      </c>
      <c r="AG205" s="15" t="str">
        <f>IF($AF205="N/A", "N/A", "TBC")</f>
        <v>N/A</v>
      </c>
      <c r="AH205" s="15" t="str">
        <f>IF($AF205="N/A", "N/A", "TBC")</f>
        <v>N/A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N/A</v>
      </c>
      <c r="AM205" s="15">
        <f>IF(AD205="N/A", L205+T205, L205+AG205)</f>
        <v>4</v>
      </c>
      <c r="AN205" s="15">
        <f>IF(AD205="N/A", IF(U205="N/A", "N/A", L205+U205), AD205+AH205)</f>
        <v>4</v>
      </c>
      <c r="AO205" s="15" t="str">
        <f>IF(AD205="N/A", IF(V205="N/A", "N/A", L205+V205), IF(AI205="N/A", "N/A", AD205+AI205))</f>
        <v>N/A</v>
      </c>
      <c r="AP205" s="15" t="str">
        <f>IF(AD205="N/A", IF(W205="N/A", "N/A", L205+W205), IF(AJ205="N/A", "N/A", AD205+AJ205))</f>
        <v>N/A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J205" s="15">
        <f>IF(AR205="R", $CA205, IF(OR(AR205="P", AR205="T", AR205="N"), 0, IF($C205="DM", $T205, IF(OR(AR205="Y", AR205="IR"),$AM205,IF(AR205="C", IF($BI205="Y", IF($AF205="N/A", $Q205, $AF205), IF($AG205="N/A", $T205,$AG205)))))))</f>
        <v>4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4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4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4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4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4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4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4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4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4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4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4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4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4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4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4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4</v>
      </c>
      <c r="CA205" s="14" t="s">
        <v>75</v>
      </c>
      <c r="CB205" s="15">
        <f>BZ205</f>
        <v>4</v>
      </c>
      <c r="CC205" s="14">
        <f>IF(OR($BH205="T", $BH205="R"), 0, IF($BH205="C", IF($BI205="Y", IF($BA205="C", 0, IF(AF205="N/A", Q205-T205, AF205-AG205)), IF($AF205="N/A", U205, AH205)), AN205))</f>
        <v>4</v>
      </c>
      <c r="CD205" s="14" t="str">
        <f>IF(OR($BH205="T", $BH205="R"), 0, IF($BH205="C", IF($BI205="Y", 0, IF($AF205="N/A", V205, AI205)), AO205))</f>
        <v>N/A</v>
      </c>
      <c r="CE205" s="14" t="str">
        <f>IF(OR($BH205="T", $BH205="R"), 0, IF($BH205="C", IF($BI205="Y", 0, IF($AF205="N/A", W205, AJ205)), AP205))</f>
        <v>N/A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S:3 G:1 GR:2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6018</v>
      </c>
      <c r="B206" s="14" t="s">
        <v>3134</v>
      </c>
      <c r="C206" s="14" t="s">
        <v>64</v>
      </c>
      <c r="D206" s="14" t="s">
        <v>57</v>
      </c>
      <c r="E206" s="14">
        <v>2025</v>
      </c>
      <c r="F206" s="14">
        <v>2025</v>
      </c>
      <c r="G206" s="14" t="s">
        <v>40</v>
      </c>
      <c r="H206" s="14" t="s">
        <v>2162</v>
      </c>
      <c r="I206" s="15">
        <v>6</v>
      </c>
      <c r="J206" s="14">
        <v>4</v>
      </c>
      <c r="K206" s="16">
        <f>IF(AND(G206&lt;&gt;"N",R206="N/A"), IF(I206&lt;4, 0, 0.25),IF(I206=1, IF(J206=1,0.25, 0.25), IF(I206&lt;13, 0.25, IF(I206&lt;26, 0.4, IF(I206&lt;51, 0.6, 0.75)))))</f>
        <v>0.25</v>
      </c>
      <c r="L206" s="15">
        <f>I206-M206</f>
        <v>4</v>
      </c>
      <c r="M206" s="15">
        <f>ROUNDUP(I206*K206,0)</f>
        <v>2</v>
      </c>
      <c r="N206" s="15">
        <f>M206*J206</f>
        <v>8</v>
      </c>
      <c r="O206" s="15">
        <v>0</v>
      </c>
      <c r="P206" s="15">
        <v>0</v>
      </c>
      <c r="Q206" s="15">
        <f>N206-O206-P206</f>
        <v>8</v>
      </c>
      <c r="R206" s="14" t="s">
        <v>75</v>
      </c>
      <c r="S206" s="14">
        <f>IF(R206="N/A", J206-($B$1-F206), J206-($B$1-R206))</f>
        <v>4</v>
      </c>
      <c r="T206" s="15">
        <f>IF($S206&lt;1, "N/A", $M206)</f>
        <v>2</v>
      </c>
      <c r="U206" s="15">
        <f>IF($S206&lt;2, "N/A", $M206)</f>
        <v>2</v>
      </c>
      <c r="V206" s="15">
        <f>IF($S206&lt;3, "N/A", $M206)</f>
        <v>2</v>
      </c>
      <c r="W206" s="15">
        <f>IF($S206&lt;4, "N/A", $M206)</f>
        <v>2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List'!$A$3:$AE$1972,19,FALSE)))</f>
        <v>N/A</v>
      </c>
      <c r="AB206" s="14" t="str">
        <f>IF(C206="DM", "N/A", IF(Z206="No","N/A",VLOOKUP(B206,'Extension List'!$A$3:$AE$1972,21,FALSE)))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6</v>
      </c>
      <c r="AN206" s="15">
        <f>IF(AD206="N/A", IF(U206="N/A", "N/A", L206+U206), AD206+AH206)</f>
        <v>6</v>
      </c>
      <c r="AO206" s="15">
        <f>IF(AD206="N/A", IF(V206="N/A", "N/A", L206+V206), IF(AI206="N/A", "N/A", AD206+AI206))</f>
        <v>6</v>
      </c>
      <c r="AP206" s="15">
        <f>IF(AD206="N/A", IF(W206="N/A", "N/A", L206+W206), IF(AJ206="N/A", "N/A", AD206+AJ206))</f>
        <v>6</v>
      </c>
      <c r="AQ206" s="15" t="str">
        <f>IF(AD206="N/A", IF(X206="N/A", "N/A", L206+X206), IF(AK206="N/A", "N/A", AD206+AK206))</f>
        <v>N/A</v>
      </c>
      <c r="AR206" s="14" t="s">
        <v>40</v>
      </c>
      <c r="AS206" s="14" t="s">
        <v>40</v>
      </c>
      <c r="AT206" s="14" t="s">
        <v>40</v>
      </c>
      <c r="AU206" s="14" t="s">
        <v>40</v>
      </c>
      <c r="AV206" s="14" t="s">
        <v>40</v>
      </c>
      <c r="AW206" s="14" t="s">
        <v>40</v>
      </c>
      <c r="AX206" s="14" t="s">
        <v>40</v>
      </c>
      <c r="AY206" s="14" t="s">
        <v>40</v>
      </c>
      <c r="AZ206" s="14" t="s">
        <v>40</v>
      </c>
      <c r="BA206" s="14" t="s">
        <v>40</v>
      </c>
      <c r="BB206" s="14" t="s">
        <v>40</v>
      </c>
      <c r="BC206" s="14" t="s">
        <v>40</v>
      </c>
      <c r="BD206" s="14" t="s">
        <v>40</v>
      </c>
      <c r="BE206" s="14" t="s">
        <v>40</v>
      </c>
      <c r="BF206" s="14" t="s">
        <v>40</v>
      </c>
      <c r="BG206" s="14" t="s">
        <v>40</v>
      </c>
      <c r="BH206" s="14" t="s">
        <v>40</v>
      </c>
      <c r="BJ206" s="15">
        <f>IF(AR206="R", $CA206, IF(OR(AR206="P", AR206="T", AR206="N"), 0, IF($C206="DM", $T206, IF(OR(AR206="Y", AR206="IR"),$AM206,IF(AR206="C", IF($BI206="Y", IF($AF206="N/A", $Q206, $AF206), IF($AG206="N/A", $T206,$AG206)))))))</f>
        <v>6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6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6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6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6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6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6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6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6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6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6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6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6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6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6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6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6</v>
      </c>
      <c r="CA206" s="14" t="s">
        <v>75</v>
      </c>
      <c r="CB206" s="15">
        <f>BZ206</f>
        <v>6</v>
      </c>
      <c r="CC206" s="14">
        <f>IF(OR($BH206="T", $BH206="R"), 0, IF($BH206="C", IF($BI206="Y", IF($BA206="C", 0, IF(AF206="N/A", Q206-T206, AF206-AG206)), IF($AF206="N/A", U206, AH206)), AN206))</f>
        <v>6</v>
      </c>
      <c r="CD206" s="14">
        <f>IF(OR($BH206="T", $BH206="R"), 0, IF($BH206="C", IF($BI206="Y", 0, IF($AF206="N/A", V206, AI206)), AO206))</f>
        <v>6</v>
      </c>
      <c r="CE206" s="14">
        <f>IF(OR($BH206="T", $BH206="R"), 0, IF($BH206="C", IF($BI206="Y", 0, IF($AF206="N/A", W206, AJ206)), AP206))</f>
        <v>6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S:4 G:2 GR:8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5494</v>
      </c>
      <c r="B207" s="14" t="s">
        <v>2889</v>
      </c>
      <c r="C207" s="14" t="s">
        <v>65</v>
      </c>
      <c r="D207" s="14" t="s">
        <v>57</v>
      </c>
      <c r="E207" s="14">
        <f>VLOOKUP(B207, 'Rookie Year'!$A$2:$B$55555,2,FALSE)</f>
        <v>2023</v>
      </c>
      <c r="F207" s="14">
        <v>2024</v>
      </c>
      <c r="G207" s="14" t="s">
        <v>42</v>
      </c>
      <c r="H207" s="14" t="s">
        <v>2928</v>
      </c>
      <c r="I207" s="15">
        <v>4</v>
      </c>
      <c r="J207" s="14">
        <v>2</v>
      </c>
      <c r="K207" s="16">
        <f>IF(AND(G207&lt;&gt;"N",R207="N/A"), IF(I207&lt;4, 0, 0.25),IF(I207=1, IF(J207=1,0.25, 0.25), IF(I207&lt;13, 0.25, IF(I207&lt;26, 0.4, IF(I207&lt;51, 0.6, 0.75)))))</f>
        <v>0.25</v>
      </c>
      <c r="L207" s="15">
        <f>I207-M207</f>
        <v>3</v>
      </c>
      <c r="M207" s="15">
        <f>ROUNDUP(I207*K207,0)</f>
        <v>1</v>
      </c>
      <c r="N207" s="15">
        <f>M207*J207</f>
        <v>2</v>
      </c>
      <c r="O207" s="15">
        <v>2</v>
      </c>
      <c r="P207" s="15">
        <v>0</v>
      </c>
      <c r="Q207" s="15">
        <f>N207-O207-P207</f>
        <v>0</v>
      </c>
      <c r="R207" s="14" t="s">
        <v>75</v>
      </c>
      <c r="S207" s="14">
        <f>IF(R207="N/A", J207-($B$1-F207), J207-($B$1-R207))</f>
        <v>1</v>
      </c>
      <c r="T207" s="15">
        <v>0</v>
      </c>
      <c r="U207" s="15" t="str">
        <f>IF($S207&lt;2, "N/A", $M207)</f>
        <v>N/A</v>
      </c>
      <c r="V207" s="15" t="str">
        <f>IF($S207&lt;3, "N/A", $M207)</f>
        <v>N/A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Yes</v>
      </c>
      <c r="AA207" s="17">
        <f>IF(C207="DM", "N/A", IF(Z207="No","N/A",VLOOKUP(B207,'Extension List'!$A$3:$AE$1972,19,FALSE)))</f>
        <v>4</v>
      </c>
      <c r="AB207" s="14">
        <f>IF(C207="DM", "N/A", IF(Z207="No","N/A",VLOOKUP(B207,'Extension List'!$A$3:$AE$1972,21,FALSE)))</f>
        <v>1</v>
      </c>
      <c r="AC207" s="14">
        <v>1</v>
      </c>
      <c r="AD207" s="15">
        <f>IF(AE207="N/A", "N/A", AA207-AE207)</f>
        <v>3</v>
      </c>
      <c r="AE207" s="15">
        <f>IF(AA207="N/A", "N/A", IF(AC207&gt;0, IF(AA207&lt;13, ROUNDUP(0.25*AA207,0), IF(AA207&lt;26, ROUNDUP(0.4*AA207,0), IF(AA207&lt;51, ROUNDUP(0.6*AA207,0), ROUNDUP(0.75*AA207,0)))), "N/A"))</f>
        <v>1</v>
      </c>
      <c r="AF207" s="15">
        <f>IF(AD207="N/A","N/A", (AE207*AC207)+Q207)</f>
        <v>1</v>
      </c>
      <c r="AG207" s="15">
        <v>1</v>
      </c>
      <c r="AH207" s="15">
        <v>0</v>
      </c>
      <c r="AI207" s="15" t="str">
        <f>IF($AF207="N/A","N/A",IF(AC207&gt;1,"TBC","N/A"))</f>
        <v>N/A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OK</v>
      </c>
      <c r="AM207" s="15">
        <f>IF(AD207="N/A", L207+T207, L207+AG207)</f>
        <v>4</v>
      </c>
      <c r="AN207" s="15">
        <f>IF(AD207="N/A", IF(U207="N/A", "N/A", L207+U207), AD207+AH207)</f>
        <v>3</v>
      </c>
      <c r="AO207" s="15" t="str">
        <f>IF(AD207="N/A", IF(V207="N/A", "N/A", L207+V207), IF(AI207="N/A", "N/A", AD207+AI207))</f>
        <v>N/A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I207" s="14"/>
      <c r="BJ207" s="15">
        <f>IF(AR207="R", $CA207, IF(OR(AR207="P", AR207="T", AR207="N"), 0, IF($C207="DM", $T207, IF(OR(AR207="Y", AR207="IR"),$AM207,IF(AR207="C", IF($BI207="Y", IF($AF207="N/A", $Q207, $AF207), IF($AG207="N/A", $T207,$AG207)))))))</f>
        <v>4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4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4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4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4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4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4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4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4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4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4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4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4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4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4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4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4</v>
      </c>
      <c r="CA207" s="14" t="s">
        <v>75</v>
      </c>
      <c r="CB207" s="15">
        <f>BZ207</f>
        <v>4</v>
      </c>
      <c r="CC207" s="14">
        <f>IF(OR($BH207="T", $BH207="R"), 0, IF($BH207="C", IF($BI207="Y", IF($BA207="C", 0, IF(AF207="N/A", Q207-T207, AF207-AG207)), IF($AF207="N/A", U207, AH207)), AN207))</f>
        <v>3</v>
      </c>
      <c r="CD207" s="14" t="str">
        <f>IF(OR($BH207="T", $BH207="R"), 0, IF($BH207="C", IF($BI207="Y", 0, IF($AF207="N/A", V207, AI207)), AO207))</f>
        <v>N/A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S:3/3 G:1 GR:1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5884</v>
      </c>
      <c r="B208" s="14" t="s">
        <v>2969</v>
      </c>
      <c r="C208" s="14" t="s">
        <v>66</v>
      </c>
      <c r="D208" s="14" t="s">
        <v>57</v>
      </c>
      <c r="E208" s="14">
        <f>VLOOKUP(B208, 'Rookie Year'!$A$2:$B$55555,2,FALSE)</f>
        <v>2024</v>
      </c>
      <c r="F208" s="14">
        <v>2025</v>
      </c>
      <c r="G208" s="14" t="s">
        <v>42</v>
      </c>
      <c r="H208" s="14" t="s">
        <v>2928</v>
      </c>
      <c r="I208" s="15">
        <v>1</v>
      </c>
      <c r="J208" s="14">
        <v>1</v>
      </c>
      <c r="K208" s="16">
        <f>IF(AND(G208&lt;&gt;"N",R208="N/A"), IF(I208&lt;4, 0, 0.25),IF(I208=1, IF(J208=1,0.25, 0.25), IF(I208&lt;13, 0.25, IF(I208&lt;26, 0.4, IF(I208&lt;51, 0.6, 0.75)))))</f>
        <v>0.25</v>
      </c>
      <c r="L208" s="15">
        <f>I208-M208</f>
        <v>0</v>
      </c>
      <c r="M208" s="15">
        <f>ROUNDUP(I208*K208,0)</f>
        <v>1</v>
      </c>
      <c r="N208" s="15">
        <f>M208*J208</f>
        <v>1</v>
      </c>
      <c r="O208" s="15">
        <v>0</v>
      </c>
      <c r="P208" s="15">
        <v>0</v>
      </c>
      <c r="Q208" s="15">
        <f>N208-O208-P208</f>
        <v>1</v>
      </c>
      <c r="R208" s="14" t="s">
        <v>75</v>
      </c>
      <c r="S208" s="14">
        <f>IF(R208="N/A", J208-($B$1-F208), J208-($B$1-R208))</f>
        <v>1</v>
      </c>
      <c r="T208" s="15">
        <f>IF($S208&lt;1, "N/A", $M208)</f>
        <v>1</v>
      </c>
      <c r="U208" s="15" t="str">
        <f>IF($S208&lt;2, "N/A", $M208)</f>
        <v>N/A</v>
      </c>
      <c r="V208" s="15" t="str">
        <f>IF($S208&lt;3, "N/A", $M208)</f>
        <v>N/A</v>
      </c>
      <c r="W208" s="15" t="str">
        <f>IF($S208&lt;4, "N/A", $M208)</f>
        <v>N/A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No</v>
      </c>
      <c r="AA208" s="17" t="str">
        <f>IF(C208="DM", "N/A", IF(Z208="No","N/A",VLOOKUP(B208,'Extension List'!$A$3:$AE$1972,19,FALSE)))</f>
        <v>N/A</v>
      </c>
      <c r="AB208" s="14" t="str">
        <f>IF(C208="DM", "N/A", IF(Z208="No","N/A",VLOOKUP(B208,'Extension List'!$A$3:$AE$1972,21,FALSE)))</f>
        <v>N/A</v>
      </c>
      <c r="AC208" s="14" t="str">
        <f>IF(AA208="N/A", "N/A", 0)</f>
        <v>N/A</v>
      </c>
      <c r="AD208" s="15" t="str">
        <f>IF(AE208="N/A", "N/A", AA208-AE208)</f>
        <v>N/A</v>
      </c>
      <c r="AE208" s="15" t="str">
        <f>IF(AA208="N/A", "N/A", IF(AC208&gt;0, IF(AA208&lt;13, ROUNDUP(0.25*AA208,0), IF(AA208&lt;26, ROUNDUP(0.4*AA208,0), IF(AA208&lt;51, ROUNDUP(0.6*AA208,0), ROUNDUP(0.75*AA208,0)))), "N/A"))</f>
        <v>N/A</v>
      </c>
      <c r="AF208" s="15" t="str">
        <f>IF(AD208="N/A","N/A", (AE208*AC208)+Q208)</f>
        <v>N/A</v>
      </c>
      <c r="AG208" s="15" t="str">
        <f>IF($AF208="N/A", "N/A", "TBC")</f>
        <v>N/A</v>
      </c>
      <c r="AH208" s="15" t="str">
        <f>IF($AF208="N/A", "N/A", "TBC")</f>
        <v>N/A</v>
      </c>
      <c r="AI208" s="15" t="str">
        <f>IF($AF208="N/A","N/A",IF(AC208&gt;1,"TBC","N/A"))</f>
        <v>N/A</v>
      </c>
      <c r="AJ208" s="15" t="str">
        <f>IF($AF208="N/A","N/A",IF(AC208&gt;2,"TBC","N/A"))</f>
        <v>N/A</v>
      </c>
      <c r="AK208" s="15" t="str">
        <f>IF($AF208="N/A","N/A",IF(AC208&gt;3,"TBC","N/A"))</f>
        <v>N/A</v>
      </c>
      <c r="AL208" s="15" t="str">
        <f>IF(AC208="N/A","N/A",IF(AC208&gt;0,IF(SUM(AG208:AK208)&lt;&gt;AF208,"CHECK","OK"),"N/A"))</f>
        <v>N/A</v>
      </c>
      <c r="AM208" s="15">
        <f>IF(AD208="N/A", L208+T208, L208+AG208)</f>
        <v>1</v>
      </c>
      <c r="AN208" s="15" t="str">
        <f>IF(AD208="N/A", IF(U208="N/A", "N/A", L208+U208), AD208+AH208)</f>
        <v>N/A</v>
      </c>
      <c r="AO208" s="15" t="str">
        <f>IF(AD208="N/A", IF(V208="N/A", "N/A", L208+V208), IF(AI208="N/A", "N/A", AD208+AI208))</f>
        <v>N/A</v>
      </c>
      <c r="AP208" s="15" t="str">
        <f>IF(AD208="N/A", IF(W208="N/A", "N/A", L208+W208), IF(AJ208="N/A", "N/A", AD208+AJ208))</f>
        <v>N/A</v>
      </c>
      <c r="AQ208" s="15" t="str">
        <f>IF(AD208="N/A", IF(X208="N/A", "N/A", L208+X208), IF(AK208="N/A", "N/A", AD208+AK208))</f>
        <v>N/A</v>
      </c>
      <c r="AR208" s="14" t="s">
        <v>40</v>
      </c>
      <c r="AS208" s="14" t="s">
        <v>40</v>
      </c>
      <c r="AT208" s="14" t="s">
        <v>40</v>
      </c>
      <c r="AU208" s="14" t="s">
        <v>40</v>
      </c>
      <c r="AV208" s="14" t="s">
        <v>40</v>
      </c>
      <c r="AW208" s="14" t="s">
        <v>40</v>
      </c>
      <c r="AX208" s="14" t="s">
        <v>40</v>
      </c>
      <c r="AY208" s="14" t="s">
        <v>40</v>
      </c>
      <c r="AZ208" s="14" t="s">
        <v>40</v>
      </c>
      <c r="BA208" s="14" t="s">
        <v>40</v>
      </c>
      <c r="BB208" s="14" t="s">
        <v>40</v>
      </c>
      <c r="BC208" s="14" t="s">
        <v>40</v>
      </c>
      <c r="BD208" s="14" t="s">
        <v>40</v>
      </c>
      <c r="BE208" s="14" t="s">
        <v>40</v>
      </c>
      <c r="BF208" s="14" t="s">
        <v>40</v>
      </c>
      <c r="BG208" s="14" t="s">
        <v>40</v>
      </c>
      <c r="BH208" s="14" t="s">
        <v>40</v>
      </c>
      <c r="BI208" s="14"/>
      <c r="BJ208" s="15">
        <f>IF(AR208="R", $CA208, IF(OR(AR208="P", AR208="T", AR208="N"), 0, IF($C208="DM", $T208, IF(OR(AR208="Y", AR208="IR"),$AM208,IF(AR208="C", IF($BI208="Y", IF($AF208="N/A", $Q208, $AF208), IF($AG208="N/A", $T208,$AG208)))))))</f>
        <v>1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1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1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1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1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1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1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1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1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1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1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1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1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1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1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1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1</v>
      </c>
      <c r="CA208" s="14" t="s">
        <v>75</v>
      </c>
      <c r="CB208" s="15">
        <f>BZ208</f>
        <v>1</v>
      </c>
      <c r="CC208" s="14" t="str">
        <f>IF(OR($BH208="T", $BH208="R"), 0, IF($BH208="C", IF($BI208="Y", IF($BA208="C", 0, IF(AF208="N/A", Q208-T208, AF208-AG208)), IF($AF208="N/A", U208, AH208)), AN208))</f>
        <v>N/A</v>
      </c>
      <c r="CD208" s="14" t="str">
        <f>IF(OR($BH208="T", $BH208="R"), 0, IF($BH208="C", IF($BI208="Y", 0, IF($AF208="N/A", V208, AI208)), AO208))</f>
        <v>N/A</v>
      </c>
      <c r="CE208" s="14" t="str">
        <f>IF(OR($BH208="T", $BH208="R"), 0, IF($BH208="C", IF($BI208="Y", 0, IF($AF208="N/A", W208, AJ208)), AP208))</f>
        <v>N/A</v>
      </c>
      <c r="CF208" s="14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S:0 G:1 GR:1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5205</v>
      </c>
      <c r="B209" s="14" t="s">
        <v>2930</v>
      </c>
      <c r="C209" s="14" t="s">
        <v>67</v>
      </c>
      <c r="D209" s="14" t="s">
        <v>57</v>
      </c>
      <c r="E209" s="14">
        <f>VLOOKUP(B209, 'Rookie Year'!$A$2:$B$55555,2,FALSE)</f>
        <v>2023</v>
      </c>
      <c r="F209" s="14">
        <v>2023</v>
      </c>
      <c r="G209" s="14" t="s">
        <v>40</v>
      </c>
      <c r="H209" s="14" t="s">
        <v>2198</v>
      </c>
      <c r="I209" s="15">
        <v>1</v>
      </c>
      <c r="J209" s="14">
        <v>3</v>
      </c>
      <c r="K209" s="16">
        <f>IF(AND(G209&lt;&gt;"N",R209="N/A"), IF(I209&lt;4, 0, 0.25),IF(I209=1, IF(J209=1,0.25, 0.25), IF(I209&lt;13, 0.25, IF(I209&lt;26, 0.4, IF(I209&lt;51, 0.6, 0.75)))))</f>
        <v>0</v>
      </c>
      <c r="L209" s="15">
        <f>I209-M209</f>
        <v>1</v>
      </c>
      <c r="M209" s="15">
        <f>ROUNDUP(I209*K209,0)</f>
        <v>0</v>
      </c>
      <c r="N209" s="15">
        <f>M209*J209</f>
        <v>0</v>
      </c>
      <c r="O209" s="15">
        <v>0</v>
      </c>
      <c r="P209" s="15">
        <v>0</v>
      </c>
      <c r="Q209" s="15">
        <f>N209-O209-P209</f>
        <v>0</v>
      </c>
      <c r="R209" s="14" t="s">
        <v>75</v>
      </c>
      <c r="S209" s="14">
        <f>IF(R209="N/A", J209-($B$1-F209), J209-($B$1-R209))</f>
        <v>1</v>
      </c>
      <c r="T209" s="15">
        <v>0</v>
      </c>
      <c r="U209" s="15" t="str">
        <f>IF($S209&lt;2, "N/A", $M209)</f>
        <v>N/A</v>
      </c>
      <c r="V209" s="15" t="str">
        <f>IF($S209&lt;3, "N/A", $M209)</f>
        <v>N/A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Yes</v>
      </c>
      <c r="AA209" s="17">
        <f>IF(C209="DM", "N/A", IF(Z209="No","N/A",VLOOKUP(B209,'Extension List'!$A$3:$AE$1972,19,FALSE)))</f>
        <v>1</v>
      </c>
      <c r="AB209" s="14">
        <f>IF(C209="DM", "N/A", IF(Z209="No","N/A",VLOOKUP(B209,'Extension List'!$A$3:$AE$1972,21,FALSE)))</f>
        <v>1</v>
      </c>
      <c r="AC209" s="14">
        <v>1</v>
      </c>
      <c r="AD209" s="15">
        <f>IF(AE209="N/A", "N/A", AA209-AE209)</f>
        <v>0</v>
      </c>
      <c r="AE209" s="15">
        <f>IF(AA209="N/A", "N/A", IF(AC209&gt;0, IF(AA209&lt;13, ROUNDUP(0.25*AA209,0), IF(AA209&lt;26, ROUNDUP(0.4*AA209,0), IF(AA209&lt;51, ROUNDUP(0.6*AA209,0), ROUNDUP(0.75*AA209,0)))), "N/A"))</f>
        <v>1</v>
      </c>
      <c r="AF209" s="15">
        <f>IF(AD209="N/A","N/A", (AE209*AC209)+Q209)</f>
        <v>1</v>
      </c>
      <c r="AG209" s="15">
        <v>0</v>
      </c>
      <c r="AH209" s="15">
        <v>1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OK</v>
      </c>
      <c r="AM209" s="15">
        <f>IF(AD209="N/A", L209+T209, L209+AG209)</f>
        <v>1</v>
      </c>
      <c r="AN209" s="15">
        <f>IF(AD209="N/A", IF(U209="N/A", "N/A", L209+U209), AD209+AH209)</f>
        <v>1</v>
      </c>
      <c r="AO209" s="15" t="str">
        <f>IF(AD209="N/A", IF(V209="N/A", "N/A", L209+V209), IF(AI209="N/A", "N/A", AD209+AI209))</f>
        <v>N/A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I209" s="14"/>
      <c r="BJ209" s="15">
        <f>IF(AR209="R", $CA209, IF(OR(AR209="P", AR209="T", AR209="N"), 0, IF($C209="DM", $T209, IF(OR(AR209="Y", AR209="IR"),$AM209,IF(AR209="C", IF($BI209="Y", IF($AF209="N/A", $Q209, $AF209), IF($AG209="N/A", $T209,$AG209)))))))</f>
        <v>1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1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1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1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1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1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1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1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1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1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1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1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1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1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1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1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1</v>
      </c>
      <c r="CA209" s="14" t="s">
        <v>75</v>
      </c>
      <c r="CB209" s="15">
        <f>BZ209</f>
        <v>1</v>
      </c>
      <c r="CC209" s="14">
        <f>IF(OR($BH209="T", $BH209="R"), 0, IF($BH209="C", IF($BI209="Y", IF($BA209="C", 0, IF(AF209="N/A", Q209-T209, AF209-AG209)), IF($AF209="N/A", U209, AH209)), AN209))</f>
        <v>1</v>
      </c>
      <c r="CD209" s="14" t="str">
        <f>IF(OR($BH209="T", $BH209="R"), 0, IF($BH209="C", IF($BI209="Y", 0, IF($AF209="N/A", V209, AI209)), AO209))</f>
        <v>N/A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S:1/0 G:1 GR:1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5678</v>
      </c>
      <c r="B210" s="14" t="s">
        <v>3005</v>
      </c>
      <c r="C210" s="14" t="s">
        <v>67</v>
      </c>
      <c r="D210" s="14" t="s">
        <v>57</v>
      </c>
      <c r="E210" s="14">
        <f>VLOOKUP(B210, 'Rookie Year'!$A$2:$B$55555,2,FALSE)</f>
        <v>2024</v>
      </c>
      <c r="F210" s="14">
        <v>2024</v>
      </c>
      <c r="G210" s="14" t="s">
        <v>40</v>
      </c>
      <c r="H210" s="14" t="s">
        <v>2222</v>
      </c>
      <c r="I210" s="15">
        <v>1</v>
      </c>
      <c r="J210" s="14">
        <v>3</v>
      </c>
      <c r="K210" s="16">
        <f>IF(AND(G210&lt;&gt;"N",R210="N/A"), IF(I210&lt;4, 0, 0.25),IF(I210=1, IF(J210=1,0.25, 0.25), IF(I210&lt;13, 0.25, IF(I210&lt;26, 0.4, IF(I210&lt;51, 0.6, 0.75)))))</f>
        <v>0</v>
      </c>
      <c r="L210" s="15">
        <f>I210-M210</f>
        <v>1</v>
      </c>
      <c r="M210" s="15">
        <f>ROUNDUP(I210*K210,0)</f>
        <v>0</v>
      </c>
      <c r="N210" s="15">
        <f>M210*J210</f>
        <v>0</v>
      </c>
      <c r="O210" s="15">
        <v>0</v>
      </c>
      <c r="P210" s="15">
        <v>0</v>
      </c>
      <c r="Q210" s="15">
        <f>N210-O210-P210</f>
        <v>0</v>
      </c>
      <c r="R210" s="14" t="s">
        <v>75</v>
      </c>
      <c r="S210" s="14">
        <f>IF(R210="N/A", J210-($B$1-F210), J210-($B$1-R210))</f>
        <v>2</v>
      </c>
      <c r="T210" s="15">
        <v>0</v>
      </c>
      <c r="U210" s="15">
        <v>0</v>
      </c>
      <c r="V210" s="15" t="str">
        <f>IF($S210&lt;3, "N/A", $M210)</f>
        <v>N/A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No</v>
      </c>
      <c r="AA210" s="17" t="str">
        <f>IF(C210="DM", "N/A", IF(Z210="No","N/A",VLOOKUP(B210,'Extension List'!$A$3:$AE$1972,19,FALSE)))</f>
        <v>N/A</v>
      </c>
      <c r="AB210" s="14" t="str">
        <f>IF(C210="DM", "N/A", IF(Z210="No","N/A",VLOOKUP(B210,'Extension List'!$A$3:$AE$1972,21,FALSE)))</f>
        <v>N/A</v>
      </c>
      <c r="AC210" s="14" t="str">
        <f>IF(AA210="N/A", "N/A", 0)</f>
        <v>N/A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1</v>
      </c>
      <c r="AN210" s="15">
        <f>IF(AD210="N/A", IF(U210="N/A", "N/A", L210+U210), AD210+AH210)</f>
        <v>1</v>
      </c>
      <c r="AO210" s="15" t="str">
        <f>IF(AD210="N/A", IF(V210="N/A", "N/A", L210+V210), IF(AI210="N/A", "N/A", AD210+AI210))</f>
        <v>N/A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44</v>
      </c>
      <c r="AS210" s="14" t="s">
        <v>44</v>
      </c>
      <c r="AT210" s="14" t="s">
        <v>44</v>
      </c>
      <c r="AU210" s="14" t="s">
        <v>44</v>
      </c>
      <c r="AV210" s="14" t="s">
        <v>44</v>
      </c>
      <c r="AW210" s="14" t="s">
        <v>44</v>
      </c>
      <c r="AX210" s="14" t="s">
        <v>44</v>
      </c>
      <c r="AY210" s="14" t="s">
        <v>44</v>
      </c>
      <c r="AZ210" s="14" t="s">
        <v>44</v>
      </c>
      <c r="BA210" s="14" t="s">
        <v>44</v>
      </c>
      <c r="BB210" s="14" t="s">
        <v>44</v>
      </c>
      <c r="BC210" s="14" t="s">
        <v>44</v>
      </c>
      <c r="BD210" s="14" t="s">
        <v>44</v>
      </c>
      <c r="BE210" s="14" t="s">
        <v>44</v>
      </c>
      <c r="BF210" s="14" t="s">
        <v>44</v>
      </c>
      <c r="BG210" s="14" t="s">
        <v>44</v>
      </c>
      <c r="BH210" s="14" t="s">
        <v>44</v>
      </c>
      <c r="BI210" s="14"/>
      <c r="BJ210" s="15">
        <f>IF(AR210="R", $CA210, IF(OR(AR210="P", AR210="T", AR210="N"), 0, IF($C210="DM", $T210, IF(OR(AR210="Y", AR210="IR"),$AM210,IF(AR210="C", IF($BI210="Y", IF($AF210="N/A", $Q210, $AF210), IF($AG210="N/A", $T210,$AG210)))))))</f>
        <v>0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0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0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0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0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0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0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0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0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0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0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0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0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0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0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0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0</v>
      </c>
      <c r="CA210" s="14" t="s">
        <v>75</v>
      </c>
      <c r="CB210" s="15">
        <f>BZ210</f>
        <v>0</v>
      </c>
      <c r="CC210" s="14">
        <f>IF(OR($BH210="T", $BH210="R"), 0, IF($BH210="C", IF($BI210="Y", IF($BA210="C", 0, IF(AF210="N/A", Q210-T210, AF210-AG210)), IF($AF210="N/A", U210, AH210)), AN210))</f>
        <v>0</v>
      </c>
      <c r="CD210" s="14" t="str">
        <f>IF(OR($BH210="T", $BH210="R"), 0, IF($BH210="C", IF($BI210="Y", 0, IF($AF210="N/A", V210, AI210)), AO210))</f>
        <v>N/A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S:1 G:0 GR:0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1405</v>
      </c>
      <c r="B211" s="14" t="s">
        <v>1976</v>
      </c>
      <c r="C211" s="14" t="s">
        <v>67</v>
      </c>
      <c r="D211" s="14" t="s">
        <v>57</v>
      </c>
      <c r="E211" s="14">
        <f>VLOOKUP(B211, 'Rookie Year'!$A$2:$B$55555,2,FALSE)</f>
        <v>2016</v>
      </c>
      <c r="F211" s="14">
        <v>2016</v>
      </c>
      <c r="G211" s="14" t="s">
        <v>40</v>
      </c>
      <c r="H211" s="14" t="s">
        <v>1926</v>
      </c>
      <c r="I211" s="15">
        <v>24</v>
      </c>
      <c r="J211" s="14">
        <v>5</v>
      </c>
      <c r="K211" s="16">
        <f>IF(AND(G211&lt;&gt;"N",R211="N/A"), IF(I211&lt;4, 0, 0.25),IF(I211=1, IF(J211=1,0.25, 0.25), IF(I211&lt;13, 0.25, IF(I211&lt;26, 0.4, IF(I211&lt;51, 0.6, 0.75)))))</f>
        <v>0.4</v>
      </c>
      <c r="L211" s="15">
        <f>I211-M211</f>
        <v>14</v>
      </c>
      <c r="M211" s="15">
        <f>ROUNDUP(I211*K211,0)</f>
        <v>10</v>
      </c>
      <c r="N211" s="15">
        <f>M211*J211</f>
        <v>50</v>
      </c>
      <c r="O211" s="15">
        <v>40</v>
      </c>
      <c r="P211" s="15">
        <v>0</v>
      </c>
      <c r="Q211" s="15">
        <f>N211-O211-P211</f>
        <v>10</v>
      </c>
      <c r="R211" s="14">
        <v>2021</v>
      </c>
      <c r="S211" s="14">
        <f>IF(R211="N/A", J211-($B$1-F211), J211-($B$1-R211))</f>
        <v>1</v>
      </c>
      <c r="T211" s="15">
        <v>10</v>
      </c>
      <c r="U211" s="15" t="str">
        <f>IF($S211&lt;2, "N/A", $M211)</f>
        <v>N/A</v>
      </c>
      <c r="V211" s="15" t="str">
        <f>IF($S211&lt;3, "N/A", $M211)</f>
        <v>N/A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Yes</v>
      </c>
      <c r="AA211" s="17">
        <f>IF(C211="DM", "N/A", IF(Z211="No","N/A",VLOOKUP(B211,'Extension List'!$A$3:$AE$1972,19,FALSE)))</f>
        <v>28</v>
      </c>
      <c r="AB211" s="14">
        <f>IF(C211="DM", "N/A", IF(Z211="No","N/A",VLOOKUP(B211,'Extension List'!$A$3:$AE$1972,21,FALSE)))</f>
        <v>4</v>
      </c>
      <c r="AC211" s="14">
        <f>IF(AA211="N/A", "N/A", 0)</f>
        <v>0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24</v>
      </c>
      <c r="AN211" s="15" t="str">
        <f>IF(AD211="N/A", IF(U211="N/A", "N/A", L211+U211), AD211+AH211)</f>
        <v>N/A</v>
      </c>
      <c r="AO211" s="15" t="str">
        <f>IF(AD211="N/A", IF(V211="N/A", "N/A", L211+V211), IF(AI211="N/A", "N/A", AD211+AI211))</f>
        <v>N/A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40</v>
      </c>
      <c r="AS211" s="14" t="s">
        <v>40</v>
      </c>
      <c r="AT211" s="14" t="s">
        <v>40</v>
      </c>
      <c r="AU211" s="14" t="s">
        <v>40</v>
      </c>
      <c r="AV211" s="14" t="s">
        <v>40</v>
      </c>
      <c r="AW211" s="14" t="s">
        <v>40</v>
      </c>
      <c r="AX211" s="14" t="s">
        <v>40</v>
      </c>
      <c r="AY211" s="14" t="s">
        <v>40</v>
      </c>
      <c r="AZ211" s="14" t="s">
        <v>40</v>
      </c>
      <c r="BA211" s="14" t="s">
        <v>40</v>
      </c>
      <c r="BB211" s="14" t="s">
        <v>40</v>
      </c>
      <c r="BC211" s="14" t="s">
        <v>40</v>
      </c>
      <c r="BD211" s="14" t="s">
        <v>40</v>
      </c>
      <c r="BE211" s="14" t="s">
        <v>40</v>
      </c>
      <c r="BF211" s="14" t="s">
        <v>40</v>
      </c>
      <c r="BG211" s="14" t="s">
        <v>40</v>
      </c>
      <c r="BH211" s="14" t="s">
        <v>40</v>
      </c>
      <c r="BI211" s="14"/>
      <c r="BJ211" s="15">
        <f>IF(AR211="R", $CA211, IF(OR(AR211="P", AR211="T", AR211="N"), 0, IF($C211="DM", $T211, IF(OR(AR211="Y", AR211="IR"),$AM211,IF(AR211="C", IF($BI211="Y", IF($AF211="N/A", $Q211, $AF211), IF($AG211="N/A", $T211,$AG211)))))))</f>
        <v>24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24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24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24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24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24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24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24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24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24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24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24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24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24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24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24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24</v>
      </c>
      <c r="CA211" s="14" t="s">
        <v>75</v>
      </c>
      <c r="CB211" s="15">
        <f>BZ211</f>
        <v>24</v>
      </c>
      <c r="CC211" s="14" t="str">
        <f>IF(OR($BH211="T", $BH211="R"), 0, IF($BH211="C", IF($BI211="Y", IF($BA211="C", 0, IF(AF211="N/A", Q211-T211, AF211-AG211)), IF($AF211="N/A", U211, AH211)), AN211))</f>
        <v>N/A</v>
      </c>
      <c r="CD211" s="14" t="str">
        <f>IF(OR($BH211="T", $BH211="R"), 0, IF($BH211="C", IF($BI211="Y", 0, IF($AF211="N/A", V211, AI211)), AO211))</f>
        <v>N/A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S:14 G:10 GR:10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5184</v>
      </c>
      <c r="B212" s="14" t="s">
        <v>2776</v>
      </c>
      <c r="C212" s="14" t="s">
        <v>67</v>
      </c>
      <c r="D212" s="14" t="s">
        <v>57</v>
      </c>
      <c r="E212" s="14">
        <f>VLOOKUP(B212, 'Rookie Year'!$A$2:$B$55555,2,FALSE)</f>
        <v>2023</v>
      </c>
      <c r="F212" s="14">
        <v>2023</v>
      </c>
      <c r="G212" s="14" t="s">
        <v>40</v>
      </c>
      <c r="H212" s="14" t="s">
        <v>2178</v>
      </c>
      <c r="I212" s="15">
        <v>3</v>
      </c>
      <c r="J212" s="14">
        <v>4</v>
      </c>
      <c r="K212" s="16">
        <f>IF(AND(G212&lt;&gt;"N",R212="N/A"), IF(I212&lt;4, 0, 0.25),IF(I212=1, IF(J212=1,0.25, 0.25), IF(I212&lt;13, 0.25, IF(I212&lt;26, 0.4, IF(I212&lt;51, 0.6, 0.75)))))</f>
        <v>0</v>
      </c>
      <c r="L212" s="15">
        <f>I212-M212</f>
        <v>3</v>
      </c>
      <c r="M212" s="15">
        <f>ROUNDUP(I212*K212,0)</f>
        <v>0</v>
      </c>
      <c r="N212" s="15">
        <f>M212*J212</f>
        <v>0</v>
      </c>
      <c r="O212" s="15">
        <v>0</v>
      </c>
      <c r="P212" s="15">
        <v>0</v>
      </c>
      <c r="Q212" s="15">
        <f>N212-O212-P212</f>
        <v>0</v>
      </c>
      <c r="R212" s="14" t="s">
        <v>75</v>
      </c>
      <c r="S212" s="14">
        <f>IF(R212="N/A", J212-($B$1-F212), J212-($B$1-R212))</f>
        <v>2</v>
      </c>
      <c r="T212" s="15">
        <v>0</v>
      </c>
      <c r="U212" s="15">
        <v>0</v>
      </c>
      <c r="V212" s="15" t="str">
        <f>IF($S212&lt;3, "N/A", $M212)</f>
        <v>N/A</v>
      </c>
      <c r="W212" s="15" t="str">
        <f>IF($S212&lt;4, "N/A", $M212)</f>
        <v>N/A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No</v>
      </c>
      <c r="AA212" s="17" t="str">
        <f>IF(C212="DM", "N/A", IF(Z212="No","N/A",VLOOKUP(B212,'Extension List'!$A$3:$AE$1972,19,FALSE)))</f>
        <v>N/A</v>
      </c>
      <c r="AB212" s="14" t="str">
        <f>IF(C212="DM", "N/A", IF(Z212="No","N/A",VLOOKUP(B212,'Extension List'!$A$3:$AE$1972,21,FALSE)))</f>
        <v>N/A</v>
      </c>
      <c r="AC212" s="14" t="str">
        <f>IF(AA212="N/A", "N/A", 0)</f>
        <v>N/A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3</v>
      </c>
      <c r="AN212" s="15">
        <f>IF(AD212="N/A", IF(U212="N/A", "N/A", L212+U212), AD212+AH212)</f>
        <v>3</v>
      </c>
      <c r="AO212" s="15" t="str">
        <f>IF(AD212="N/A", IF(V212="N/A", "N/A", L212+V212), IF(AI212="N/A", "N/A", AD212+AI212))</f>
        <v>N/A</v>
      </c>
      <c r="AP212" s="15" t="str">
        <f>IF(AD212="N/A", IF(W212="N/A", "N/A", L212+W212), IF(AJ212="N/A", "N/A", AD212+AJ212))</f>
        <v>N/A</v>
      </c>
      <c r="AQ212" s="15" t="str">
        <f>IF(AD212="N/A", IF(X212="N/A", "N/A", L212+X212), IF(AK212="N/A", "N/A", AD212+AK212))</f>
        <v>N/A</v>
      </c>
      <c r="AR212" s="14" t="s">
        <v>40</v>
      </c>
      <c r="AS212" s="14" t="s">
        <v>40</v>
      </c>
      <c r="AT212" s="14" t="s">
        <v>48</v>
      </c>
      <c r="AU212" s="14" t="s">
        <v>48</v>
      </c>
      <c r="AV212" s="14" t="s">
        <v>48</v>
      </c>
      <c r="AW212" s="14" t="s">
        <v>48</v>
      </c>
      <c r="AX212" s="14" t="s">
        <v>48</v>
      </c>
      <c r="AY212" s="14" t="s">
        <v>48</v>
      </c>
      <c r="AZ212" s="14" t="s">
        <v>48</v>
      </c>
      <c r="BA212" s="14" t="s">
        <v>48</v>
      </c>
      <c r="BB212" s="14" t="s">
        <v>48</v>
      </c>
      <c r="BC212" s="14" t="s">
        <v>48</v>
      </c>
      <c r="BD212" s="14" t="s">
        <v>48</v>
      </c>
      <c r="BE212" s="14" t="s">
        <v>48</v>
      </c>
      <c r="BF212" s="14" t="s">
        <v>48</v>
      </c>
      <c r="BG212" s="14" t="s">
        <v>48</v>
      </c>
      <c r="BH212" s="14" t="s">
        <v>48</v>
      </c>
      <c r="BI212" s="14"/>
      <c r="BJ212" s="15">
        <f>IF(AR212="R", $CA212, IF(OR(AR212="P", AR212="T", AR212="N"), 0, IF($C212="DM", $T212, IF(OR(AR212="Y", AR212="IR"),$AM212,IF(AR212="C", IF($BI212="Y", IF($AF212="N/A", $Q212, $AF212), IF($AG212="N/A", $T212,$AG212)))))))</f>
        <v>3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3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3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3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3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3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3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3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3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3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3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3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3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3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3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3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3</v>
      </c>
      <c r="CA212" s="14" t="s">
        <v>75</v>
      </c>
      <c r="CB212" s="15">
        <f>BZ212</f>
        <v>3</v>
      </c>
      <c r="CC212" s="14">
        <f>IF(OR($BH212="T", $BH212="R"), 0, IF($BH212="C", IF($BI212="Y", IF($BA212="C", 0, IF(AF212="N/A", Q212-T212, AF212-AG212)), IF($AF212="N/A", U212, AH212)), AN212))</f>
        <v>3</v>
      </c>
      <c r="CD212" s="14" t="str">
        <f>IF(OR($BH212="T", $BH212="R"), 0, IF($BH212="C", IF($BI212="Y", 0, IF($AF212="N/A", V212, AI212)), AO212))</f>
        <v>N/A</v>
      </c>
      <c r="CE212" s="14" t="str">
        <f>IF(OR($BH212="T", $BH212="R"), 0, IF($BH212="C", IF($BI212="Y", 0, IF($AF212="N/A", W212, AJ212)), AP212))</f>
        <v>N/A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S:3 G:0 GR:0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6167</v>
      </c>
      <c r="B213" s="14" t="s">
        <v>3249</v>
      </c>
      <c r="C213" s="14" t="s">
        <v>67</v>
      </c>
      <c r="D213" s="14" t="s">
        <v>57</v>
      </c>
      <c r="E213" s="14">
        <f>VLOOKUP(B213, 'Rookie Year'!$A$2:$B$55555,2,FALSE)</f>
        <v>2024</v>
      </c>
      <c r="F213" s="14">
        <v>2025</v>
      </c>
      <c r="G213" s="14" t="s">
        <v>42</v>
      </c>
      <c r="H213" s="14">
        <v>2</v>
      </c>
      <c r="I213" s="15">
        <v>4</v>
      </c>
      <c r="J213" s="14">
        <v>1</v>
      </c>
      <c r="K213" s="16">
        <f>IF(AND(G213&lt;&gt;"N",R213="N/A"), IF(I213&lt;4, 0, 0.25),IF(I213=1, IF(J213=1,0.25, 0.25), IF(I213&lt;13, 0.25, IF(I213&lt;26, 0.4, IF(I213&lt;51, 0.6, 0.75)))))</f>
        <v>0.25</v>
      </c>
      <c r="L213" s="15">
        <f>I213-M213</f>
        <v>3</v>
      </c>
      <c r="M213" s="15">
        <f>ROUNDUP(I213*K213,0)</f>
        <v>1</v>
      </c>
      <c r="N213" s="15">
        <f>M213*J213</f>
        <v>1</v>
      </c>
      <c r="O213" s="15">
        <v>0</v>
      </c>
      <c r="P213" s="15">
        <v>0</v>
      </c>
      <c r="Q213" s="15">
        <f>N213-O213-P213</f>
        <v>1</v>
      </c>
      <c r="R213" s="14" t="s">
        <v>75</v>
      </c>
      <c r="S213" s="14">
        <f>IF(R213="N/A", J213-($B$1-F213), J213-($B$1-R213))</f>
        <v>1</v>
      </c>
      <c r="T213" s="15">
        <f>IF($S213&lt;1, "N/A", $M213)</f>
        <v>1</v>
      </c>
      <c r="U213" s="15" t="str">
        <f>IF($S213&lt;2, "N/A", $M213)</f>
        <v>N/A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No</v>
      </c>
      <c r="AA213" s="17" t="str">
        <f>IF(C213="DM", "N/A", IF(Z213="No","N/A",VLOOKUP(B213,'Extension List'!$A$3:$AE$1972,19,FALSE)))</f>
        <v>N/A</v>
      </c>
      <c r="AB213" s="14" t="str">
        <f>IF(C213="DM", "N/A", IF(Z213="No","N/A",VLOOKUP(B213,'Extension List'!$A$3:$AE$1972,21,FALSE)))</f>
        <v>N/A</v>
      </c>
      <c r="AC213" s="14" t="str">
        <f>IF(AA213="N/A", "N/A", 0)</f>
        <v>N/A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4</v>
      </c>
      <c r="AN213" s="15" t="str">
        <f>IF(AD213="N/A", IF(U213="N/A", "N/A", L213+U213), AD213+AH213)</f>
        <v>N/A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42</v>
      </c>
      <c r="AS213" s="14" t="s">
        <v>42</v>
      </c>
      <c r="AT213" s="14" t="s">
        <v>40</v>
      </c>
      <c r="AU213" s="14" t="s">
        <v>40</v>
      </c>
      <c r="AV213" s="14" t="s">
        <v>40</v>
      </c>
      <c r="AW213" s="14" t="s">
        <v>40</v>
      </c>
      <c r="AX213" s="14" t="s">
        <v>40</v>
      </c>
      <c r="AY213" s="14" t="s">
        <v>40</v>
      </c>
      <c r="AZ213" s="14" t="s">
        <v>40</v>
      </c>
      <c r="BA213" s="14" t="s">
        <v>40</v>
      </c>
      <c r="BB213" s="14" t="s">
        <v>40</v>
      </c>
      <c r="BC213" s="14" t="s">
        <v>40</v>
      </c>
      <c r="BD213" s="14" t="s">
        <v>40</v>
      </c>
      <c r="BE213" s="14" t="s">
        <v>40</v>
      </c>
      <c r="BF213" s="14" t="s">
        <v>40</v>
      </c>
      <c r="BG213" s="14" t="s">
        <v>40</v>
      </c>
      <c r="BH213" s="14" t="s">
        <v>40</v>
      </c>
      <c r="BJ213" s="15">
        <f>IF(AR213="R", $CA213, IF(OR(AR213="P", AR213="T", AR213="N"), 0, IF($C213="DM", $T213, IF(OR(AR213="Y", AR213="IR"),$AM213,IF(AR213="C", IF($BI213="Y", IF($AF213="N/A", $Q213, $AF213), IF($AG213="N/A", $T213,$AG213)))))))</f>
        <v>0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0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4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4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4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4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4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4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4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4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4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4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4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4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4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4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4</v>
      </c>
      <c r="CA213" s="14" t="s">
        <v>75</v>
      </c>
      <c r="CB213" s="15">
        <f>BZ213</f>
        <v>4</v>
      </c>
      <c r="CC213" s="14" t="str">
        <f>IF(OR($BH213="T", $BH213="R"), 0, IF($BH213="C", IF($BI213="Y", IF($BA213="C", 0, IF(AF213="N/A", Q213-T213, AF213-AG213)), IF($AF213="N/A", U213, AH213)), AN213))</f>
        <v>N/A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S:3 G:1 GR:1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5668</v>
      </c>
      <c r="B214" s="14" t="s">
        <v>3006</v>
      </c>
      <c r="C214" s="14" t="s">
        <v>67</v>
      </c>
      <c r="D214" s="14" t="s">
        <v>57</v>
      </c>
      <c r="E214" s="14">
        <f>VLOOKUP(B214, 'Rookie Year'!$A$2:$B$55555,2,FALSE)</f>
        <v>2024</v>
      </c>
      <c r="F214" s="14">
        <v>2024</v>
      </c>
      <c r="G214" s="14" t="s">
        <v>40</v>
      </c>
      <c r="H214" s="14" t="s">
        <v>2214</v>
      </c>
      <c r="I214" s="15">
        <v>1</v>
      </c>
      <c r="J214" s="14">
        <v>3</v>
      </c>
      <c r="K214" s="16">
        <f>IF(AND(G214&lt;&gt;"N",R214="N/A"), IF(I214&lt;4, 0, 0.25),IF(I214=1, IF(J214=1,0.25, 0.25), IF(I214&lt;13, 0.25, IF(I214&lt;26, 0.4, IF(I214&lt;51, 0.6, 0.75)))))</f>
        <v>0</v>
      </c>
      <c r="L214" s="15">
        <f>I214-M214</f>
        <v>1</v>
      </c>
      <c r="M214" s="15">
        <f>ROUNDUP(I214*K214,0)</f>
        <v>0</v>
      </c>
      <c r="N214" s="15">
        <f>M214*J214</f>
        <v>0</v>
      </c>
      <c r="O214" s="15">
        <v>0</v>
      </c>
      <c r="P214" s="15">
        <v>0</v>
      </c>
      <c r="Q214" s="15">
        <f>N214-O214-P214</f>
        <v>0</v>
      </c>
      <c r="R214" s="14" t="s">
        <v>75</v>
      </c>
      <c r="S214" s="14">
        <f>IF(R214="N/A", J214-($B$1-F214), J214-($B$1-R214))</f>
        <v>2</v>
      </c>
      <c r="T214" s="15">
        <v>0</v>
      </c>
      <c r="U214" s="15">
        <v>0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No</v>
      </c>
      <c r="AA214" s="17" t="str">
        <f>IF(C214="DM", "N/A", IF(Z214="No","N/A",VLOOKUP(B214,'Extension List'!$A$3:$AE$1972,19,FALSE)))</f>
        <v>N/A</v>
      </c>
      <c r="AB214" s="14" t="str">
        <f>IF(C214="DM", "N/A", IF(Z214="No","N/A",VLOOKUP(B214,'Extension List'!$A$3:$AE$1972,21,FALSE)))</f>
        <v>N/A</v>
      </c>
      <c r="AC214" s="14" t="str">
        <f>IF(AA214="N/A", "N/A", 0)</f>
        <v>N/A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1</v>
      </c>
      <c r="AN214" s="15">
        <f>IF(AD214="N/A", IF(U214="N/A", "N/A", L214+U214), AD214+AH214)</f>
        <v>1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40</v>
      </c>
      <c r="AS214" s="14" t="s">
        <v>40</v>
      </c>
      <c r="AT214" s="14" t="s">
        <v>40</v>
      </c>
      <c r="AU214" s="14" t="s">
        <v>40</v>
      </c>
      <c r="AV214" s="14" t="s">
        <v>40</v>
      </c>
      <c r="AW214" s="14" t="s">
        <v>40</v>
      </c>
      <c r="AX214" s="14" t="s">
        <v>40</v>
      </c>
      <c r="AY214" s="14" t="s">
        <v>40</v>
      </c>
      <c r="AZ214" s="14" t="s">
        <v>40</v>
      </c>
      <c r="BA214" s="14" t="s">
        <v>40</v>
      </c>
      <c r="BB214" s="14" t="s">
        <v>40</v>
      </c>
      <c r="BC214" s="14" t="s">
        <v>40</v>
      </c>
      <c r="BD214" s="14" t="s">
        <v>40</v>
      </c>
      <c r="BE214" s="14" t="s">
        <v>40</v>
      </c>
      <c r="BF214" s="14" t="s">
        <v>40</v>
      </c>
      <c r="BG214" s="14" t="s">
        <v>40</v>
      </c>
      <c r="BH214" s="14" t="s">
        <v>40</v>
      </c>
      <c r="BI214" s="14"/>
      <c r="BJ214" s="15">
        <f>IF(AR214="R", $CA214, IF(OR(AR214="P", AR214="T", AR214="N"), 0, IF($C214="DM", $T214, IF(OR(AR214="Y", AR214="IR"),$AM214,IF(AR214="C", IF($BI214="Y", IF($AF214="N/A", $Q214, $AF214), IF($AG214="N/A", $T214,$AG214)))))))</f>
        <v>1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1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1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1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1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1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1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1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1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1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</v>
      </c>
      <c r="CA214" s="14" t="s">
        <v>75</v>
      </c>
      <c r="CB214" s="15">
        <f>BZ214</f>
        <v>1</v>
      </c>
      <c r="CC214" s="14">
        <f>IF(OR($BH214="T", $BH214="R"), 0, IF($BH214="C", IF($BI214="Y", IF($BA214="C", 0, IF(AF214="N/A", Q214-T214, AF214-AG214)), IF($AF214="N/A", U214, AH214)), AN214))</f>
        <v>1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S:1 G:0 GR:0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6219</v>
      </c>
      <c r="B215" s="14" t="s">
        <v>3260</v>
      </c>
      <c r="C215" s="14" t="s">
        <v>67</v>
      </c>
      <c r="D215" s="14" t="s">
        <v>57</v>
      </c>
      <c r="E215" s="14">
        <f>VLOOKUP(B215, 'Rookie Year'!$A$2:$B$55555,2,FALSE)</f>
        <v>2025</v>
      </c>
      <c r="F215" s="14">
        <v>2025</v>
      </c>
      <c r="G215" s="14" t="s">
        <v>42</v>
      </c>
      <c r="H215" s="14">
        <v>6</v>
      </c>
      <c r="I215" s="15">
        <v>3</v>
      </c>
      <c r="J215" s="14">
        <v>1</v>
      </c>
      <c r="K215" s="16">
        <f>IF(AND(G215&lt;&gt;"N",R215="N/A"), IF(I215&lt;4, 0, 0.25),IF(I215=1, IF(J215=1,0.25, 0.25), IF(I215&lt;13, 0.25, IF(I215&lt;26, 0.4, IF(I215&lt;51, 0.6, 0.75)))))</f>
        <v>0.25</v>
      </c>
      <c r="L215" s="15">
        <f>I215-M215</f>
        <v>2</v>
      </c>
      <c r="M215" s="15">
        <f>ROUNDUP(I215*K215,0)</f>
        <v>1</v>
      </c>
      <c r="N215" s="15">
        <f>M215*J215</f>
        <v>1</v>
      </c>
      <c r="O215" s="15">
        <v>0</v>
      </c>
      <c r="P215" s="15">
        <v>0</v>
      </c>
      <c r="Q215" s="15">
        <f>N215-O215-P215</f>
        <v>1</v>
      </c>
      <c r="R215" s="14" t="s">
        <v>75</v>
      </c>
      <c r="S215" s="14">
        <f>IF(R215="N/A", J215-($B$1-F215), J215-($B$1-R215))</f>
        <v>1</v>
      </c>
      <c r="T215" s="15">
        <f>IF($S215&lt;1, "N/A", $M215)</f>
        <v>1</v>
      </c>
      <c r="U215" s="15" t="str">
        <f>IF($S215&lt;2, "N/A", $M215)</f>
        <v>N/A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No</v>
      </c>
      <c r="AA215" s="17" t="str">
        <f>IF(C215="DM", "N/A", IF(Z215="No","N/A",VLOOKUP(B215,'Extension List'!$A$3:$AE$1972,19,FALSE)))</f>
        <v>N/A</v>
      </c>
      <c r="AB215" s="14" t="str">
        <f>IF(C215="DM", "N/A", IF(Z215="No","N/A",VLOOKUP(B215,'Extension List'!$A$3:$AE$1972,21,FALSE)))</f>
        <v>N/A</v>
      </c>
      <c r="AC215" s="14" t="str">
        <f>IF(AA215="N/A", "N/A", 0)</f>
        <v>N/A</v>
      </c>
      <c r="AD215" s="15" t="str">
        <f>IF(AE215="N/A", "N/A", AA215-AE215)</f>
        <v>N/A</v>
      </c>
      <c r="AE215" s="15" t="str">
        <f>IF(AA215="N/A", "N/A", IF(AC215&gt;0, IF(AA215&lt;13, ROUNDUP(0.25*AA215,0), IF(AA215&lt;26, ROUNDUP(0.4*AA215,0), IF(AA215&lt;51, ROUNDUP(0.6*AA215,0), ROUNDUP(0.75*AA215,0)))), "N/A"))</f>
        <v>N/A</v>
      </c>
      <c r="AF215" s="15" t="str">
        <f>IF(AD215="N/A","N/A", (AE215*AC215)+Q215)</f>
        <v>N/A</v>
      </c>
      <c r="AG215" s="15" t="str">
        <f>IF($AF215="N/A", "N/A", "TBC")</f>
        <v>N/A</v>
      </c>
      <c r="AH215" s="15" t="str">
        <f>IF($AF215="N/A", "N/A", "TBC")</f>
        <v>N/A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N/A</v>
      </c>
      <c r="AM215" s="15">
        <f>IF(AD215="N/A", L215+T215, L215+AG215)</f>
        <v>3</v>
      </c>
      <c r="AN215" s="15" t="str">
        <f>IF(AD215="N/A", IF(U215="N/A", "N/A", L215+U215), AD215+AH215)</f>
        <v>N/A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42</v>
      </c>
      <c r="AS215" s="14" t="s">
        <v>42</v>
      </c>
      <c r="AT215" s="14" t="s">
        <v>42</v>
      </c>
      <c r="AU215" s="14" t="s">
        <v>42</v>
      </c>
      <c r="AV215" s="14" t="s">
        <v>42</v>
      </c>
      <c r="AW215" s="14" t="s">
        <v>42</v>
      </c>
      <c r="AX215" s="14" t="s">
        <v>40</v>
      </c>
      <c r="AY215" s="14" t="s">
        <v>40</v>
      </c>
      <c r="AZ215" s="14" t="s">
        <v>40</v>
      </c>
      <c r="BA215" s="14" t="s">
        <v>40</v>
      </c>
      <c r="BB215" s="14" t="s">
        <v>40</v>
      </c>
      <c r="BC215" s="14" t="s">
        <v>40</v>
      </c>
      <c r="BD215" s="14" t="s">
        <v>40</v>
      </c>
      <c r="BE215" s="14" t="s">
        <v>40</v>
      </c>
      <c r="BF215" s="14" t="s">
        <v>40</v>
      </c>
      <c r="BG215" s="14" t="s">
        <v>40</v>
      </c>
      <c r="BH215" s="14" t="s">
        <v>40</v>
      </c>
      <c r="BJ215" s="15">
        <f>IF(AR215="R", $CA215, IF(OR(AR215="P", AR215="T", AR215="N"), 0, IF($C215="DM", $T215, IF(OR(AR215="Y", AR215="IR"),$AM215,IF(AR215="C", IF($BI215="Y", IF($AF215="N/A", $Q215, $AF215), IF($AG215="N/A", $T215,$AG215)))))))</f>
        <v>0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0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0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0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0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0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3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3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3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3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3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3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3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3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3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3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3</v>
      </c>
      <c r="CA215" s="14" t="s">
        <v>75</v>
      </c>
      <c r="CB215" s="15">
        <f>BZ215</f>
        <v>3</v>
      </c>
      <c r="CC215" s="14" t="str">
        <f>IF(OR($BH215="T", $BH215="R"), 0, IF($BH215="C", IF($BI215="Y", IF($BA215="C", 0, IF(AF215="N/A", Q215-T215, AF215-AG215)), IF($AF215="N/A", U215, AH215)), AN215))</f>
        <v>N/A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S:2 G:1 GR:1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5094</v>
      </c>
      <c r="B216" s="14" t="s">
        <v>1821</v>
      </c>
      <c r="C216" s="14" t="s">
        <v>67</v>
      </c>
      <c r="D216" s="14" t="s">
        <v>57</v>
      </c>
      <c r="E216" s="14">
        <f>VLOOKUP(B216, 'Rookie Year'!$A$2:$B$55555,2,FALSE)</f>
        <v>2019</v>
      </c>
      <c r="F216" s="14">
        <v>2023</v>
      </c>
      <c r="G216" s="14" t="s">
        <v>42</v>
      </c>
      <c r="H216" s="14" t="s">
        <v>1927</v>
      </c>
      <c r="I216" s="15">
        <v>38</v>
      </c>
      <c r="J216" s="14">
        <v>3</v>
      </c>
      <c r="K216" s="16">
        <f>IF(AND(G216&lt;&gt;"N",R216="N/A"), IF(I216&lt;4, 0, 0.25),IF(I216=1, IF(J216=1,0.25, 0.25), IF(I216&lt;13, 0.25, IF(I216&lt;26, 0.4, IF(I216&lt;51, 0.6, 0.75)))))</f>
        <v>0.6</v>
      </c>
      <c r="L216" s="15">
        <f>I216-M216</f>
        <v>15</v>
      </c>
      <c r="M216" s="15">
        <f>ROUNDUP(I216*K216,0)</f>
        <v>23</v>
      </c>
      <c r="N216" s="15">
        <f>M216*J216</f>
        <v>69</v>
      </c>
      <c r="O216" s="15">
        <v>46</v>
      </c>
      <c r="P216" s="15">
        <v>0</v>
      </c>
      <c r="Q216" s="15">
        <f>N216-O216-P216</f>
        <v>23</v>
      </c>
      <c r="R216" s="14" t="s">
        <v>75</v>
      </c>
      <c r="S216" s="14">
        <f>IF(R216="N/A", J216-($B$1-F216), J216-($B$1-R216))</f>
        <v>1</v>
      </c>
      <c r="T216" s="15">
        <v>23</v>
      </c>
      <c r="U216" s="15" t="str">
        <f>IF($S216&lt;2, "N/A", $M216)</f>
        <v>N/A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Yes</v>
      </c>
      <c r="AA216" s="17">
        <f>IF(C216="DM", "N/A", IF(Z216="No","N/A",VLOOKUP(B216,'Extension List'!$A$3:$AE$1972,19,FALSE)))</f>
        <v>38</v>
      </c>
      <c r="AB216" s="14">
        <f>IF(C216="DM", "N/A", IF(Z216="No","N/A",VLOOKUP(B216,'Extension List'!$A$3:$AE$1972,21,FALSE)))</f>
        <v>4</v>
      </c>
      <c r="AC216" s="14">
        <f>IF(AA216="N/A", "N/A", 0)</f>
        <v>0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38</v>
      </c>
      <c r="AN216" s="15" t="str">
        <f>IF(AD216="N/A", IF(U216="N/A", "N/A", L216+U216), AD216+AH216)</f>
        <v>N/A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40</v>
      </c>
      <c r="AS216" s="14" t="s">
        <v>40</v>
      </c>
      <c r="AT216" s="14" t="s">
        <v>40</v>
      </c>
      <c r="AU216" s="14" t="s">
        <v>40</v>
      </c>
      <c r="AV216" s="14" t="s">
        <v>40</v>
      </c>
      <c r="AW216" s="14" t="s">
        <v>40</v>
      </c>
      <c r="AX216" s="14" t="s">
        <v>40</v>
      </c>
      <c r="AY216" s="14" t="s">
        <v>40</v>
      </c>
      <c r="AZ216" s="14" t="s">
        <v>40</v>
      </c>
      <c r="BA216" s="14" t="s">
        <v>40</v>
      </c>
      <c r="BB216" s="14" t="s">
        <v>40</v>
      </c>
      <c r="BC216" s="14" t="s">
        <v>40</v>
      </c>
      <c r="BD216" s="14" t="s">
        <v>40</v>
      </c>
      <c r="BE216" s="14" t="s">
        <v>40</v>
      </c>
      <c r="BF216" s="14" t="s">
        <v>40</v>
      </c>
      <c r="BG216" s="14" t="s">
        <v>40</v>
      </c>
      <c r="BH216" s="14" t="s">
        <v>40</v>
      </c>
      <c r="BI216" s="14"/>
      <c r="BJ216" s="15">
        <f>IF(AR216="R", $CA216, IF(OR(AR216="P", AR216="T", AR216="N"), 0, IF($C216="DM", $T216, IF(OR(AR216="Y", AR216="IR"),$AM216,IF(AR216="C", IF($BI216="Y", IF($AF216="N/A", $Q216, $AF216), IF($AG216="N/A", $T216,$AG216)))))))</f>
        <v>38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38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38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38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38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38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38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38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38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38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38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38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38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38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38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38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38</v>
      </c>
      <c r="CA216" s="14" t="s">
        <v>75</v>
      </c>
      <c r="CB216" s="15">
        <f>BZ216</f>
        <v>38</v>
      </c>
      <c r="CC216" s="14" t="str">
        <f>IF(OR($BH216="T", $BH216="R"), 0, IF($BH216="C", IF($BI216="Y", IF($BA216="C", 0, IF(AF216="N/A", Q216-T216, AF216-AG216)), IF($AF216="N/A", U216, AH216)), AN216))</f>
        <v>N/A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S:15 G:23 GR:23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5698</v>
      </c>
      <c r="B217" s="14" t="s">
        <v>3007</v>
      </c>
      <c r="C217" s="14" t="s">
        <v>68</v>
      </c>
      <c r="D217" s="14" t="s">
        <v>57</v>
      </c>
      <c r="E217" s="14">
        <f>VLOOKUP(B217, 'Rookie Year'!$A$2:$B$55555,2,FALSE)</f>
        <v>2024</v>
      </c>
      <c r="F217" s="14">
        <v>2024</v>
      </c>
      <c r="G217" s="14" t="s">
        <v>40</v>
      </c>
      <c r="H217" s="14" t="s">
        <v>2238</v>
      </c>
      <c r="I217" s="15">
        <v>1</v>
      </c>
      <c r="J217" s="14">
        <v>3</v>
      </c>
      <c r="K217" s="16">
        <f>IF(AND(G217&lt;&gt;"N",R217="N/A"), IF(I217&lt;4, 0, 0.25),IF(I217=1, IF(J217=1,0.25, 0.25), IF(I217&lt;13, 0.25, IF(I217&lt;26, 0.4, IF(I217&lt;51, 0.6, 0.75)))))</f>
        <v>0</v>
      </c>
      <c r="L217" s="15">
        <f>I217-M217</f>
        <v>1</v>
      </c>
      <c r="M217" s="15">
        <f>ROUNDUP(I217*K217,0)</f>
        <v>0</v>
      </c>
      <c r="N217" s="15">
        <f>M217*J217</f>
        <v>0</v>
      </c>
      <c r="O217" s="15">
        <v>0</v>
      </c>
      <c r="P217" s="15">
        <v>0</v>
      </c>
      <c r="Q217" s="15">
        <f>N217-O217-P217</f>
        <v>0</v>
      </c>
      <c r="R217" s="14" t="s">
        <v>75</v>
      </c>
      <c r="S217" s="14">
        <f>IF(R217="N/A", J217-($B$1-F217), J217-($B$1-R217))</f>
        <v>2</v>
      </c>
      <c r="T217" s="15">
        <v>0</v>
      </c>
      <c r="U217" s="15">
        <v>0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List'!$A$3:$AE$1972,19,FALSE)))</f>
        <v>N/A</v>
      </c>
      <c r="AB217" s="14" t="str">
        <f>IF(C217="DM", "N/A", IF(Z217="No","N/A",VLOOKUP(B217,'Extension List'!$A$3:$AE$1972,21,FALSE)))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1</v>
      </c>
      <c r="AN217" s="15">
        <f>IF(AD217="N/A", IF(U217="N/A", "N/A", L217+U217), AD217+AH217)</f>
        <v>1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48</v>
      </c>
      <c r="AS217" s="14" t="s">
        <v>48</v>
      </c>
      <c r="AT217" s="14" t="s">
        <v>48</v>
      </c>
      <c r="AU217" s="14" t="s">
        <v>48</v>
      </c>
      <c r="AV217" s="14" t="s">
        <v>48</v>
      </c>
      <c r="AW217" s="14" t="s">
        <v>48</v>
      </c>
      <c r="AX217" s="14" t="s">
        <v>48</v>
      </c>
      <c r="AY217" s="14" t="s">
        <v>48</v>
      </c>
      <c r="AZ217" s="14" t="s">
        <v>48</v>
      </c>
      <c r="BA217" s="14" t="s">
        <v>48</v>
      </c>
      <c r="BB217" s="14" t="s">
        <v>48</v>
      </c>
      <c r="BC217" s="14" t="s">
        <v>48</v>
      </c>
      <c r="BD217" s="14" t="s">
        <v>48</v>
      </c>
      <c r="BE217" s="14" t="s">
        <v>48</v>
      </c>
      <c r="BF217" s="14" t="s">
        <v>48</v>
      </c>
      <c r="BG217" s="14" t="s">
        <v>48</v>
      </c>
      <c r="BH217" s="14" t="s">
        <v>48</v>
      </c>
      <c r="BI217" s="14"/>
      <c r="BJ217" s="15">
        <f>IF(AR217="R", $CA217, IF(OR(AR217="P", AR217="T", AR217="N"), 0, IF($C217="DM", $T217, IF(OR(AR217="Y", AR217="IR"),$AM217,IF(AR217="C", IF($BI217="Y", IF($AF217="N/A", $Q217, $AF217), IF($AG217="N/A", $T217,$AG217)))))))</f>
        <v>1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1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1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1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1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1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1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1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1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1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1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1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1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1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1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1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1</v>
      </c>
      <c r="CA217" s="14" t="s">
        <v>75</v>
      </c>
      <c r="CB217" s="15">
        <f>BZ217</f>
        <v>1</v>
      </c>
      <c r="CC217" s="14">
        <f>IF(OR($BH217="T", $BH217="R"), 0, IF($BH217="C", IF($BI217="Y", IF($BA217="C", 0, IF(AF217="N/A", Q217-T217, AF217-AG217)), IF($AF217="N/A", U217, AH217)), AN217))</f>
        <v>1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S:1 G:0 GR:0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5653</v>
      </c>
      <c r="B218" s="14" t="s">
        <v>3008</v>
      </c>
      <c r="C218" s="14" t="s">
        <v>68</v>
      </c>
      <c r="D218" s="14" t="s">
        <v>57</v>
      </c>
      <c r="E218" s="14">
        <f>VLOOKUP(B218, 'Rookie Year'!$A$2:$B$55555,2,FALSE)</f>
        <v>2024</v>
      </c>
      <c r="F218" s="14">
        <v>2024</v>
      </c>
      <c r="G218" s="14" t="s">
        <v>40</v>
      </c>
      <c r="H218" s="14" t="s">
        <v>2865</v>
      </c>
      <c r="I218" s="15">
        <v>1</v>
      </c>
      <c r="J218" s="14">
        <v>3</v>
      </c>
      <c r="K218" s="16">
        <f>IF(AND(G218&lt;&gt;"N",R218="N/A"), IF(I218&lt;4, 0, 0.25),IF(I218=1, IF(J218=1,0.25, 0.25), IF(I218&lt;13, 0.25, IF(I218&lt;26, 0.4, IF(I218&lt;51, 0.6, 0.75)))))</f>
        <v>0</v>
      </c>
      <c r="L218" s="15">
        <f>I218-M218</f>
        <v>1</v>
      </c>
      <c r="M218" s="15">
        <f>ROUNDUP(I218*K218,0)</f>
        <v>0</v>
      </c>
      <c r="N218" s="15">
        <f>M218*J218</f>
        <v>0</v>
      </c>
      <c r="O218" s="15">
        <v>0</v>
      </c>
      <c r="P218" s="15">
        <v>0</v>
      </c>
      <c r="Q218" s="15">
        <f>N218-O218-P218</f>
        <v>0</v>
      </c>
      <c r="R218" s="14" t="s">
        <v>75</v>
      </c>
      <c r="S218" s="14">
        <f>IF(R218="N/A", J218-($B$1-F218), J218-($B$1-R218))</f>
        <v>2</v>
      </c>
      <c r="T218" s="15">
        <v>0</v>
      </c>
      <c r="U218" s="15">
        <v>0</v>
      </c>
      <c r="V218" s="15" t="str">
        <f>IF($S218&lt;3, "N/A", $M218)</f>
        <v>N/A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No</v>
      </c>
      <c r="AA218" s="17" t="str">
        <f>IF(C218="DM", "N/A", IF(Z218="No","N/A",VLOOKUP(B218,'Extension List'!$A$3:$AE$1972,19,FALSE)))</f>
        <v>N/A</v>
      </c>
      <c r="AB218" s="14" t="str">
        <f>IF(C218="DM", "N/A", IF(Z218="No","N/A",VLOOKUP(B218,'Extension List'!$A$3:$AE$1972,21,FALSE)))</f>
        <v>N/A</v>
      </c>
      <c r="AC218" s="14" t="str">
        <f>IF(AA218="N/A", "N/A", 0)</f>
        <v>N/A</v>
      </c>
      <c r="AD218" s="15" t="str">
        <f>IF(AE218="N/A", "N/A", AA218-AE218)</f>
        <v>N/A</v>
      </c>
      <c r="AE218" s="15" t="str">
        <f>IF(AA218="N/A", "N/A", IF(AC218&gt;0, IF(AA218&lt;13, ROUNDUP(0.25*AA218,0), IF(AA218&lt;26, ROUNDUP(0.4*AA218,0), IF(AA218&lt;51, ROUNDUP(0.6*AA218,0), ROUNDUP(0.75*AA218,0)))), "N/A"))</f>
        <v>N/A</v>
      </c>
      <c r="AF218" s="15" t="str">
        <f>IF(AD218="N/A","N/A", (AE218*AC218)+Q218)</f>
        <v>N/A</v>
      </c>
      <c r="AG218" s="15" t="str">
        <f>IF($AF218="N/A", "N/A", "TBC")</f>
        <v>N/A</v>
      </c>
      <c r="AH218" s="15" t="str">
        <f>IF($AF218="N/A", "N/A", "TBC")</f>
        <v>N/A</v>
      </c>
      <c r="AI218" s="15" t="str">
        <f>IF($AF218="N/A","N/A",IF(AC218&gt;1,"TBC","N/A"))</f>
        <v>N/A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N/A</v>
      </c>
      <c r="AM218" s="15">
        <f>IF(AD218="N/A", L218+T218, L218+AG218)</f>
        <v>1</v>
      </c>
      <c r="AN218" s="15">
        <f>IF(AD218="N/A", IF(U218="N/A", "N/A", L218+U218), AD218+AH218)</f>
        <v>1</v>
      </c>
      <c r="AO218" s="15" t="str">
        <f>IF(AD218="N/A", IF(V218="N/A", "N/A", L218+V218), IF(AI218="N/A", "N/A", AD218+AI218))</f>
        <v>N/A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44</v>
      </c>
      <c r="AS218" s="14" t="s">
        <v>44</v>
      </c>
      <c r="AT218" s="14" t="s">
        <v>44</v>
      </c>
      <c r="AU218" s="14" t="s">
        <v>44</v>
      </c>
      <c r="AV218" s="14" t="s">
        <v>44</v>
      </c>
      <c r="AW218" s="14" t="s">
        <v>44</v>
      </c>
      <c r="AX218" s="14" t="s">
        <v>44</v>
      </c>
      <c r="AY218" s="14" t="s">
        <v>44</v>
      </c>
      <c r="AZ218" s="14" t="s">
        <v>44</v>
      </c>
      <c r="BA218" s="14" t="s">
        <v>44</v>
      </c>
      <c r="BB218" s="14" t="s">
        <v>44</v>
      </c>
      <c r="BC218" s="14" t="s">
        <v>44</v>
      </c>
      <c r="BD218" s="14" t="s">
        <v>44</v>
      </c>
      <c r="BE218" s="14" t="s">
        <v>44</v>
      </c>
      <c r="BF218" s="14" t="s">
        <v>44</v>
      </c>
      <c r="BG218" s="14" t="s">
        <v>44</v>
      </c>
      <c r="BH218" s="14" t="s">
        <v>44</v>
      </c>
      <c r="BI218" s="14"/>
      <c r="BJ218" s="15">
        <f>IF(AR218="R", $CA218, IF(OR(AR218="P", AR218="T", AR218="N"), 0, IF($C218="DM", $T218, IF(OR(AR218="Y", AR218="IR"),$AM218,IF(AR218="C", IF($BI218="Y", IF($AF218="N/A", $Q218, $AF218), IF($AG218="N/A", $T218,$AG218)))))))</f>
        <v>0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0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0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0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0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0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0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0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0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0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0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0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0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0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0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0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0</v>
      </c>
      <c r="CA218" s="14" t="s">
        <v>75</v>
      </c>
      <c r="CB218" s="15">
        <f>BZ218</f>
        <v>0</v>
      </c>
      <c r="CC218" s="14">
        <f>IF(OR($BH218="T", $BH218="R"), 0, IF($BH218="C", IF($BI218="Y", IF($BA218="C", 0, IF(AF218="N/A", Q218-T218, AF218-AG218)), IF($AF218="N/A", U218, AH218)), AN218))</f>
        <v>0</v>
      </c>
      <c r="CD218" s="14" t="str">
        <f>IF(OR($BH218="T", $BH218="R"), 0, IF($BH218="C", IF($BI218="Y", 0, IF($AF218="N/A", V218, AI218)), AO218))</f>
        <v>N/A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S:1 G:0 GR:0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5974</v>
      </c>
      <c r="B219" s="14" t="s">
        <v>2072</v>
      </c>
      <c r="C219" s="14" t="s">
        <v>68</v>
      </c>
      <c r="D219" s="14" t="s">
        <v>57</v>
      </c>
      <c r="E219" s="14">
        <f>VLOOKUP(B219, 'Rookie Year'!$A$2:$B$55555,2,FALSE)</f>
        <v>2020</v>
      </c>
      <c r="F219" s="14">
        <v>2025</v>
      </c>
      <c r="G219" s="14" t="s">
        <v>42</v>
      </c>
      <c r="H219" s="14" t="s">
        <v>1927</v>
      </c>
      <c r="I219" s="15">
        <v>1</v>
      </c>
      <c r="J219" s="14">
        <v>1</v>
      </c>
      <c r="K219" s="16">
        <f>IF(AND(G219&lt;&gt;"N",R219="N/A"), IF(I219&lt;4, 0, 0.25),IF(I219=1, IF(J219=1,0.25, 0.25), IF(I219&lt;13, 0.25, IF(I219&lt;26, 0.4, IF(I219&lt;51, 0.6, 0.75)))))</f>
        <v>0.25</v>
      </c>
      <c r="L219" s="15">
        <f>I219-M219</f>
        <v>0</v>
      </c>
      <c r="M219" s="15">
        <f>ROUNDUP(I219*K219,0)</f>
        <v>1</v>
      </c>
      <c r="N219" s="15">
        <f>M219*J219</f>
        <v>1</v>
      </c>
      <c r="O219" s="15">
        <v>0</v>
      </c>
      <c r="P219" s="15">
        <v>0</v>
      </c>
      <c r="Q219" s="15">
        <f>N219-O219-P219</f>
        <v>1</v>
      </c>
      <c r="R219" s="14" t="s">
        <v>75</v>
      </c>
      <c r="S219" s="14">
        <f>IF(R219="N/A", J219-($B$1-F219), J219-($B$1-R219))</f>
        <v>1</v>
      </c>
      <c r="T219" s="15">
        <f>IF($S219&lt;1, "N/A", $M219)</f>
        <v>1</v>
      </c>
      <c r="U219" s="15" t="str">
        <f>IF($S219&lt;2, "N/A", $M219)</f>
        <v>N/A</v>
      </c>
      <c r="V219" s="15" t="str">
        <f>IF($S219&lt;3, "N/A", $M219)</f>
        <v>N/A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No</v>
      </c>
      <c r="AA219" s="17" t="str">
        <f>IF(C219="DM", "N/A", IF(Z219="No","N/A",VLOOKUP(B219,'Extension List'!$A$3:$AE$1972,19,FALSE)))</f>
        <v>N/A</v>
      </c>
      <c r="AB219" s="14" t="str">
        <f>IF(C219="DM", "N/A", IF(Z219="No","N/A",VLOOKUP(B219,'Extension List'!$A$3:$AE$1972,21,FALSE)))</f>
        <v>N/A</v>
      </c>
      <c r="AC219" s="14" t="str">
        <f>IF(AA219="N/A", "N/A", 0)</f>
        <v>N/A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1</v>
      </c>
      <c r="AN219" s="15" t="str">
        <f>IF(AD219="N/A", IF(U219="N/A", "N/A", L219+U219), AD219+AH219)</f>
        <v>N/A</v>
      </c>
      <c r="AO219" s="15" t="str">
        <f>IF(AD219="N/A", IF(V219="N/A", "N/A", L219+V219), IF(AI219="N/A", "N/A", AD219+AI219))</f>
        <v>N/A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44</v>
      </c>
      <c r="AS219" s="14" t="s">
        <v>44</v>
      </c>
      <c r="AT219" s="14" t="s">
        <v>44</v>
      </c>
      <c r="AU219" s="14" t="s">
        <v>44</v>
      </c>
      <c r="AV219" s="14" t="s">
        <v>44</v>
      </c>
      <c r="AW219" s="14" t="s">
        <v>44</v>
      </c>
      <c r="AX219" s="14" t="s">
        <v>44</v>
      </c>
      <c r="AY219" s="14" t="s">
        <v>44</v>
      </c>
      <c r="AZ219" s="14" t="s">
        <v>44</v>
      </c>
      <c r="BA219" s="14" t="s">
        <v>44</v>
      </c>
      <c r="BB219" s="14" t="s">
        <v>44</v>
      </c>
      <c r="BC219" s="14" t="s">
        <v>44</v>
      </c>
      <c r="BD219" s="14" t="s">
        <v>44</v>
      </c>
      <c r="BE219" s="14" t="s">
        <v>44</v>
      </c>
      <c r="BF219" s="14" t="s">
        <v>44</v>
      </c>
      <c r="BG219" s="14" t="s">
        <v>44</v>
      </c>
      <c r="BH219" s="14" t="s">
        <v>44</v>
      </c>
      <c r="BJ219" s="15">
        <f>IF(AR219="R", $CA219, IF(OR(AR219="P", AR219="T", AR219="N"), 0, IF($C219="DM", $T219, IF(OR(AR219="Y", AR219="IR"),$AM219,IF(AR219="C", IF($BI219="Y", IF($AF219="N/A", $Q219, $AF219), IF($AG219="N/A", $T219,$AG219)))))))</f>
        <v>1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1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1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1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1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1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1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1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1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1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1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1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1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1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1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1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1</v>
      </c>
      <c r="CA219" s="14" t="s">
        <v>75</v>
      </c>
      <c r="CB219" s="15">
        <f>BZ219</f>
        <v>1</v>
      </c>
      <c r="CC219" s="14" t="str">
        <f>IF(OR($BH219="T", $BH219="R"), 0, IF($BH219="C", IF($BI219="Y", IF($BA219="C", 0, IF(AF219="N/A", Q219-T219, AF219-AG219)), IF($AF219="N/A", U219, AH219)), AN219))</f>
        <v>N/A</v>
      </c>
      <c r="CD219" s="14" t="str">
        <f>IF(OR($BH219="T", $BH219="R"), 0, IF($BH219="C", IF($BI219="Y", 0, IF($AF219="N/A", V219, AI219)), AO219))</f>
        <v>N/A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S:0 G:1 GR:1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5495</v>
      </c>
      <c r="B220" s="14" t="s">
        <v>2903</v>
      </c>
      <c r="C220" s="14" t="s">
        <v>68</v>
      </c>
      <c r="D220" s="14" t="s">
        <v>57</v>
      </c>
      <c r="E220" s="14">
        <f>VLOOKUP(B220, 'Rookie Year'!$A$2:$B$55555,2,FALSE)</f>
        <v>2020</v>
      </c>
      <c r="F220" s="14">
        <v>2025</v>
      </c>
      <c r="G220" s="14" t="s">
        <v>42</v>
      </c>
      <c r="H220" s="14" t="s">
        <v>2928</v>
      </c>
      <c r="I220" s="15">
        <v>3</v>
      </c>
      <c r="J220" s="14">
        <v>1</v>
      </c>
      <c r="K220" s="16">
        <f>IF(AND(G220&lt;&gt;"N",R220="N/A"), IF(I220&lt;4, 0, 0.25),IF(I220=1, IF(J220=1,0.25, 0.25), IF(I220&lt;13, 0.25, IF(I220&lt;26, 0.4, IF(I220&lt;51, 0.6, 0.75)))))</f>
        <v>0.25</v>
      </c>
      <c r="L220" s="15">
        <f>I220-M220</f>
        <v>2</v>
      </c>
      <c r="M220" s="15">
        <f>ROUNDUP(I220*K220,0)</f>
        <v>1</v>
      </c>
      <c r="N220" s="15">
        <f>M220*J220</f>
        <v>1</v>
      </c>
      <c r="O220" s="15">
        <v>0</v>
      </c>
      <c r="P220" s="15">
        <v>0</v>
      </c>
      <c r="Q220" s="15">
        <f>N220-O220-P220</f>
        <v>1</v>
      </c>
      <c r="R220" s="14" t="s">
        <v>75</v>
      </c>
      <c r="S220" s="14">
        <f>IF(R220="N/A", J220-($B$1-F220), J220-($B$1-R220))</f>
        <v>1</v>
      </c>
      <c r="T220" s="15">
        <f>IF($S220&lt;1, "N/A", $M220)</f>
        <v>1</v>
      </c>
      <c r="U220" s="15" t="str">
        <f>IF($S220&lt;2, "N/A", $M220)</f>
        <v>N/A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No</v>
      </c>
      <c r="AA220" s="17" t="str">
        <f>IF(C220="DM", "N/A", IF(Z220="No","N/A",VLOOKUP(B220,'Extension List'!$A$3:$AE$1972,19,FALSE)))</f>
        <v>N/A</v>
      </c>
      <c r="AB220" s="14" t="str">
        <f>IF(C220="DM", "N/A", IF(Z220="No","N/A",VLOOKUP(B220,'Extension List'!$A$3:$AE$1972,21,FALSE)))</f>
        <v>N/A</v>
      </c>
      <c r="AC220" s="14" t="str">
        <f>IF(AA220="N/A", "N/A", 0)</f>
        <v>N/A</v>
      </c>
      <c r="AD220" s="15" t="str">
        <f>IF(AE220="N/A", "N/A", AA220-AE220)</f>
        <v>N/A</v>
      </c>
      <c r="AE220" s="15" t="str">
        <f>IF(AA220="N/A", "N/A", IF(AC220&gt;0, IF(AA220&lt;13, ROUNDUP(0.25*AA220,0), IF(AA220&lt;26, ROUNDUP(0.4*AA220,0), IF(AA220&lt;51, ROUNDUP(0.6*AA220,0), ROUNDUP(0.75*AA220,0)))), "N/A"))</f>
        <v>N/A</v>
      </c>
      <c r="AF220" s="15" t="str">
        <f>IF(AD220="N/A","N/A", (AE220*AC220)+Q220)</f>
        <v>N/A</v>
      </c>
      <c r="AG220" s="15" t="str">
        <f>IF($AF220="N/A", "N/A", "TBC")</f>
        <v>N/A</v>
      </c>
      <c r="AH220" s="15" t="str">
        <f>IF($AF220="N/A", "N/A", "TBC")</f>
        <v>N/A</v>
      </c>
      <c r="AI220" s="15" t="str">
        <f>IF($AF220="N/A","N/A",IF(AC220&gt;1,"TBC","N/A"))</f>
        <v>N/A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N/A</v>
      </c>
      <c r="AM220" s="15">
        <f>IF(AD220="N/A", L220+T220, L220+AG220)</f>
        <v>3</v>
      </c>
      <c r="AN220" s="15" t="str">
        <f>IF(AD220="N/A", IF(U220="N/A", "N/A", L220+U220), AD220+AH220)</f>
        <v>N/A</v>
      </c>
      <c r="AO220" s="15" t="str">
        <f>IF(AD220="N/A", IF(V220="N/A", "N/A", L220+V220), IF(AI220="N/A", "N/A", AD220+AI220))</f>
        <v>N/A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40</v>
      </c>
      <c r="AS220" s="14" t="s">
        <v>40</v>
      </c>
      <c r="AT220" s="14" t="s">
        <v>40</v>
      </c>
      <c r="AU220" s="14" t="s">
        <v>40</v>
      </c>
      <c r="AV220" s="14" t="s">
        <v>40</v>
      </c>
      <c r="AW220" s="14" t="s">
        <v>40</v>
      </c>
      <c r="AX220" s="14" t="s">
        <v>40</v>
      </c>
      <c r="AY220" s="14" t="s">
        <v>40</v>
      </c>
      <c r="AZ220" s="14" t="s">
        <v>40</v>
      </c>
      <c r="BA220" s="14" t="s">
        <v>40</v>
      </c>
      <c r="BB220" s="14" t="s">
        <v>40</v>
      </c>
      <c r="BC220" s="14" t="s">
        <v>40</v>
      </c>
      <c r="BD220" s="14" t="s">
        <v>40</v>
      </c>
      <c r="BE220" s="14" t="s">
        <v>40</v>
      </c>
      <c r="BF220" s="14" t="s">
        <v>40</v>
      </c>
      <c r="BG220" s="14" t="s">
        <v>40</v>
      </c>
      <c r="BH220" s="14" t="s">
        <v>40</v>
      </c>
      <c r="BI220" s="14"/>
      <c r="BJ220" s="15">
        <f>IF(AR220="R", $CA220, IF(OR(AR220="P", AR220="T", AR220="N"), 0, IF($C220="DM", $T220, IF(OR(AR220="Y", AR220="IR"),$AM220,IF(AR220="C", IF($BI220="Y", IF($AF220="N/A", $Q220, $AF220), IF($AG220="N/A", $T220,$AG220)))))))</f>
        <v>3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3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3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3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3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3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3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3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3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3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3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3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3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3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3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3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3</v>
      </c>
      <c r="CA220" s="14" t="s">
        <v>75</v>
      </c>
      <c r="CB220" s="15">
        <f>BZ220</f>
        <v>3</v>
      </c>
      <c r="CC220" s="14" t="str">
        <f>IF(OR($BH220="T", $BH220="R"), 0, IF($BH220="C", IF($BI220="Y", IF($BA220="C", 0, IF(AF220="N/A", Q220-T220, AF220-AG220)), IF($AF220="N/A", U220, AH220)), AN220))</f>
        <v>N/A</v>
      </c>
      <c r="CD220" s="14" t="str">
        <f>IF(OR($BH220="T", $BH220="R"), 0, IF($BH220="C", IF($BI220="Y", 0, IF($AF220="N/A", V220, AI220)), AO220))</f>
        <v>N/A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S:2 G:1 GR:1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5266</v>
      </c>
      <c r="B221" s="14" t="s">
        <v>2852</v>
      </c>
      <c r="C221" s="14" t="s">
        <v>68</v>
      </c>
      <c r="D221" s="14" t="s">
        <v>57</v>
      </c>
      <c r="E221" s="14">
        <f>VLOOKUP(B221, 'Rookie Year'!$A$2:$B$55555,2,FALSE)</f>
        <v>2023</v>
      </c>
      <c r="F221" s="14">
        <v>2023</v>
      </c>
      <c r="G221" s="14" t="s">
        <v>40</v>
      </c>
      <c r="H221" s="14" t="s">
        <v>2242</v>
      </c>
      <c r="I221" s="15">
        <v>1</v>
      </c>
      <c r="J221" s="14">
        <v>3</v>
      </c>
      <c r="K221" s="16">
        <f>IF(AND(G221&lt;&gt;"N",R221="N/A"), IF(I221&lt;4, 0, 0.25),IF(I221=1, IF(J221=1,0.25, 0.25), IF(I221&lt;13, 0.25, IF(I221&lt;26, 0.4, IF(I221&lt;51, 0.6, 0.75)))))</f>
        <v>0</v>
      </c>
      <c r="L221" s="15">
        <f>I221-M221</f>
        <v>1</v>
      </c>
      <c r="M221" s="15">
        <f>ROUNDUP(I221*K221,0)</f>
        <v>0</v>
      </c>
      <c r="N221" s="15">
        <f>M221*J221</f>
        <v>0</v>
      </c>
      <c r="O221" s="15">
        <v>0</v>
      </c>
      <c r="P221" s="15">
        <v>0</v>
      </c>
      <c r="Q221" s="15">
        <f>N221-O221-P221</f>
        <v>0</v>
      </c>
      <c r="R221" s="14" t="s">
        <v>75</v>
      </c>
      <c r="S221" s="14">
        <f>IF(R221="N/A", J221-($B$1-F221), J221-($B$1-R221))</f>
        <v>1</v>
      </c>
      <c r="T221" s="15">
        <v>0</v>
      </c>
      <c r="U221" s="15" t="str">
        <f>IF($S221&lt;2, "N/A", $M221)</f>
        <v>N/A</v>
      </c>
      <c r="V221" s="15" t="str">
        <f>IF($S221&lt;3, "N/A", $M221)</f>
        <v>N/A</v>
      </c>
      <c r="W221" s="15" t="str">
        <f>IF($S221&lt;4, "N/A", $M221)</f>
        <v>N/A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Yes</v>
      </c>
      <c r="AA221" s="17">
        <f>IF(C221="DM", "N/A", IF(Z221="No","N/A",VLOOKUP(B221,'Extension List'!$A$3:$AE$1972,19,FALSE)))</f>
        <v>3</v>
      </c>
      <c r="AB221" s="14">
        <f>IF(C221="DM", "N/A", IF(Z221="No","N/A",VLOOKUP(B221,'Extension List'!$A$3:$AE$1972,21,FALSE)))</f>
        <v>1</v>
      </c>
      <c r="AC221" s="14">
        <f>IF(AA221="N/A", "N/A", 0)</f>
        <v>0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1</v>
      </c>
      <c r="AN221" s="15" t="str">
        <f>IF(AD221="N/A", IF(U221="N/A", "N/A", L221+U221), AD221+AH221)</f>
        <v>N/A</v>
      </c>
      <c r="AO221" s="15" t="str">
        <f>IF(AD221="N/A", IF(V221="N/A", "N/A", L221+V221), IF(AI221="N/A", "N/A", AD221+AI221))</f>
        <v>N/A</v>
      </c>
      <c r="AP221" s="15" t="str">
        <f>IF(AD221="N/A", IF(W221="N/A", "N/A", L221+W221), IF(AJ221="N/A", "N/A", AD221+AJ221))</f>
        <v>N/A</v>
      </c>
      <c r="AQ221" s="15" t="str">
        <f>IF(AD221="N/A", IF(X221="N/A", "N/A", L221+X221), IF(AK221="N/A", "N/A", AD221+AK221))</f>
        <v>N/A</v>
      </c>
      <c r="AR221" s="14" t="s">
        <v>44</v>
      </c>
      <c r="AS221" s="14" t="s">
        <v>44</v>
      </c>
      <c r="AT221" s="14" t="s">
        <v>44</v>
      </c>
      <c r="AU221" s="14" t="s">
        <v>44</v>
      </c>
      <c r="AV221" s="14" t="s">
        <v>44</v>
      </c>
      <c r="AW221" s="14" t="s">
        <v>44</v>
      </c>
      <c r="AX221" s="14" t="s">
        <v>44</v>
      </c>
      <c r="AY221" s="14" t="s">
        <v>44</v>
      </c>
      <c r="AZ221" s="14" t="s">
        <v>44</v>
      </c>
      <c r="BA221" s="14" t="s">
        <v>44</v>
      </c>
      <c r="BB221" s="14" t="s">
        <v>44</v>
      </c>
      <c r="BC221" s="14" t="s">
        <v>44</v>
      </c>
      <c r="BD221" s="14" t="s">
        <v>44</v>
      </c>
      <c r="BE221" s="14" t="s">
        <v>44</v>
      </c>
      <c r="BF221" s="14" t="s">
        <v>44</v>
      </c>
      <c r="BG221" s="14" t="s">
        <v>44</v>
      </c>
      <c r="BH221" s="14" t="s">
        <v>44</v>
      </c>
      <c r="BI221" s="14"/>
      <c r="BJ221" s="15">
        <f>IF(AR221="R", $CA221, IF(OR(AR221="P", AR221="T", AR221="N"), 0, IF($C221="DM", $T221, IF(OR(AR221="Y", AR221="IR"),$AM221,IF(AR221="C", IF($BI221="Y", IF($AF221="N/A", $Q221, $AF221), IF($AG221="N/A", $T221,$AG221)))))))</f>
        <v>0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0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0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0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0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0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0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0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0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0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0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0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0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0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0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0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0</v>
      </c>
      <c r="CA221" s="14" t="s">
        <v>75</v>
      </c>
      <c r="CB221" s="15">
        <f>BZ221</f>
        <v>0</v>
      </c>
      <c r="CC221" s="14" t="str">
        <f>IF(OR($BH221="T", $BH221="R"), 0, IF($BH221="C", IF($BI221="Y", IF($BA221="C", 0, IF(AF221="N/A", Q221-T221, AF221-AG221)), IF($AF221="N/A", U221, AH221)), AN221))</f>
        <v>N/A</v>
      </c>
      <c r="CD221" s="14" t="str">
        <f>IF(OR($BH221="T", $BH221="R"), 0, IF($BH221="C", IF($BI221="Y", 0, IF($AF221="N/A", V221, AI221)), AO221))</f>
        <v>N/A</v>
      </c>
      <c r="CE221" s="14" t="str">
        <f>IF(OR($BH221="T", $BH221="R"), 0, IF($BH221="C", IF($BI221="Y", 0, IF($AF221="N/A", W221, AJ221)), AP221))</f>
        <v>N/A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S:1 G:0 GR:0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5606</v>
      </c>
      <c r="B222" s="14" t="s">
        <v>3009</v>
      </c>
      <c r="C222" s="14" t="s">
        <v>68</v>
      </c>
      <c r="D222" s="14" t="s">
        <v>57</v>
      </c>
      <c r="E222" s="14">
        <f>VLOOKUP(B222, 'Rookie Year'!$A$2:$B$55555,2,FALSE)</f>
        <v>2024</v>
      </c>
      <c r="F222" s="14">
        <v>2024</v>
      </c>
      <c r="G222" s="14" t="s">
        <v>40</v>
      </c>
      <c r="H222" s="14" t="s">
        <v>2157</v>
      </c>
      <c r="I222" s="15">
        <v>9</v>
      </c>
      <c r="J222" s="14">
        <v>4</v>
      </c>
      <c r="K222" s="16">
        <f>IF(AND(G222&lt;&gt;"N",R222="N/A"), IF(I222&lt;4, 0, 0.25),IF(I222=1, IF(J222=1,0.25, 0.25), IF(I222&lt;13, 0.25, IF(I222&lt;26, 0.4, IF(I222&lt;51, 0.6, 0.75)))))</f>
        <v>0.25</v>
      </c>
      <c r="L222" s="15">
        <f>I222-M222</f>
        <v>6</v>
      </c>
      <c r="M222" s="15">
        <f>ROUNDUP(I222*K222,0)</f>
        <v>3</v>
      </c>
      <c r="N222" s="15">
        <f>M222*J222</f>
        <v>12</v>
      </c>
      <c r="O222" s="15">
        <v>12</v>
      </c>
      <c r="P222" s="15">
        <v>0</v>
      </c>
      <c r="Q222" s="15">
        <f>N222-O222-P222</f>
        <v>0</v>
      </c>
      <c r="R222" s="14" t="s">
        <v>75</v>
      </c>
      <c r="S222" s="14">
        <f>IF(R222="N/A", J222-($B$1-F222), J222-($B$1-R222))</f>
        <v>3</v>
      </c>
      <c r="T222" s="15">
        <v>0</v>
      </c>
      <c r="U222" s="15">
        <v>0</v>
      </c>
      <c r="V222" s="15">
        <v>0</v>
      </c>
      <c r="W222" s="15" t="str">
        <f>IF($S222&lt;4, "N/A", $M222)</f>
        <v>N/A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No</v>
      </c>
      <c r="AA222" s="17" t="str">
        <f>IF(C222="DM", "N/A", IF(Z222="No","N/A",VLOOKUP(B222,'Extension List'!$A$3:$AE$1972,19,FALSE)))</f>
        <v>N/A</v>
      </c>
      <c r="AB222" s="14" t="str">
        <f>IF(C222="DM", "N/A", IF(Z222="No","N/A",VLOOKUP(B222,'Extension List'!$A$3:$AE$1972,21,FALSE)))</f>
        <v>N/A</v>
      </c>
      <c r="AC222" s="14" t="str">
        <f>IF(AA222="N/A", "N/A", 0)</f>
        <v>N/A</v>
      </c>
      <c r="AD222" s="15" t="str">
        <f>IF(AE222="N/A", "N/A", AA222-AE222)</f>
        <v>N/A</v>
      </c>
      <c r="AE222" s="15" t="str">
        <f>IF(AA222="N/A", "N/A", IF(AC222&gt;0, IF(AA222&lt;13, ROUNDUP(0.25*AA222,0), IF(AA222&lt;26, ROUNDUP(0.4*AA222,0), IF(AA222&lt;51, ROUNDUP(0.6*AA222,0), ROUNDUP(0.75*AA222,0)))), "N/A"))</f>
        <v>N/A</v>
      </c>
      <c r="AF222" s="15" t="str">
        <f>IF(AD222="N/A","N/A", (AE222*AC222)+Q222)</f>
        <v>N/A</v>
      </c>
      <c r="AG222" s="15" t="str">
        <f>IF($AF222="N/A", "N/A", "TBC")</f>
        <v>N/A</v>
      </c>
      <c r="AH222" s="15" t="str">
        <f>IF($AF222="N/A", "N/A", "TBC")</f>
        <v>N/A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N/A</v>
      </c>
      <c r="AM222" s="15">
        <f>IF(AD222="N/A", L222+T222, L222+AG222)</f>
        <v>6</v>
      </c>
      <c r="AN222" s="15">
        <f>IF(AD222="N/A", IF(U222="N/A", "N/A", L222+U222), AD222+AH222)</f>
        <v>6</v>
      </c>
      <c r="AO222" s="15">
        <f>IF(AD222="N/A", IF(V222="N/A", "N/A", L222+V222), IF(AI222="N/A", "N/A", AD222+AI222))</f>
        <v>6</v>
      </c>
      <c r="AP222" s="15" t="str">
        <f>IF(AD222="N/A", IF(W222="N/A", "N/A", L222+W222), IF(AJ222="N/A", "N/A", AD222+AJ222))</f>
        <v>N/A</v>
      </c>
      <c r="AQ222" s="15" t="str">
        <f>IF(AD222="N/A", IF(X222="N/A", "N/A", L222+X222), IF(AK222="N/A", "N/A", AD222+AK222))</f>
        <v>N/A</v>
      </c>
      <c r="AR222" s="14" t="s">
        <v>40</v>
      </c>
      <c r="AS222" s="14" t="s">
        <v>40</v>
      </c>
      <c r="AT222" s="14" t="s">
        <v>40</v>
      </c>
      <c r="AU222" s="14" t="s">
        <v>40</v>
      </c>
      <c r="AV222" s="14" t="s">
        <v>40</v>
      </c>
      <c r="AW222" s="14" t="s">
        <v>40</v>
      </c>
      <c r="AX222" s="14" t="s">
        <v>40</v>
      </c>
      <c r="AY222" s="14" t="s">
        <v>40</v>
      </c>
      <c r="AZ222" s="14" t="s">
        <v>40</v>
      </c>
      <c r="BA222" s="14" t="s">
        <v>40</v>
      </c>
      <c r="BB222" s="14" t="s">
        <v>40</v>
      </c>
      <c r="BC222" s="14" t="s">
        <v>40</v>
      </c>
      <c r="BD222" s="14" t="s">
        <v>40</v>
      </c>
      <c r="BE222" s="14" t="s">
        <v>40</v>
      </c>
      <c r="BF222" s="14" t="s">
        <v>40</v>
      </c>
      <c r="BG222" s="14" t="s">
        <v>40</v>
      </c>
      <c r="BH222" s="14" t="s">
        <v>40</v>
      </c>
      <c r="BI222" s="14"/>
      <c r="BJ222" s="15">
        <f>IF(AR222="R", $CA222, IF(OR(AR222="P", AR222="T", AR222="N"), 0, IF($C222="DM", $T222, IF(OR(AR222="Y", AR222="IR"),$AM222,IF(AR222="C", IF($BI222="Y", IF($AF222="N/A", $Q222, $AF222), IF($AG222="N/A", $T222,$AG222)))))))</f>
        <v>6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6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6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6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6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6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6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6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6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6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6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6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6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6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6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6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6</v>
      </c>
      <c r="CA222" s="14" t="s">
        <v>75</v>
      </c>
      <c r="CB222" s="15">
        <f>BZ222</f>
        <v>6</v>
      </c>
      <c r="CC222" s="14">
        <f>IF(OR($BH222="T", $BH222="R"), 0, IF($BH222="C", IF($BI222="Y", IF($BA222="C", 0, IF(AF222="N/A", Q222-T222, AF222-AG222)), IF($AF222="N/A", U222, AH222)), AN222))</f>
        <v>6</v>
      </c>
      <c r="CD222" s="14">
        <f>IF(OR($BH222="T", $BH222="R"), 0, IF($BH222="C", IF($BI222="Y", 0, IF($AF222="N/A", V222, AI222)), AO222))</f>
        <v>6</v>
      </c>
      <c r="CE222" s="14" t="str">
        <f>IF(OR($BH222="T", $BH222="R"), 0, IF($BH222="C", IF($BI222="Y", 0, IF($AF222="N/A", W222, AJ222)), AP222))</f>
        <v>N/A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S:6 G:3 GR:0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5811</v>
      </c>
      <c r="B223" s="14" t="s">
        <v>2372</v>
      </c>
      <c r="C223" s="14" t="s">
        <v>68</v>
      </c>
      <c r="D223" s="14" t="s">
        <v>57</v>
      </c>
      <c r="E223" s="14">
        <f>VLOOKUP(B223, 'Rookie Year'!$A$2:$B$55555,2,FALSE)</f>
        <v>2021</v>
      </c>
      <c r="F223" s="14">
        <v>2025</v>
      </c>
      <c r="G223" s="14" t="s">
        <v>42</v>
      </c>
      <c r="H223" s="14" t="s">
        <v>2928</v>
      </c>
      <c r="I223" s="15">
        <v>3</v>
      </c>
      <c r="J223" s="14">
        <v>1</v>
      </c>
      <c r="K223" s="16">
        <f>IF(AND(G223&lt;&gt;"N",R223="N/A"), IF(I223&lt;4, 0, 0.25),IF(I223=1, IF(J223=1,0.25, 0.25), IF(I223&lt;13, 0.25, IF(I223&lt;26, 0.4, IF(I223&lt;51, 0.6, 0.75)))))</f>
        <v>0.25</v>
      </c>
      <c r="L223" s="15">
        <f>I223-M223</f>
        <v>2</v>
      </c>
      <c r="M223" s="15">
        <f>ROUNDUP(I223*K223,0)</f>
        <v>1</v>
      </c>
      <c r="N223" s="15">
        <f>M223*J223</f>
        <v>1</v>
      </c>
      <c r="O223" s="15">
        <v>0</v>
      </c>
      <c r="P223" s="15">
        <v>0</v>
      </c>
      <c r="Q223" s="15">
        <f>N223-O223-P223</f>
        <v>1</v>
      </c>
      <c r="R223" s="14" t="s">
        <v>75</v>
      </c>
      <c r="S223" s="14">
        <f>IF(R223="N/A", J223-($B$1-F223), J223-($B$1-R223))</f>
        <v>1</v>
      </c>
      <c r="T223" s="15">
        <f>IF($S223&lt;1, "N/A", $M223)</f>
        <v>1</v>
      </c>
      <c r="U223" s="15" t="str">
        <f>IF($S223&lt;2, "N/A", $M223)</f>
        <v>N/A</v>
      </c>
      <c r="V223" s="15" t="str">
        <f>IF($S223&lt;3, "N/A", $M223)</f>
        <v>N/A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No</v>
      </c>
      <c r="AA223" s="17" t="str">
        <f>IF(C223="DM", "N/A", IF(Z223="No","N/A",VLOOKUP(B223,'Extension List'!$A$3:$AE$1972,19,FALSE)))</f>
        <v>N/A</v>
      </c>
      <c r="AB223" s="14" t="str">
        <f>IF(C223="DM", "N/A", IF(Z223="No","N/A",VLOOKUP(B223,'Extension List'!$A$3:$AE$1972,21,FALSE)))</f>
        <v>N/A</v>
      </c>
      <c r="AC223" s="14" t="str">
        <f>IF(AA223="N/A", "N/A", 0)</f>
        <v>N/A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3</v>
      </c>
      <c r="AN223" s="15" t="str">
        <f>IF(AD223="N/A", IF(U223="N/A", "N/A", L223+U223), AD223+AH223)</f>
        <v>N/A</v>
      </c>
      <c r="AO223" s="15" t="str">
        <f>IF(AD223="N/A", IF(V223="N/A", "N/A", L223+V223), IF(AI223="N/A", "N/A", AD223+AI223))</f>
        <v>N/A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44</v>
      </c>
      <c r="AS223" s="14" t="s">
        <v>44</v>
      </c>
      <c r="AT223" s="14" t="s">
        <v>44</v>
      </c>
      <c r="AU223" s="14" t="s">
        <v>44</v>
      </c>
      <c r="AV223" s="14" t="s">
        <v>44</v>
      </c>
      <c r="AW223" s="14" t="s">
        <v>44</v>
      </c>
      <c r="AX223" s="14" t="s">
        <v>44</v>
      </c>
      <c r="AY223" s="14" t="s">
        <v>44</v>
      </c>
      <c r="AZ223" s="14" t="s">
        <v>44</v>
      </c>
      <c r="BA223" s="14" t="s">
        <v>44</v>
      </c>
      <c r="BB223" s="14" t="s">
        <v>44</v>
      </c>
      <c r="BC223" s="14" t="s">
        <v>44</v>
      </c>
      <c r="BD223" s="14" t="s">
        <v>44</v>
      </c>
      <c r="BE223" s="14" t="s">
        <v>44</v>
      </c>
      <c r="BF223" s="14" t="s">
        <v>44</v>
      </c>
      <c r="BG223" s="14" t="s">
        <v>44</v>
      </c>
      <c r="BH223" s="14" t="s">
        <v>44</v>
      </c>
      <c r="BI223" s="14"/>
      <c r="BJ223" s="15">
        <f>IF(AR223="R", $CA223, IF(OR(AR223="P", AR223="T", AR223="N"), 0, IF($C223="DM", $T223, IF(OR(AR223="Y", AR223="IR"),$AM223,IF(AR223="C", IF($BI223="Y", IF($AF223="N/A", $Q223, $AF223), IF($AG223="N/A", $T223,$AG223)))))))</f>
        <v>1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1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1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1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1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1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1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1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1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1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1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1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1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1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1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1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1</v>
      </c>
      <c r="CA223" s="14" t="s">
        <v>75</v>
      </c>
      <c r="CB223" s="15">
        <f>BZ223</f>
        <v>1</v>
      </c>
      <c r="CC223" s="14" t="str">
        <f>IF(OR($BH223="T", $BH223="R"), 0, IF($BH223="C", IF($BI223="Y", IF($BA223="C", 0, IF(AF223="N/A", Q223-T223, AF223-AG223)), IF($AF223="N/A", U223, AH223)), AN223))</f>
        <v>N/A</v>
      </c>
      <c r="CD223" s="14" t="str">
        <f>IF(OR($BH223="T", $BH223="R"), 0, IF($BH223="C", IF($BI223="Y", 0, IF($AF223="N/A", V223, AI223)), AO223))</f>
        <v>N/A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S:2 G:1 GR:1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5886</v>
      </c>
      <c r="B224" s="14" t="s">
        <v>2387</v>
      </c>
      <c r="C224" s="14" t="s">
        <v>68</v>
      </c>
      <c r="D224" s="14" t="s">
        <v>57</v>
      </c>
      <c r="E224" s="14">
        <f>VLOOKUP(B224, 'Rookie Year'!$A$2:$B$55555,2,FALSE)</f>
        <v>2021</v>
      </c>
      <c r="F224" s="14">
        <v>2025</v>
      </c>
      <c r="G224" s="14" t="s">
        <v>42</v>
      </c>
      <c r="H224" s="14" t="s">
        <v>2928</v>
      </c>
      <c r="I224" s="15">
        <v>3</v>
      </c>
      <c r="J224" s="14">
        <v>1</v>
      </c>
      <c r="K224" s="16">
        <f>IF(AND(G224&lt;&gt;"N",R224="N/A"), IF(I224&lt;4, 0, 0.25),IF(I224=1, IF(J224=1,0.25, 0.25), IF(I224&lt;13, 0.25, IF(I224&lt;26, 0.4, IF(I224&lt;51, 0.6, 0.75)))))</f>
        <v>0.25</v>
      </c>
      <c r="L224" s="15">
        <f>I224-M224</f>
        <v>2</v>
      </c>
      <c r="M224" s="15">
        <f>ROUNDUP(I224*K224,0)</f>
        <v>1</v>
      </c>
      <c r="N224" s="15">
        <f>M224*J224</f>
        <v>1</v>
      </c>
      <c r="O224" s="15">
        <v>0</v>
      </c>
      <c r="P224" s="15">
        <v>0</v>
      </c>
      <c r="Q224" s="15">
        <f>N224-O224-P224</f>
        <v>1</v>
      </c>
      <c r="R224" s="14" t="s">
        <v>75</v>
      </c>
      <c r="S224" s="14">
        <f>IF(R224="N/A", J224-($B$1-F224), J224-($B$1-R224))</f>
        <v>1</v>
      </c>
      <c r="T224" s="15">
        <f>IF($S224&lt;1, "N/A", $M224)</f>
        <v>1</v>
      </c>
      <c r="U224" s="15" t="str">
        <f>IF($S224&lt;2, "N/A", $M224)</f>
        <v>N/A</v>
      </c>
      <c r="V224" s="15" t="str">
        <f>IF($S224&lt;3, "N/A", $M224)</f>
        <v>N/A</v>
      </c>
      <c r="W224" s="15" t="str">
        <f>IF($S224&lt;4, "N/A", $M224)</f>
        <v>N/A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List'!$A$3:$AE$1972,19,FALSE)))</f>
        <v>N/A</v>
      </c>
      <c r="AB224" s="14" t="str">
        <f>IF(C224="DM", "N/A", IF(Z224="No","N/A",VLOOKUP(B224,'Extension List'!$A$3:$AE$1972,21,FALSE)))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3</v>
      </c>
      <c r="AN224" s="15" t="str">
        <f>IF(AD224="N/A", IF(U224="N/A", "N/A", L224+U224), AD224+AH224)</f>
        <v>N/A</v>
      </c>
      <c r="AO224" s="15" t="str">
        <f>IF(AD224="N/A", IF(V224="N/A", "N/A", L224+V224), IF(AI224="N/A", "N/A", AD224+AI224))</f>
        <v>N/A</v>
      </c>
      <c r="AP224" s="15" t="str">
        <f>IF(AD224="N/A", IF(W224="N/A", "N/A", L224+W224), IF(AJ224="N/A", "N/A", AD224+AJ224))</f>
        <v>N/A</v>
      </c>
      <c r="AQ224" s="15" t="str">
        <f>IF(AD224="N/A", IF(X224="N/A", "N/A", L224+X224), IF(AK224="N/A", "N/A", AD224+AK224))</f>
        <v>N/A</v>
      </c>
      <c r="AR224" s="14" t="s">
        <v>40</v>
      </c>
      <c r="AS224" s="14" t="s">
        <v>40</v>
      </c>
      <c r="AT224" s="14" t="s">
        <v>40</v>
      </c>
      <c r="AU224" s="14" t="s">
        <v>40</v>
      </c>
      <c r="AV224" s="14" t="s">
        <v>40</v>
      </c>
      <c r="AW224" s="14" t="s">
        <v>40</v>
      </c>
      <c r="AX224" s="14" t="s">
        <v>40</v>
      </c>
      <c r="AY224" s="14" t="s">
        <v>40</v>
      </c>
      <c r="AZ224" s="14" t="s">
        <v>40</v>
      </c>
      <c r="BA224" s="14" t="s">
        <v>40</v>
      </c>
      <c r="BB224" s="14" t="s">
        <v>40</v>
      </c>
      <c r="BC224" s="14" t="s">
        <v>40</v>
      </c>
      <c r="BD224" s="14" t="s">
        <v>40</v>
      </c>
      <c r="BE224" s="14" t="s">
        <v>40</v>
      </c>
      <c r="BF224" s="14" t="s">
        <v>40</v>
      </c>
      <c r="BG224" s="14" t="s">
        <v>40</v>
      </c>
      <c r="BH224" s="14" t="s">
        <v>40</v>
      </c>
      <c r="BI224" s="14"/>
      <c r="BJ224" s="15">
        <f>IF(AR224="R", $CA224, IF(OR(AR224="P", AR224="T", AR224="N"), 0, IF($C224="DM", $T224, IF(OR(AR224="Y", AR224="IR"),$AM224,IF(AR224="C", IF($BI224="Y", IF($AF224="N/A", $Q224, $AF224), IF($AG224="N/A", $T224,$AG224)))))))</f>
        <v>3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3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3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3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3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3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3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3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3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3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3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3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3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3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3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3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3</v>
      </c>
      <c r="CA224" s="14" t="s">
        <v>75</v>
      </c>
      <c r="CB224" s="15">
        <f>BZ224</f>
        <v>3</v>
      </c>
      <c r="CC224" s="14" t="str">
        <f>IF(OR($BH224="T", $BH224="R"), 0, IF($BH224="C", IF($BI224="Y", IF($BA224="C", 0, IF(AF224="N/A", Q224-T224, AF224-AG224)), IF($AF224="N/A", U224, AH224)), AN224))</f>
        <v>N/A</v>
      </c>
      <c r="CD224" s="14" t="str">
        <f>IF(OR($BH224="T", $BH224="R"), 0, IF($BH224="C", IF($BI224="Y", 0, IF($AF224="N/A", V224, AI224)), AO224))</f>
        <v>N/A</v>
      </c>
      <c r="CE224" s="14" t="str">
        <f>IF(OR($BH224="T", $BH224="R"), 0, IF($BH224="C", IF($BI224="Y", 0, IF($AF224="N/A", W224, AJ224)), AP224))</f>
        <v>N/A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S:2 G:1 GR:1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4153</v>
      </c>
      <c r="B225" s="14" t="s">
        <v>2925</v>
      </c>
      <c r="C225" s="14" t="s">
        <v>68</v>
      </c>
      <c r="D225" s="14" t="s">
        <v>57</v>
      </c>
      <c r="E225" s="14">
        <f>VLOOKUP(B225, 'Rookie Year'!$A$2:$B$55555,2,FALSE)</f>
        <v>2021</v>
      </c>
      <c r="F225" s="14">
        <v>2021</v>
      </c>
      <c r="G225" s="14" t="s">
        <v>40</v>
      </c>
      <c r="H225" s="14" t="s">
        <v>2156</v>
      </c>
      <c r="I225" s="15">
        <v>38</v>
      </c>
      <c r="J225" s="14">
        <v>5</v>
      </c>
      <c r="K225" s="16">
        <f>IF(AND(G225&lt;&gt;"N",R225="N/A"), IF(I225&lt;4, 0, 0.25),IF(I225=1, IF(J225=1,0.25, 0.25), IF(I225&lt;13, 0.25, IF(I225&lt;26, 0.4, IF(I225&lt;51, 0.6, 0.75)))))</f>
        <v>0.6</v>
      </c>
      <c r="L225" s="15">
        <f>I225-M225</f>
        <v>15</v>
      </c>
      <c r="M225" s="15">
        <f>ROUNDUP(I225*K225,0)</f>
        <v>23</v>
      </c>
      <c r="N225" s="15">
        <f>M225*J225</f>
        <v>115</v>
      </c>
      <c r="O225" s="15">
        <v>61</v>
      </c>
      <c r="P225" s="15">
        <v>23</v>
      </c>
      <c r="Q225" s="15">
        <f>N225-O225-P225</f>
        <v>31</v>
      </c>
      <c r="R225" s="14">
        <v>2024</v>
      </c>
      <c r="S225" s="14">
        <f>IF(R225="N/A", J225-($B$1-F225), J225-($B$1-R225))</f>
        <v>4</v>
      </c>
      <c r="T225" s="15">
        <v>19</v>
      </c>
      <c r="U225" s="15">
        <v>4</v>
      </c>
      <c r="V225" s="15">
        <v>4</v>
      </c>
      <c r="W225" s="15">
        <v>4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No</v>
      </c>
      <c r="AA225" s="17" t="str">
        <f>IF(C225="DM", "N/A", IF(Z225="No","N/A",VLOOKUP(B225,'Extension List'!$A$3:$AE$1972,19,FALSE)))</f>
        <v>N/A</v>
      </c>
      <c r="AB225" s="14" t="str">
        <f>IF(C225="DM", "N/A", IF(Z225="No","N/A",VLOOKUP(B225,'Extension List'!$A$3:$AE$1972,21,FALSE)))</f>
        <v>N/A</v>
      </c>
      <c r="AC225" s="14" t="str">
        <f>IF(AA225="N/A", "N/A", 0)</f>
        <v>N/A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34</v>
      </c>
      <c r="AN225" s="15">
        <f>IF(AD225="N/A", IF(U225="N/A", "N/A", L225+U225), AD225+AH225)</f>
        <v>19</v>
      </c>
      <c r="AO225" s="15">
        <f>IF(AD225="N/A", IF(V225="N/A", "N/A", L225+V225), IF(AI225="N/A", "N/A", AD225+AI225))</f>
        <v>19</v>
      </c>
      <c r="AP225" s="15">
        <f>IF(AD225="N/A", IF(W225="N/A", "N/A", L225+W225), IF(AJ225="N/A", "N/A", AD225+AJ225))</f>
        <v>19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I225" s="14"/>
      <c r="BJ225" s="15">
        <f>IF(AR225="R", $CA225, IF(OR(AR225="P", AR225="T", AR225="N"), 0, IF($C225="DM", $T225, IF(OR(AR225="Y", AR225="IR"),$AM225,IF(AR225="C", IF($BI225="Y", IF($AF225="N/A", $Q225, $AF225), IF($AG225="N/A", $T225,$AG225)))))))</f>
        <v>34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34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34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34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34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34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34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34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34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34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34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34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34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34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34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34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34</v>
      </c>
      <c r="CA225" s="14" t="s">
        <v>75</v>
      </c>
      <c r="CB225" s="15">
        <f>BZ225</f>
        <v>34</v>
      </c>
      <c r="CC225" s="14">
        <f>IF(OR($BH225="T", $BH225="R"), 0, IF($BH225="C", IF($BI225="Y", IF($BA225="C", 0, IF(AF225="N/A", Q225-T225, AF225-AG225)), IF($AF225="N/A", U225, AH225)), AN225))</f>
        <v>19</v>
      </c>
      <c r="CD225" s="14">
        <f>IF(OR($BH225="T", $BH225="R"), 0, IF($BH225="C", IF($BI225="Y", 0, IF($AF225="N/A", V225, AI225)), AO225))</f>
        <v>19</v>
      </c>
      <c r="CE225" s="14">
        <f>IF(OR($BH225="T", $BH225="R"), 0, IF($BH225="C", IF($BI225="Y", 0, IF($AF225="N/A", W225, AJ225)), AP225))</f>
        <v>19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S:15 G:23 GR:31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6038</v>
      </c>
      <c r="B226" s="14" t="s">
        <v>3154</v>
      </c>
      <c r="C226" s="14" t="s">
        <v>68</v>
      </c>
      <c r="D226" s="14" t="s">
        <v>57</v>
      </c>
      <c r="E226" s="14">
        <v>2025</v>
      </c>
      <c r="F226" s="14">
        <v>2025</v>
      </c>
      <c r="G226" s="14" t="s">
        <v>40</v>
      </c>
      <c r="H226" s="14" t="s">
        <v>2182</v>
      </c>
      <c r="I226" s="15">
        <v>2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</v>
      </c>
      <c r="L226" s="15">
        <f>I226-M226</f>
        <v>2</v>
      </c>
      <c r="M226" s="15">
        <f>ROUNDUP(I226*K226,0)</f>
        <v>0</v>
      </c>
      <c r="N226" s="15">
        <f>M226*J226</f>
        <v>0</v>
      </c>
      <c r="O226" s="15">
        <v>0</v>
      </c>
      <c r="P226" s="15">
        <v>0</v>
      </c>
      <c r="Q226" s="15">
        <f>N226-O226-P226</f>
        <v>0</v>
      </c>
      <c r="R226" s="14" t="s">
        <v>75</v>
      </c>
      <c r="S226" s="14">
        <f>IF(R226="N/A", J226-($B$1-F226), J226-($B$1-R226))</f>
        <v>3</v>
      </c>
      <c r="T226" s="15">
        <f>IF($S226&lt;1, "N/A", $M226)</f>
        <v>0</v>
      </c>
      <c r="U226" s="15">
        <f>IF($S226&lt;2, "N/A", $M226)</f>
        <v>0</v>
      </c>
      <c r="V226" s="15">
        <f>IF($S226&lt;3, "N/A", $M226)</f>
        <v>0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No</v>
      </c>
      <c r="AA226" s="17" t="str">
        <f>IF(C226="DM", "N/A", IF(Z226="No","N/A",VLOOKUP(B226,'Extension List'!$A$3:$AE$1972,19,FALSE)))</f>
        <v>N/A</v>
      </c>
      <c r="AB226" s="14" t="str">
        <f>IF(C226="DM", "N/A", IF(Z226="No","N/A",VLOOKUP(B226,'Extension List'!$A$3:$AE$1972,21,FALSE)))</f>
        <v>N/A</v>
      </c>
      <c r="AC226" s="14" t="str">
        <f>IF(AA226="N/A", "N/A", 0)</f>
        <v>N/A</v>
      </c>
      <c r="AD226" s="15" t="str">
        <f>IF(AE226="N/A", "N/A", AA226-AE226)</f>
        <v>N/A</v>
      </c>
      <c r="AE226" s="15" t="str">
        <f>IF(AA226="N/A", "N/A", IF(AC226&gt;0, IF(AA226&lt;13, ROUNDUP(0.25*AA226,0), IF(AA226&lt;26, ROUNDUP(0.4*AA226,0), IF(AA226&lt;51, ROUNDUP(0.6*AA226,0), ROUNDUP(0.75*AA226,0)))), "N/A"))</f>
        <v>N/A</v>
      </c>
      <c r="AF226" s="15" t="str">
        <f>IF(AD226="N/A","N/A", (AE226*AC226)+Q226)</f>
        <v>N/A</v>
      </c>
      <c r="AG226" s="15" t="str">
        <f>IF($AF226="N/A", "N/A", "TBC")</f>
        <v>N/A</v>
      </c>
      <c r="AH226" s="15" t="str">
        <f>IF($AF226="N/A", "N/A", "TBC")</f>
        <v>N/A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N/A</v>
      </c>
      <c r="AM226" s="15">
        <f>IF(AD226="N/A", L226+T226, L226+AG226)</f>
        <v>2</v>
      </c>
      <c r="AN226" s="15">
        <f>IF(AD226="N/A", IF(U226="N/A", "N/A", L226+U226), AD226+AH226)</f>
        <v>2</v>
      </c>
      <c r="AO226" s="15">
        <f>IF(AD226="N/A", IF(V226="N/A", "N/A", L226+V226), IF(AI226="N/A", "N/A", AD226+AI226))</f>
        <v>2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40</v>
      </c>
      <c r="AS226" s="14" t="s">
        <v>40</v>
      </c>
      <c r="AT226" s="14" t="s">
        <v>40</v>
      </c>
      <c r="AU226" s="14" t="s">
        <v>40</v>
      </c>
      <c r="AV226" s="14" t="s">
        <v>40</v>
      </c>
      <c r="AW226" s="14" t="s">
        <v>40</v>
      </c>
      <c r="AX226" s="14" t="s">
        <v>40</v>
      </c>
      <c r="AY226" s="14" t="s">
        <v>40</v>
      </c>
      <c r="AZ226" s="14" t="s">
        <v>40</v>
      </c>
      <c r="BA226" s="14" t="s">
        <v>40</v>
      </c>
      <c r="BB226" s="14" t="s">
        <v>40</v>
      </c>
      <c r="BC226" s="14" t="s">
        <v>40</v>
      </c>
      <c r="BD226" s="14" t="s">
        <v>40</v>
      </c>
      <c r="BE226" s="14" t="s">
        <v>40</v>
      </c>
      <c r="BF226" s="14" t="s">
        <v>40</v>
      </c>
      <c r="BG226" s="14" t="s">
        <v>40</v>
      </c>
      <c r="BH226" s="14" t="s">
        <v>40</v>
      </c>
      <c r="BJ226" s="15">
        <f>IF(AR226="R", $CA226, IF(OR(AR226="P", AR226="T", AR226="N"), 0, IF($C226="DM", $T226, IF(OR(AR226="Y", AR226="IR"),$AM226,IF(AR226="C", IF($BI226="Y", IF($AF226="N/A", $Q226, $AF226), IF($AG226="N/A", $T226,$AG226)))))))</f>
        <v>2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2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2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2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2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2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2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2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2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2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2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2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2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2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2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2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2</v>
      </c>
      <c r="CA226" s="14" t="s">
        <v>75</v>
      </c>
      <c r="CB226" s="15">
        <f>BZ226</f>
        <v>2</v>
      </c>
      <c r="CC226" s="14">
        <f>IF(OR($BH226="T", $BH226="R"), 0, IF($BH226="C", IF($BI226="Y", IF($BA226="C", 0, IF(AF226="N/A", Q226-T226, AF226-AG226)), IF($AF226="N/A", U226, AH226)), AN226))</f>
        <v>2</v>
      </c>
      <c r="CD226" s="14">
        <f>IF(OR($BH226="T", $BH226="R"), 0, IF($BH226="C", IF($BI226="Y", 0, IF($AF226="N/A", V226, AI226)), AO226))</f>
        <v>2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S:2 G:0 GR:0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5972</v>
      </c>
      <c r="B227" s="14" t="s">
        <v>2352</v>
      </c>
      <c r="C227" s="14" t="s">
        <v>68</v>
      </c>
      <c r="D227" s="14" t="s">
        <v>57</v>
      </c>
      <c r="E227" s="14">
        <f>VLOOKUP(B227, 'Rookie Year'!$A$2:$B$55555,2,FALSE)</f>
        <v>2021</v>
      </c>
      <c r="F227" s="14">
        <v>2025</v>
      </c>
      <c r="G227" s="14" t="s">
        <v>42</v>
      </c>
      <c r="H227" s="14" t="s">
        <v>1927</v>
      </c>
      <c r="I227" s="15">
        <v>4</v>
      </c>
      <c r="J227" s="14">
        <v>2</v>
      </c>
      <c r="K227" s="16">
        <f>IF(AND(G227&lt;&gt;"N",R227="N/A"), IF(I227&lt;4, 0, 0.25),IF(I227=1, IF(J227=1,0.25, 0.25), IF(I227&lt;13, 0.25, IF(I227&lt;26, 0.4, IF(I227&lt;51, 0.6, 0.75)))))</f>
        <v>0.25</v>
      </c>
      <c r="L227" s="15">
        <f>I227-M227</f>
        <v>3</v>
      </c>
      <c r="M227" s="15">
        <f>ROUNDUP(I227*K227,0)</f>
        <v>1</v>
      </c>
      <c r="N227" s="15">
        <f>M227*J227</f>
        <v>2</v>
      </c>
      <c r="O227" s="15">
        <v>0</v>
      </c>
      <c r="P227" s="15">
        <v>0</v>
      </c>
      <c r="Q227" s="15">
        <f>N227-O227-P227</f>
        <v>2</v>
      </c>
      <c r="R227" s="14" t="s">
        <v>75</v>
      </c>
      <c r="S227" s="14">
        <f>IF(R227="N/A", J227-($B$1-F227), J227-($B$1-R227))</f>
        <v>2</v>
      </c>
      <c r="T227" s="15">
        <f>IF($S227&lt;1, "N/A", $M227)</f>
        <v>1</v>
      </c>
      <c r="U227" s="15">
        <f>IF($S227&lt;2, "N/A", $M227)</f>
        <v>1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No</v>
      </c>
      <c r="AA227" s="17" t="str">
        <f>IF(C227="DM", "N/A", IF(Z227="No","N/A",VLOOKUP(B227,'Extension List'!$A$3:$AE$1972,19,FALSE)))</f>
        <v>N/A</v>
      </c>
      <c r="AB227" s="14" t="str">
        <f>IF(C227="DM", "N/A", IF(Z227="No","N/A",VLOOKUP(B227,'Extension List'!$A$3:$AE$1972,21,FALSE)))</f>
        <v>N/A</v>
      </c>
      <c r="AC227" s="14" t="str">
        <f>IF(AA227="N/A", "N/A", 0)</f>
        <v>N/A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4</v>
      </c>
      <c r="AN227" s="15">
        <f>IF(AD227="N/A", IF(U227="N/A", "N/A", L227+U227), AD227+AH227)</f>
        <v>4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40</v>
      </c>
      <c r="AS227" s="14" t="s">
        <v>40</v>
      </c>
      <c r="AT227" s="14" t="s">
        <v>40</v>
      </c>
      <c r="AU227" s="14" t="s">
        <v>40</v>
      </c>
      <c r="AV227" s="14" t="s">
        <v>40</v>
      </c>
      <c r="AW227" s="14" t="s">
        <v>40</v>
      </c>
      <c r="AX227" s="14" t="s">
        <v>40</v>
      </c>
      <c r="AY227" s="14" t="s">
        <v>40</v>
      </c>
      <c r="AZ227" s="14" t="s">
        <v>40</v>
      </c>
      <c r="BA227" s="14" t="s">
        <v>40</v>
      </c>
      <c r="BB227" s="14" t="s">
        <v>40</v>
      </c>
      <c r="BC227" s="14" t="s">
        <v>40</v>
      </c>
      <c r="BD227" s="14" t="s">
        <v>40</v>
      </c>
      <c r="BE227" s="14" t="s">
        <v>40</v>
      </c>
      <c r="BF227" s="14" t="s">
        <v>40</v>
      </c>
      <c r="BG227" s="14" t="s">
        <v>40</v>
      </c>
      <c r="BH227" s="14" t="s">
        <v>40</v>
      </c>
      <c r="BJ227" s="15">
        <f>IF(AR227="R", $CA227, IF(OR(AR227="P", AR227="T", AR227="N"), 0, IF($C227="DM", $T227, IF(OR(AR227="Y", AR227="IR"),$AM227,IF(AR227="C", IF($BI227="Y", IF($AF227="N/A", $Q227, $AF227), IF($AG227="N/A", $T227,$AG227)))))))</f>
        <v>4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4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4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4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4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4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4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4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4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4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4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4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4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4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4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4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4</v>
      </c>
      <c r="CA227" s="14" t="s">
        <v>75</v>
      </c>
      <c r="CB227" s="15">
        <f>BZ227</f>
        <v>4</v>
      </c>
      <c r="CC227" s="14">
        <f>IF(OR($BH227="T", $BH227="R"), 0, IF($BH227="C", IF($BI227="Y", IF($BA227="C", 0, IF(AF227="N/A", Q227-T227, AF227-AG227)), IF($AF227="N/A", U227, AH227)), AN227))</f>
        <v>4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S:3 G:1 GR:2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6061</v>
      </c>
      <c r="B228" s="14" t="s">
        <v>3177</v>
      </c>
      <c r="C228" s="14" t="s">
        <v>68</v>
      </c>
      <c r="D228" s="14" t="s">
        <v>57</v>
      </c>
      <c r="E228" s="14">
        <v>2025</v>
      </c>
      <c r="F228" s="14">
        <v>2025</v>
      </c>
      <c r="G228" s="14" t="s">
        <v>40</v>
      </c>
      <c r="H228" s="14" t="s">
        <v>2204</v>
      </c>
      <c r="I228" s="15">
        <v>1</v>
      </c>
      <c r="J228" s="14">
        <v>3</v>
      </c>
      <c r="K228" s="16">
        <f>IF(AND(G228&lt;&gt;"N",R228="N/A"), IF(I228&lt;4, 0, 0.25),IF(I228=1, IF(J228=1,0.25, 0.25), IF(I228&lt;13, 0.25, IF(I228&lt;26, 0.4, IF(I228&lt;51, 0.6, 0.75)))))</f>
        <v>0</v>
      </c>
      <c r="L228" s="15">
        <f>I228-M228</f>
        <v>1</v>
      </c>
      <c r="M228" s="15">
        <f>ROUNDUP(I228*K228,0)</f>
        <v>0</v>
      </c>
      <c r="N228" s="15">
        <f>M228*J228</f>
        <v>0</v>
      </c>
      <c r="O228" s="15">
        <v>0</v>
      </c>
      <c r="P228" s="15">
        <v>0</v>
      </c>
      <c r="Q228" s="15">
        <f>N228-O228-P228</f>
        <v>0</v>
      </c>
      <c r="R228" s="14" t="s">
        <v>75</v>
      </c>
      <c r="S228" s="14">
        <f>IF(R228="N/A", J228-($B$1-F228), J228-($B$1-R228))</f>
        <v>3</v>
      </c>
      <c r="T228" s="15">
        <f>IF($S228&lt;1, "N/A", $M228)</f>
        <v>0</v>
      </c>
      <c r="U228" s="15">
        <f>IF($S228&lt;2, "N/A", $M228)</f>
        <v>0</v>
      </c>
      <c r="V228" s="15">
        <f>IF($S228&lt;3, "N/A", $M228)</f>
        <v>0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No</v>
      </c>
      <c r="AA228" s="17" t="str">
        <f>IF(C228="DM", "N/A", IF(Z228="No","N/A",VLOOKUP(B228,'Extension List'!$A$3:$AE$1972,19,FALSE)))</f>
        <v>N/A</v>
      </c>
      <c r="AB228" s="14" t="str">
        <f>IF(C228="DM", "N/A", IF(Z228="No","N/A",VLOOKUP(B228,'Extension List'!$A$3:$AE$1972,21,FALSE)))</f>
        <v>N/A</v>
      </c>
      <c r="AC228" s="14" t="str">
        <f>IF(AA228="N/A", "N/A", 0)</f>
        <v>N/A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1</v>
      </c>
      <c r="AN228" s="15">
        <f>IF(AD228="N/A", IF(U228="N/A", "N/A", L228+U228), AD228+AH228)</f>
        <v>1</v>
      </c>
      <c r="AO228" s="15">
        <f>IF(AD228="N/A", IF(V228="N/A", "N/A", L228+V228), IF(AI228="N/A", "N/A", AD228+AI228))</f>
        <v>1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40</v>
      </c>
      <c r="AS228" s="14" t="s">
        <v>40</v>
      </c>
      <c r="AT228" s="14" t="s">
        <v>40</v>
      </c>
      <c r="AU228" s="14" t="s">
        <v>40</v>
      </c>
      <c r="AV228" s="14" t="s">
        <v>40</v>
      </c>
      <c r="AW228" s="14" t="s">
        <v>40</v>
      </c>
      <c r="AX228" s="14" t="s">
        <v>40</v>
      </c>
      <c r="AY228" s="14" t="s">
        <v>40</v>
      </c>
      <c r="AZ228" s="14" t="s">
        <v>40</v>
      </c>
      <c r="BA228" s="14" t="s">
        <v>40</v>
      </c>
      <c r="BB228" s="14" t="s">
        <v>40</v>
      </c>
      <c r="BC228" s="14" t="s">
        <v>40</v>
      </c>
      <c r="BD228" s="14" t="s">
        <v>40</v>
      </c>
      <c r="BE228" s="14" t="s">
        <v>40</v>
      </c>
      <c r="BF228" s="14" t="s">
        <v>40</v>
      </c>
      <c r="BG228" s="14" t="s">
        <v>40</v>
      </c>
      <c r="BH228" s="14" t="s">
        <v>40</v>
      </c>
      <c r="BJ228" s="15">
        <f>IF(AR228="R", $CA228, IF(OR(AR228="P", AR228="T", AR228="N"), 0, IF($C228="DM", $T228, IF(OR(AR228="Y", AR228="IR"),$AM228,IF(AR228="C", IF($BI228="Y", IF($AF228="N/A", $Q228, $AF228), IF($AG228="N/A", $T228,$AG228)))))))</f>
        <v>1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1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1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1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1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1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1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1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1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1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1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1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1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1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1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1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1</v>
      </c>
      <c r="CA228" s="14" t="s">
        <v>75</v>
      </c>
      <c r="CB228" s="15">
        <f>BZ228</f>
        <v>1</v>
      </c>
      <c r="CC228" s="14">
        <f>IF(OR($BH228="T", $BH228="R"), 0, IF($BH228="C", IF($BI228="Y", IF($BA228="C", 0, IF(AF228="N/A", Q228-T228, AF228-AG228)), IF($AF228="N/A", U228, AH228)), AN228))</f>
        <v>1</v>
      </c>
      <c r="CD228" s="14">
        <f>IF(OR($BH228="T", $BH228="R"), 0, IF($BH228="C", IF($BI228="Y", 0, IF($AF228="N/A", V228, AI228)), AO228))</f>
        <v>1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S:1 G:0 GR:0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5708</v>
      </c>
      <c r="B229" s="14" t="s">
        <v>3010</v>
      </c>
      <c r="C229" s="14" t="s">
        <v>68</v>
      </c>
      <c r="D229" s="14" t="s">
        <v>57</v>
      </c>
      <c r="E229" s="14">
        <f>VLOOKUP(B229, 'Rookie Year'!$A$2:$B$55555,2,FALSE)</f>
        <v>2024</v>
      </c>
      <c r="F229" s="14">
        <v>2024</v>
      </c>
      <c r="G229" s="14" t="s">
        <v>40</v>
      </c>
      <c r="H229" s="14" t="s">
        <v>2451</v>
      </c>
      <c r="I229" s="15">
        <v>1</v>
      </c>
      <c r="J229" s="14">
        <v>3</v>
      </c>
      <c r="K229" s="16">
        <f>IF(AND(G229&lt;&gt;"N",R229="N/A"), IF(I229&lt;4, 0, 0.25),IF(I229=1, IF(J229=1,0.25, 0.25), IF(I229&lt;13, 0.25, IF(I229&lt;26, 0.4, IF(I229&lt;51, 0.6, 0.75)))))</f>
        <v>0</v>
      </c>
      <c r="L229" s="15">
        <f>I229-M229</f>
        <v>1</v>
      </c>
      <c r="M229" s="15">
        <f>ROUNDUP(I229*K229,0)</f>
        <v>0</v>
      </c>
      <c r="N229" s="15">
        <f>M229*J229</f>
        <v>0</v>
      </c>
      <c r="O229" s="15">
        <v>0</v>
      </c>
      <c r="P229" s="15">
        <v>0</v>
      </c>
      <c r="Q229" s="15">
        <f>N229-O229-P229</f>
        <v>0</v>
      </c>
      <c r="R229" s="14" t="s">
        <v>75</v>
      </c>
      <c r="S229" s="14">
        <f>IF(R229="N/A", J229-($B$1-F229), J229-($B$1-R229))</f>
        <v>2</v>
      </c>
      <c r="T229" s="15">
        <v>0</v>
      </c>
      <c r="U229" s="15">
        <v>0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No</v>
      </c>
      <c r="AA229" s="17" t="str">
        <f>IF(C229="DM", "N/A", IF(Z229="No","N/A",VLOOKUP(B229,'Extension List'!$A$3:$AE$1972,19,FALSE)))</f>
        <v>N/A</v>
      </c>
      <c r="AB229" s="14" t="str">
        <f>IF(C229="DM", "N/A", IF(Z229="No","N/A",VLOOKUP(B229,'Extension List'!$A$3:$AE$1972,21,FALSE)))</f>
        <v>N/A</v>
      </c>
      <c r="AC229" s="14" t="str">
        <f>IF(AA229="N/A", "N/A", 0)</f>
        <v>N/A</v>
      </c>
      <c r="AD229" s="15" t="str">
        <f>IF(AE229="N/A", "N/A", AA229-AE229)</f>
        <v>N/A</v>
      </c>
      <c r="AE229" s="15" t="str">
        <f>IF(AA229="N/A", "N/A", IF(AC229&gt;0, IF(AA229&lt;13, ROUNDUP(0.25*AA229,0), IF(AA229&lt;26, ROUNDUP(0.4*AA229,0), IF(AA229&lt;51, ROUNDUP(0.6*AA229,0), ROUNDUP(0.75*AA229,0)))), "N/A"))</f>
        <v>N/A</v>
      </c>
      <c r="AF229" s="15" t="str">
        <f>IF(AD229="N/A","N/A", (AE229*AC229)+Q229)</f>
        <v>N/A</v>
      </c>
      <c r="AG229" s="15" t="str">
        <f>IF($AF229="N/A", "N/A", "TBC")</f>
        <v>N/A</v>
      </c>
      <c r="AH229" s="15" t="str">
        <f>IF($AF229="N/A", "N/A", "TBC")</f>
        <v>N/A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N/A</v>
      </c>
      <c r="AM229" s="15">
        <f>IF(AD229="N/A", L229+T229, L229+AG229)</f>
        <v>1</v>
      </c>
      <c r="AN229" s="15">
        <f>IF(AD229="N/A", IF(U229="N/A", "N/A", L229+U229), AD229+AH229)</f>
        <v>1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44</v>
      </c>
      <c r="AS229" s="14" t="s">
        <v>44</v>
      </c>
      <c r="AT229" s="14" t="s">
        <v>44</v>
      </c>
      <c r="AU229" s="14" t="s">
        <v>44</v>
      </c>
      <c r="AV229" s="14" t="s">
        <v>44</v>
      </c>
      <c r="AW229" s="14" t="s">
        <v>44</v>
      </c>
      <c r="AX229" s="14" t="s">
        <v>44</v>
      </c>
      <c r="AY229" s="14" t="s">
        <v>44</v>
      </c>
      <c r="AZ229" s="14" t="s">
        <v>44</v>
      </c>
      <c r="BA229" s="14" t="s">
        <v>44</v>
      </c>
      <c r="BB229" s="14" t="s">
        <v>44</v>
      </c>
      <c r="BC229" s="14" t="s">
        <v>44</v>
      </c>
      <c r="BD229" s="14" t="s">
        <v>44</v>
      </c>
      <c r="BE229" s="14" t="s">
        <v>44</v>
      </c>
      <c r="BF229" s="14" t="s">
        <v>44</v>
      </c>
      <c r="BG229" s="14" t="s">
        <v>44</v>
      </c>
      <c r="BH229" s="14" t="s">
        <v>44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0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0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0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0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0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0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0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0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0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0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0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0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0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0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0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0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0</v>
      </c>
      <c r="CA229" s="14" t="s">
        <v>75</v>
      </c>
      <c r="CB229" s="15">
        <f>BZ229</f>
        <v>0</v>
      </c>
      <c r="CC229" s="14">
        <f>IF(OR($BH229="T", $BH229="R"), 0, IF($BH229="C", IF($BI229="Y", IF($BA229="C", 0, IF(AF229="N/A", Q229-T229, AF229-AG229)), IF($AF229="N/A", U229, AH229)), AN229))</f>
        <v>0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S:1 G:0 GR:0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5980</v>
      </c>
      <c r="B230" s="14" t="s">
        <v>2477</v>
      </c>
      <c r="C230" s="14" t="s">
        <v>69</v>
      </c>
      <c r="D230" s="14" t="s">
        <v>57</v>
      </c>
      <c r="E230" s="14">
        <f>VLOOKUP(B230, 'Rookie Year'!$A$2:$B$55555,2,FALSE)</f>
        <v>2019</v>
      </c>
      <c r="F230" s="14">
        <v>2025</v>
      </c>
      <c r="G230" s="14" t="s">
        <v>42</v>
      </c>
      <c r="H230" s="14" t="s">
        <v>1927</v>
      </c>
      <c r="I230" s="15">
        <v>6</v>
      </c>
      <c r="J230" s="14">
        <v>2</v>
      </c>
      <c r="K230" s="16">
        <f>IF(AND(G230&lt;&gt;"N",R230="N/A"), IF(I230&lt;4, 0, 0.25),IF(I230=1, IF(J230=1,0.25, 0.25), IF(I230&lt;13, 0.25, IF(I230&lt;26, 0.4, IF(I230&lt;51, 0.6, 0.75)))))</f>
        <v>0.25</v>
      </c>
      <c r="L230" s="15">
        <f>I230-M230</f>
        <v>4</v>
      </c>
      <c r="M230" s="15">
        <f>ROUNDUP(I230*K230,0)</f>
        <v>2</v>
      </c>
      <c r="N230" s="15">
        <f>M230*J230</f>
        <v>4</v>
      </c>
      <c r="O230" s="15">
        <v>0</v>
      </c>
      <c r="P230" s="15">
        <v>0</v>
      </c>
      <c r="Q230" s="15">
        <f>N230-O230-P230</f>
        <v>4</v>
      </c>
      <c r="R230" s="14" t="s">
        <v>75</v>
      </c>
      <c r="S230" s="14">
        <f>IF(R230="N/A", J230-($B$1-F230), J230-($B$1-R230))</f>
        <v>2</v>
      </c>
      <c r="T230" s="15">
        <f>IF($S230&lt;1, "N/A", $M230)</f>
        <v>2</v>
      </c>
      <c r="U230" s="15">
        <f>IF($S230&lt;2, "N/A", $M230)</f>
        <v>2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No</v>
      </c>
      <c r="AA230" s="17" t="str">
        <f>IF(C230="DM", "N/A", IF(Z230="No","N/A",VLOOKUP(B230,'Extension List'!$A$3:$AE$1972,19,FALSE)))</f>
        <v>N/A</v>
      </c>
      <c r="AB230" s="14" t="str">
        <f>IF(C230="DM", "N/A", IF(Z230="No","N/A",VLOOKUP(B230,'Extension List'!$A$3:$AE$1972,21,FALSE)))</f>
        <v>N/A</v>
      </c>
      <c r="AC230" s="14" t="str">
        <f>IF(AA230="N/A", "N/A", 0)</f>
        <v>N/A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6</v>
      </c>
      <c r="AN230" s="15">
        <f>IF(AD230="N/A", IF(U230="N/A", "N/A", L230+U230), AD230+AH230)</f>
        <v>6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40</v>
      </c>
      <c r="AS230" s="14" t="s">
        <v>40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J230" s="15">
        <f>IF(AR230="R", $CA230, IF(OR(AR230="P", AR230="T", AR230="N"), 0, IF($C230="DM", $T230, IF(OR(AR230="Y", AR230="IR"),$AM230,IF(AR230="C", IF($BI230="Y", IF($AF230="N/A", $Q230, $AF230), IF($AG230="N/A", $T230,$AG230)))))))</f>
        <v>6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6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6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6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6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6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6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6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6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6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6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6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6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6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6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6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6</v>
      </c>
      <c r="CA230" s="14" t="s">
        <v>75</v>
      </c>
      <c r="CB230" s="15">
        <f>BZ230</f>
        <v>6</v>
      </c>
      <c r="CC230" s="14">
        <f>IF(OR($BH230="T", $BH230="R"), 0, IF($BH230="C", IF($BI230="Y", IF($BA230="C", 0, IF(AF230="N/A", Q230-T230, AF230-AG230)), IF($AF230="N/A", U230, AH230)), AN230))</f>
        <v>6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S:4 G:2 GR:4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5103</v>
      </c>
      <c r="B231" s="14" t="s">
        <v>212</v>
      </c>
      <c r="C231" s="14" t="s">
        <v>69</v>
      </c>
      <c r="D231" s="14" t="s">
        <v>57</v>
      </c>
      <c r="E231" s="14">
        <f>VLOOKUP(B231, 'Rookie Year'!$A$2:$B$55555,2,FALSE)</f>
        <v>2018</v>
      </c>
      <c r="F231" s="14">
        <v>2023</v>
      </c>
      <c r="G231" s="14" t="s">
        <v>42</v>
      </c>
      <c r="H231" s="14" t="s">
        <v>1927</v>
      </c>
      <c r="I231" s="15">
        <v>1</v>
      </c>
      <c r="J231" s="14">
        <v>3</v>
      </c>
      <c r="K231" s="16">
        <f>IF(AND(G231&lt;&gt;"N",R231="N/A"), IF(I231&lt;4, 0, 0.25),IF(I231=1, IF(J231=1,0.25, 0.25), IF(I231&lt;13, 0.25, IF(I231&lt;26, 0.4, IF(I231&lt;51, 0.6, 0.75)))))</f>
        <v>0.25</v>
      </c>
      <c r="L231" s="15">
        <f>I231-M231</f>
        <v>0</v>
      </c>
      <c r="M231" s="15">
        <f>ROUNDUP(I231*K231,0)</f>
        <v>1</v>
      </c>
      <c r="N231" s="15">
        <f>M231*J231</f>
        <v>3</v>
      </c>
      <c r="O231" s="15">
        <v>2</v>
      </c>
      <c r="P231" s="15">
        <v>0</v>
      </c>
      <c r="Q231" s="15">
        <f>N231-O231-P231</f>
        <v>1</v>
      </c>
      <c r="R231" s="14" t="s">
        <v>75</v>
      </c>
      <c r="S231" s="14">
        <f>IF(R231="N/A", J231-($B$1-F231), J231-($B$1-R231))</f>
        <v>1</v>
      </c>
      <c r="T231" s="15">
        <v>1</v>
      </c>
      <c r="U231" s="15" t="str">
        <f>IF($S231&lt;2, "N/A", $M231)</f>
        <v>N/A</v>
      </c>
      <c r="V231" s="15" t="str">
        <f>IF($S231&lt;3, "N/A", $M231)</f>
        <v>N/A</v>
      </c>
      <c r="W231" s="15" t="str">
        <f>IF($S231&lt;4, "N/A", $M231)</f>
        <v>N/A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Yes</v>
      </c>
      <c r="AA231" s="17">
        <f>IF(C231="DM", "N/A", IF(Z231="No","N/A",VLOOKUP(B231,'Extension List'!$A$3:$AE$1972,19,FALSE)))</f>
        <v>5</v>
      </c>
      <c r="AB231" s="14">
        <f>IF(C231="DM", "N/A", IF(Z231="No","N/A",VLOOKUP(B231,'Extension List'!$A$3:$AE$1972,21,FALSE)))</f>
        <v>1</v>
      </c>
      <c r="AC231" s="14">
        <f>IF(AA231="N/A", "N/A", 0)</f>
        <v>0</v>
      </c>
      <c r="AD231" s="15" t="str">
        <f>IF(AE231="N/A", "N/A", AA231-AE231)</f>
        <v>N/A</v>
      </c>
      <c r="AE231" s="15" t="str">
        <f>IF(AA231="N/A", "N/A", IF(AC231&gt;0, IF(AA231&lt;13, ROUNDUP(0.25*AA231,0), IF(AA231&lt;26, ROUNDUP(0.4*AA231,0), IF(AA231&lt;51, ROUNDUP(0.6*AA231,0), ROUNDUP(0.75*AA231,0)))), "N/A"))</f>
        <v>N/A</v>
      </c>
      <c r="AF231" s="15" t="str">
        <f>IF(AD231="N/A","N/A", (AE231*AC231)+Q231)</f>
        <v>N/A</v>
      </c>
      <c r="AG231" s="15" t="str">
        <f>IF($AF231="N/A", "N/A", "TBC")</f>
        <v>N/A</v>
      </c>
      <c r="AH231" s="15" t="str">
        <f>IF($AF231="N/A", "N/A", "TBC")</f>
        <v>N/A</v>
      </c>
      <c r="AI231" s="15" t="str">
        <f>IF($AF231="N/A","N/A",IF(AC231&gt;1,"TBC","N/A"))</f>
        <v>N/A</v>
      </c>
      <c r="AJ231" s="15" t="str">
        <f>IF($AF231="N/A","N/A",IF(AC231&gt;2,"TBC","N/A"))</f>
        <v>N/A</v>
      </c>
      <c r="AK231" s="15" t="str">
        <f>IF($AF231="N/A","N/A",IF(AC231&gt;3,"TBC","N/A"))</f>
        <v>N/A</v>
      </c>
      <c r="AL231" s="15" t="str">
        <f>IF(AC231="N/A","N/A",IF(AC231&gt;0,IF(SUM(AG231:AK231)&lt;&gt;AF231,"CHECK","OK"),"N/A"))</f>
        <v>N/A</v>
      </c>
      <c r="AM231" s="15">
        <f>IF(AD231="N/A", L231+T231, L231+AG231)</f>
        <v>1</v>
      </c>
      <c r="AN231" s="15" t="str">
        <f>IF(AD231="N/A", IF(U231="N/A", "N/A", L231+U231), AD231+AH231)</f>
        <v>N/A</v>
      </c>
      <c r="AO231" s="15" t="str">
        <f>IF(AD231="N/A", IF(V231="N/A", "N/A", L231+V231), IF(AI231="N/A", "N/A", AD231+AI231))</f>
        <v>N/A</v>
      </c>
      <c r="AP231" s="15" t="str">
        <f>IF(AD231="N/A", IF(W231="N/A", "N/A", L231+W231), IF(AJ231="N/A", "N/A", AD231+AJ231))</f>
        <v>N/A</v>
      </c>
      <c r="AQ231" s="15" t="str">
        <f>IF(AD231="N/A", IF(X231="N/A", "N/A", L231+X231), IF(AK231="N/A", "N/A", AD231+AK231))</f>
        <v>N/A</v>
      </c>
      <c r="AR231" s="14" t="s">
        <v>44</v>
      </c>
      <c r="AS231" s="14" t="s">
        <v>44</v>
      </c>
      <c r="AT231" s="14" t="s">
        <v>44</v>
      </c>
      <c r="AU231" s="14" t="s">
        <v>44</v>
      </c>
      <c r="AV231" s="14" t="s">
        <v>44</v>
      </c>
      <c r="AW231" s="14" t="s">
        <v>44</v>
      </c>
      <c r="AX231" s="14" t="s">
        <v>44</v>
      </c>
      <c r="AY231" s="14" t="s">
        <v>44</v>
      </c>
      <c r="AZ231" s="14" t="s">
        <v>44</v>
      </c>
      <c r="BA231" s="14" t="s">
        <v>44</v>
      </c>
      <c r="BB231" s="14" t="s">
        <v>44</v>
      </c>
      <c r="BC231" s="14" t="s">
        <v>44</v>
      </c>
      <c r="BD231" s="14" t="s">
        <v>44</v>
      </c>
      <c r="BE231" s="14" t="s">
        <v>44</v>
      </c>
      <c r="BF231" s="14" t="s">
        <v>44</v>
      </c>
      <c r="BG231" s="14" t="s">
        <v>44</v>
      </c>
      <c r="BH231" s="14" t="s">
        <v>44</v>
      </c>
      <c r="BI231" s="14"/>
      <c r="BJ231" s="15">
        <f>IF(AR231="R", $CA231, IF(OR(AR231="P", AR231="T", AR231="N"), 0, IF($C231="DM", $T231, IF(OR(AR231="Y", AR231="IR"),$AM231,IF(AR231="C", IF($BI231="Y", IF($AF231="N/A", $Q231, $AF231), IF($AG231="N/A", $T231,$AG231)))))))</f>
        <v>1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1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1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1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1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1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1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1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1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1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</v>
      </c>
      <c r="CA231" s="14" t="s">
        <v>75</v>
      </c>
      <c r="CB231" s="15">
        <f>BZ231</f>
        <v>1</v>
      </c>
      <c r="CC231" s="14" t="str">
        <f>IF(OR($BH231="T", $BH231="R"), 0, IF($BH231="C", IF($BI231="Y", IF($BA231="C", 0, IF(AF231="N/A", Q231-T231, AF231-AG231)), IF($AF231="N/A", U231, AH231)), AN231))</f>
        <v>N/A</v>
      </c>
      <c r="CD231" s="14" t="str">
        <f>IF(OR($BH231="T", $BH231="R"), 0, IF($BH231="C", IF($BI231="Y", 0, IF($AF231="N/A", V231, AI231)), AO231))</f>
        <v>N/A</v>
      </c>
      <c r="CE231" s="14" t="str">
        <f>IF(OR($BH231="T", $BH231="R"), 0, IF($BH231="C", IF($BI231="Y", 0, IF($AF231="N/A", W231, AJ231)), AP231))</f>
        <v>N/A</v>
      </c>
      <c r="CF231" s="14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S:0 G:1 GR:1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5234</v>
      </c>
      <c r="B232" s="14" t="s">
        <v>2822</v>
      </c>
      <c r="C232" s="14" t="s">
        <v>69</v>
      </c>
      <c r="D232" s="14" t="s">
        <v>57</v>
      </c>
      <c r="E232" s="14">
        <f>VLOOKUP(B232, 'Rookie Year'!$A$2:$B$55555,2,FALSE)</f>
        <v>2023</v>
      </c>
      <c r="F232" s="14">
        <v>2023</v>
      </c>
      <c r="G232" s="14" t="s">
        <v>40</v>
      </c>
      <c r="H232" s="14" t="s">
        <v>2218</v>
      </c>
      <c r="I232" s="15">
        <v>1</v>
      </c>
      <c r="J232" s="14">
        <v>3</v>
      </c>
      <c r="K232" s="16">
        <f>IF(AND(G232&lt;&gt;"N",R232="N/A"), IF(I232&lt;4, 0, 0.25),IF(I232=1, IF(J232=1,0.25, 0.25), IF(I232&lt;13, 0.25, IF(I232&lt;26, 0.4, IF(I232&lt;51, 0.6, 0.75)))))</f>
        <v>0</v>
      </c>
      <c r="L232" s="15">
        <f>I232-M232</f>
        <v>1</v>
      </c>
      <c r="M232" s="15">
        <f>ROUNDUP(I232*K232,0)</f>
        <v>0</v>
      </c>
      <c r="N232" s="15">
        <f>M232*J232</f>
        <v>0</v>
      </c>
      <c r="O232" s="15">
        <v>0</v>
      </c>
      <c r="P232" s="15">
        <v>0</v>
      </c>
      <c r="Q232" s="15">
        <f>N232-O232-P232</f>
        <v>0</v>
      </c>
      <c r="R232" s="14" t="s">
        <v>75</v>
      </c>
      <c r="S232" s="14">
        <f>IF(R232="N/A", J232-($B$1-F232), J232-($B$1-R232))</f>
        <v>1</v>
      </c>
      <c r="T232" s="15">
        <v>0</v>
      </c>
      <c r="U232" s="15" t="str">
        <f>IF($S232&lt;2, "N/A", $M232)</f>
        <v>N/A</v>
      </c>
      <c r="V232" s="15" t="str">
        <f>IF($S232&lt;3, "N/A", $M232)</f>
        <v>N/A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Yes</v>
      </c>
      <c r="AA232" s="17">
        <f>IF(C232="DM", "N/A", IF(Z232="No","N/A",VLOOKUP(B232,'Extension List'!$A$3:$AE$1972,19,FALSE)))</f>
        <v>1</v>
      </c>
      <c r="AB232" s="14">
        <f>IF(C232="DM", "N/A", IF(Z232="No","N/A",VLOOKUP(B232,'Extension List'!$A$3:$AE$1972,21,FALSE)))</f>
        <v>1</v>
      </c>
      <c r="AC232" s="14">
        <v>1</v>
      </c>
      <c r="AD232" s="15">
        <f>IF(AE232="N/A", "N/A", AA232-AE232)</f>
        <v>0</v>
      </c>
      <c r="AE232" s="15">
        <f>IF(AA232="N/A", "N/A", IF(AC232&gt;0, IF(AA232&lt;13, ROUNDUP(0.25*AA232,0), IF(AA232&lt;26, ROUNDUP(0.4*AA232,0), IF(AA232&lt;51, ROUNDUP(0.6*AA232,0), ROUNDUP(0.75*AA232,0)))), "N/A"))</f>
        <v>1</v>
      </c>
      <c r="AF232" s="15">
        <f>IF(AD232="N/A","N/A", (AE232*AC232)+Q232)</f>
        <v>1</v>
      </c>
      <c r="AG232" s="15">
        <v>0</v>
      </c>
      <c r="AH232" s="15">
        <v>1</v>
      </c>
      <c r="AI232" s="15" t="str">
        <f>IF($AF232="N/A","N/A",IF(AC232&gt;1,"TBC","N/A"))</f>
        <v>N/A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OK</v>
      </c>
      <c r="AM232" s="15">
        <f>IF(AD232="N/A", L232+T232, L232+AG232)</f>
        <v>1</v>
      </c>
      <c r="AN232" s="15">
        <f>IF(AD232="N/A", IF(U232="N/A", "N/A", L232+U232), AD232+AH232)</f>
        <v>1</v>
      </c>
      <c r="AO232" s="15" t="str">
        <f>IF(AD232="N/A", IF(V232="N/A", "N/A", L232+V232), IF(AI232="N/A", "N/A", AD232+AI232))</f>
        <v>N/A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40</v>
      </c>
      <c r="AS232" s="14" t="s">
        <v>40</v>
      </c>
      <c r="AT232" s="14" t="s">
        <v>40</v>
      </c>
      <c r="AU232" s="14" t="s">
        <v>40</v>
      </c>
      <c r="AV232" s="14" t="s">
        <v>40</v>
      </c>
      <c r="AW232" s="14" t="s">
        <v>40</v>
      </c>
      <c r="AX232" s="14" t="s">
        <v>40</v>
      </c>
      <c r="AY232" s="14" t="s">
        <v>40</v>
      </c>
      <c r="AZ232" s="14" t="s">
        <v>40</v>
      </c>
      <c r="BA232" s="14" t="s">
        <v>40</v>
      </c>
      <c r="BB232" s="14" t="s">
        <v>40</v>
      </c>
      <c r="BC232" s="14" t="s">
        <v>40</v>
      </c>
      <c r="BD232" s="14" t="s">
        <v>40</v>
      </c>
      <c r="BE232" s="14" t="s">
        <v>40</v>
      </c>
      <c r="BF232" s="14" t="s">
        <v>40</v>
      </c>
      <c r="BG232" s="14" t="s">
        <v>40</v>
      </c>
      <c r="BH232" s="14" t="s">
        <v>40</v>
      </c>
      <c r="BI232" s="14"/>
      <c r="BJ232" s="15">
        <f>IF(AR232="R", $CA232, IF(OR(AR232="P", AR232="T", AR232="N"), 0, IF($C232="DM", $T232, IF(OR(AR232="Y", AR232="IR"),$AM232,IF(AR232="C", IF($BI232="Y", IF($AF232="N/A", $Q232, $AF232), IF($AG232="N/A", $T232,$AG232)))))))</f>
        <v>1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1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1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1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1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1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1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1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1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1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1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1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1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1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1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1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1</v>
      </c>
      <c r="CA232" s="14" t="s">
        <v>75</v>
      </c>
      <c r="CB232" s="15">
        <f>BZ232</f>
        <v>1</v>
      </c>
      <c r="CC232" s="14">
        <f>IF(OR($BH232="T", $BH232="R"), 0, IF($BH232="C", IF($BI232="Y", IF($BA232="C", 0, IF(AF232="N/A", Q232-T232, AF232-AG232)), IF($AF232="N/A", U232, AH232)), AN232))</f>
        <v>1</v>
      </c>
      <c r="CD232" s="14" t="str">
        <f>IF(OR($BH232="T", $BH232="R"), 0, IF($BH232="C", IF($BI232="Y", 0, IF($AF232="N/A", V232, AI232)), AO232))</f>
        <v>N/A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S:1/0 G:1 GR:1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5729</v>
      </c>
      <c r="B233" s="14" t="s">
        <v>2272</v>
      </c>
      <c r="C233" s="14" t="s">
        <v>69</v>
      </c>
      <c r="D233" s="14" t="s">
        <v>57</v>
      </c>
      <c r="E233" s="14">
        <f>VLOOKUP(B233, 'Rookie Year'!$A$2:$B$55555,2,FALSE)</f>
        <v>2019</v>
      </c>
      <c r="F233" s="14">
        <v>2025</v>
      </c>
      <c r="G233" s="14" t="s">
        <v>42</v>
      </c>
      <c r="H233" s="14" t="s">
        <v>2928</v>
      </c>
      <c r="I233" s="15">
        <v>5</v>
      </c>
      <c r="J233" s="14">
        <v>2</v>
      </c>
      <c r="K233" s="16">
        <f>IF(AND(G233&lt;&gt;"N",R233="N/A"), IF(I233&lt;4, 0, 0.25),IF(I233=1, IF(J233=1,0.25, 0.25), IF(I233&lt;13, 0.25, IF(I233&lt;26, 0.4, IF(I233&lt;51, 0.6, 0.75)))))</f>
        <v>0.25</v>
      </c>
      <c r="L233" s="15">
        <f>I233-M233</f>
        <v>3</v>
      </c>
      <c r="M233" s="15">
        <f>ROUNDUP(I233*K233,0)</f>
        <v>2</v>
      </c>
      <c r="N233" s="15">
        <f>M233*J233</f>
        <v>4</v>
      </c>
      <c r="O233" s="15">
        <v>0</v>
      </c>
      <c r="P233" s="15">
        <v>0</v>
      </c>
      <c r="Q233" s="15">
        <f>N233-O233-P233</f>
        <v>4</v>
      </c>
      <c r="R233" s="14" t="s">
        <v>75</v>
      </c>
      <c r="S233" s="14">
        <f>IF(R233="N/A", J233-($B$1-F233), J233-($B$1-R233))</f>
        <v>2</v>
      </c>
      <c r="T233" s="15">
        <f>IF($S233&lt;1, "N/A", $M233)</f>
        <v>2</v>
      </c>
      <c r="U233" s="15">
        <f>IF($S233&lt;2, "N/A", $M233)</f>
        <v>2</v>
      </c>
      <c r="V233" s="15" t="str">
        <f>IF($S233&lt;3, "N/A", $M233)</f>
        <v>N/A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No</v>
      </c>
      <c r="AA233" s="17" t="str">
        <f>IF(C233="DM", "N/A", IF(Z233="No","N/A",VLOOKUP(B233,'Extension List'!$A$3:$AE$1972,19,FALSE)))</f>
        <v>N/A</v>
      </c>
      <c r="AB233" s="14" t="str">
        <f>IF(C233="DM", "N/A", IF(Z233="No","N/A",VLOOKUP(B233,'Extension List'!$A$3:$AE$1972,21,FALSE)))</f>
        <v>N/A</v>
      </c>
      <c r="AC233" s="14" t="str">
        <f>IF(AA233="N/A", "N/A", 0)</f>
        <v>N/A</v>
      </c>
      <c r="AD233" s="15" t="str">
        <f>IF(AE233="N/A", "N/A", AA233-AE233)</f>
        <v>N/A</v>
      </c>
      <c r="AE233" s="15" t="str">
        <f>IF(AA233="N/A", "N/A", IF(AC233&gt;0, IF(AA233&lt;13, ROUNDUP(0.25*AA233,0), IF(AA233&lt;26, ROUNDUP(0.4*AA233,0), IF(AA233&lt;51, ROUNDUP(0.6*AA233,0), ROUNDUP(0.75*AA233,0)))), "N/A"))</f>
        <v>N/A</v>
      </c>
      <c r="AF233" s="15" t="str">
        <f>IF(AD233="N/A","N/A", (AE233*AC233)+Q233)</f>
        <v>N/A</v>
      </c>
      <c r="AG233" s="15" t="str">
        <f>IF($AF233="N/A", "N/A", "TBC")</f>
        <v>N/A</v>
      </c>
      <c r="AH233" s="15" t="str">
        <f>IF($AF233="N/A", "N/A", "TBC")</f>
        <v>N/A</v>
      </c>
      <c r="AI233" s="15" t="str">
        <f>IF($AF233="N/A","N/A",IF(AC233&gt;1,"TBC","N/A"))</f>
        <v>N/A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N/A</v>
      </c>
      <c r="AM233" s="15">
        <f>IF(AD233="N/A", L233+T233, L233+AG233)</f>
        <v>5</v>
      </c>
      <c r="AN233" s="15">
        <f>IF(AD233="N/A", IF(U233="N/A", "N/A", L233+U233), AD233+AH233)</f>
        <v>5</v>
      </c>
      <c r="AO233" s="15" t="str">
        <f>IF(AD233="N/A", IF(V233="N/A", "N/A", L233+V233), IF(AI233="N/A", "N/A", AD233+AI233))</f>
        <v>N/A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40</v>
      </c>
      <c r="AS233" s="14" t="s">
        <v>40</v>
      </c>
      <c r="AT233" s="14" t="s">
        <v>40</v>
      </c>
      <c r="AU233" s="14" t="s">
        <v>40</v>
      </c>
      <c r="AV233" s="14" t="s">
        <v>40</v>
      </c>
      <c r="AW233" s="14" t="s">
        <v>40</v>
      </c>
      <c r="AX233" s="14" t="s">
        <v>40</v>
      </c>
      <c r="AY233" s="14" t="s">
        <v>40</v>
      </c>
      <c r="AZ233" s="14" t="s">
        <v>40</v>
      </c>
      <c r="BA233" s="14" t="s">
        <v>40</v>
      </c>
      <c r="BB233" s="14" t="s">
        <v>40</v>
      </c>
      <c r="BC233" s="14" t="s">
        <v>40</v>
      </c>
      <c r="BD233" s="14" t="s">
        <v>40</v>
      </c>
      <c r="BE233" s="14" t="s">
        <v>40</v>
      </c>
      <c r="BF233" s="14" t="s">
        <v>40</v>
      </c>
      <c r="BG233" s="14" t="s">
        <v>40</v>
      </c>
      <c r="BH233" s="14" t="s">
        <v>40</v>
      </c>
      <c r="BI233" s="14"/>
      <c r="BJ233" s="15">
        <f>IF(AR233="R", $CA233, IF(OR(AR233="P", AR233="T", AR233="N"), 0, IF($C233="DM", $T233, IF(OR(AR233="Y", AR233="IR"),$AM233,IF(AR233="C", IF($BI233="Y", IF($AF233="N/A", $Q233, $AF233), IF($AG233="N/A", $T233,$AG233)))))))</f>
        <v>5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5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5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5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5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5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5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5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5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5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5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5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5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5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5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5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5</v>
      </c>
      <c r="CA233" s="14" t="s">
        <v>75</v>
      </c>
      <c r="CB233" s="15">
        <f>BZ233</f>
        <v>5</v>
      </c>
      <c r="CC233" s="14">
        <f>IF(OR($BH233="T", $BH233="R"), 0, IF($BH233="C", IF($BI233="Y", IF($BA233="C", 0, IF(AF233="N/A", Q233-T233, AF233-AG233)), IF($AF233="N/A", U233, AH233)), AN233))</f>
        <v>5</v>
      </c>
      <c r="CD233" s="14" t="str">
        <f>IF(OR($BH233="T", $BH233="R"), 0, IF($BH233="C", IF($BI233="Y", 0, IF($AF233="N/A", V233, AI233)), AO233))</f>
        <v>N/A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S:3 G:2 GR:4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5644</v>
      </c>
      <c r="B234" s="14" t="s">
        <v>3011</v>
      </c>
      <c r="C234" s="14" t="s">
        <v>69</v>
      </c>
      <c r="D234" s="14" t="s">
        <v>57</v>
      </c>
      <c r="E234" s="14">
        <f>VLOOKUP(B234, 'Rookie Year'!$A$2:$B$55555,2,FALSE)</f>
        <v>2024</v>
      </c>
      <c r="F234" s="14">
        <v>2024</v>
      </c>
      <c r="G234" s="14" t="s">
        <v>40</v>
      </c>
      <c r="H234" s="14" t="s">
        <v>2195</v>
      </c>
      <c r="I234" s="15">
        <v>1</v>
      </c>
      <c r="J234" s="14">
        <v>3</v>
      </c>
      <c r="K234" s="16">
        <f>IF(AND(G234&lt;&gt;"N",R234="N/A"), IF(I234&lt;4, 0, 0.25),IF(I234=1, IF(J234=1,0.25, 0.25), IF(I234&lt;13, 0.25, IF(I234&lt;26, 0.4, IF(I234&lt;51, 0.6, 0.75)))))</f>
        <v>0</v>
      </c>
      <c r="L234" s="15">
        <f>I234-M234</f>
        <v>1</v>
      </c>
      <c r="M234" s="15">
        <f>ROUNDUP(I234*K234,0)</f>
        <v>0</v>
      </c>
      <c r="N234" s="15">
        <f>M234*J234</f>
        <v>0</v>
      </c>
      <c r="O234" s="15">
        <v>0</v>
      </c>
      <c r="P234" s="15">
        <v>0</v>
      </c>
      <c r="Q234" s="15">
        <f>N234-O234-P234</f>
        <v>0</v>
      </c>
      <c r="R234" s="14" t="s">
        <v>75</v>
      </c>
      <c r="S234" s="14">
        <f>IF(R234="N/A", J234-($B$1-F234), J234-($B$1-R234))</f>
        <v>2</v>
      </c>
      <c r="T234" s="15">
        <v>0</v>
      </c>
      <c r="U234" s="15">
        <v>0</v>
      </c>
      <c r="V234" s="15" t="str">
        <f>IF($S234&lt;3, "N/A", $M234)</f>
        <v>N/A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No</v>
      </c>
      <c r="AA234" s="17" t="str">
        <f>IF(C234="DM", "N/A", IF(Z234="No","N/A",VLOOKUP(B234,'Extension List'!$A$3:$AE$1972,19,FALSE)))</f>
        <v>N/A</v>
      </c>
      <c r="AB234" s="14" t="str">
        <f>IF(C234="DM", "N/A", IF(Z234="No","N/A",VLOOKUP(B234,'Extension List'!$A$3:$AE$1972,21,FALSE)))</f>
        <v>N/A</v>
      </c>
      <c r="AC234" s="14" t="str">
        <f>IF(AA234="N/A", "N/A", 0)</f>
        <v>N/A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1</v>
      </c>
      <c r="AN234" s="15">
        <f>IF(AD234="N/A", IF(U234="N/A", "N/A", L234+U234), AD234+AH234)</f>
        <v>1</v>
      </c>
      <c r="AO234" s="15" t="str">
        <f>IF(AD234="N/A", IF(V234="N/A", "N/A", L234+V234), IF(AI234="N/A", "N/A", AD234+AI234))</f>
        <v>N/A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40</v>
      </c>
      <c r="AS234" s="14" t="s">
        <v>40</v>
      </c>
      <c r="AT234" s="14" t="s">
        <v>40</v>
      </c>
      <c r="AU234" s="14" t="s">
        <v>40</v>
      </c>
      <c r="AV234" s="14" t="s">
        <v>40</v>
      </c>
      <c r="AW234" s="14" t="s">
        <v>40</v>
      </c>
      <c r="AX234" s="14" t="s">
        <v>40</v>
      </c>
      <c r="AY234" s="14" t="s">
        <v>40</v>
      </c>
      <c r="AZ234" s="14" t="s">
        <v>40</v>
      </c>
      <c r="BA234" s="14" t="s">
        <v>40</v>
      </c>
      <c r="BB234" s="14" t="s">
        <v>40</v>
      </c>
      <c r="BC234" s="14" t="s">
        <v>40</v>
      </c>
      <c r="BD234" s="14" t="s">
        <v>40</v>
      </c>
      <c r="BE234" s="14" t="s">
        <v>40</v>
      </c>
      <c r="BF234" s="14" t="s">
        <v>40</v>
      </c>
      <c r="BG234" s="14" t="s">
        <v>40</v>
      </c>
      <c r="BH234" s="14" t="s">
        <v>40</v>
      </c>
      <c r="BI234" s="14"/>
      <c r="BJ234" s="15">
        <f>IF(AR234="R", $CA234, IF(OR(AR234="P", AR234="T", AR234="N"), 0, IF($C234="DM", $T234, IF(OR(AR234="Y", AR234="IR"),$AM234,IF(AR234="C", IF($BI234="Y", IF($AF234="N/A", $Q234, $AF234), IF($AG234="N/A", $T234,$AG234)))))))</f>
        <v>1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1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1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1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1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1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1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1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1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1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1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1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1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1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1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1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1</v>
      </c>
      <c r="CA234" s="14" t="s">
        <v>75</v>
      </c>
      <c r="CB234" s="15">
        <f>BZ234</f>
        <v>1</v>
      </c>
      <c r="CC234" s="14">
        <f>IF(OR($BH234="T", $BH234="R"), 0, IF($BH234="C", IF($BI234="Y", IF($BA234="C", 0, IF(AF234="N/A", Q234-T234, AF234-AG234)), IF($AF234="N/A", U234, AH234)), AN234))</f>
        <v>1</v>
      </c>
      <c r="CD234" s="14" t="str">
        <f>IF(OR($BH234="T", $BH234="R"), 0, IF($BH234="C", IF($BI234="Y", 0, IF($AF234="N/A", V234, AI234)), AO234))</f>
        <v>N/A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S:1 G:0 GR:0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4199</v>
      </c>
      <c r="B235" s="14" t="s">
        <v>2392</v>
      </c>
      <c r="C235" s="14" t="s">
        <v>69</v>
      </c>
      <c r="D235" s="14" t="s">
        <v>57</v>
      </c>
      <c r="E235" s="14">
        <f>VLOOKUP(B235, 'Rookie Year'!$A$2:$B$55555,2,FALSE)</f>
        <v>2021</v>
      </c>
      <c r="F235" s="14">
        <v>2021</v>
      </c>
      <c r="G235" s="14" t="s">
        <v>40</v>
      </c>
      <c r="H235" s="14" t="s">
        <v>2201</v>
      </c>
      <c r="I235" s="15">
        <v>2</v>
      </c>
      <c r="J235" s="14">
        <v>3</v>
      </c>
      <c r="K235" s="16">
        <f>IF(AND(G235&lt;&gt;"N",R235="N/A"), IF(I235&lt;4, 0, 0.25),IF(I235=1, IF(J235=1,0.25, 0.25), IF(I235&lt;13, 0.25, IF(I235&lt;26, 0.4, IF(I235&lt;51, 0.6, 0.75)))))</f>
        <v>0.25</v>
      </c>
      <c r="L235" s="15">
        <f>I235-M235</f>
        <v>1</v>
      </c>
      <c r="M235" s="15">
        <f>ROUNDUP(I235*K235,0)</f>
        <v>1</v>
      </c>
      <c r="N235" s="15">
        <f>M235*J235</f>
        <v>3</v>
      </c>
      <c r="O235" s="15">
        <v>2</v>
      </c>
      <c r="P235" s="15">
        <v>0</v>
      </c>
      <c r="Q235" s="15">
        <f>N235-O235-P235</f>
        <v>1</v>
      </c>
      <c r="R235" s="14">
        <v>2023</v>
      </c>
      <c r="S235" s="14">
        <f>IF(R235="N/A", J235-($B$1-F235), J235-($B$1-R235))</f>
        <v>1</v>
      </c>
      <c r="T235" s="15">
        <v>1</v>
      </c>
      <c r="U235" s="15" t="str">
        <f>IF($S235&lt;2, "N/A", $M235)</f>
        <v>N/A</v>
      </c>
      <c r="V235" s="15" t="str">
        <f>IF($S235&lt;3, "N/A", $M235)</f>
        <v>N/A</v>
      </c>
      <c r="W235" s="15" t="str">
        <f>IF($S235&lt;4, "N/A", $M235)</f>
        <v>N/A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Yes</v>
      </c>
      <c r="AA235" s="17">
        <f>IF(C235="DM", "N/A", IF(Z235="No","N/A",VLOOKUP(B235,'Extension List'!$A$3:$AE$1972,19,FALSE)))</f>
        <v>10</v>
      </c>
      <c r="AB235" s="14">
        <f>IF(C235="DM", "N/A", IF(Z235="No","N/A",VLOOKUP(B235,'Extension List'!$A$3:$AE$1972,21,FALSE)))</f>
        <v>3</v>
      </c>
      <c r="AC235" s="14">
        <v>2</v>
      </c>
      <c r="AD235" s="15">
        <f>IF(AE235="N/A", "N/A", AA235-AE235)</f>
        <v>7</v>
      </c>
      <c r="AE235" s="15">
        <f>IF(AA235="N/A", "N/A", IF(AC235&gt;0, IF(AA235&lt;13, ROUNDUP(0.25*AA235,0), IF(AA235&lt;26, ROUNDUP(0.4*AA235,0), IF(AA235&lt;51, ROUNDUP(0.6*AA235,0), ROUNDUP(0.75*AA235,0)))), "N/A"))</f>
        <v>3</v>
      </c>
      <c r="AF235" s="15">
        <f>IF(AD235="N/A","N/A", (AE235*AC235)+Q235)</f>
        <v>7</v>
      </c>
      <c r="AG235" s="15">
        <v>3</v>
      </c>
      <c r="AH235" s="15">
        <v>3</v>
      </c>
      <c r="AI235" s="15">
        <v>1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OK</v>
      </c>
      <c r="AM235" s="15">
        <f>IF(AD235="N/A", L235+T235, L235+AG235)</f>
        <v>4</v>
      </c>
      <c r="AN235" s="15">
        <f>IF(AD235="N/A", IF(U235="N/A", "N/A", L235+U235), AD235+AH235)</f>
        <v>10</v>
      </c>
      <c r="AO235" s="15">
        <f>IF(AD235="N/A", IF(V235="N/A", "N/A", L235+V235), IF(AI235="N/A", "N/A", AD235+AI235))</f>
        <v>8</v>
      </c>
      <c r="AP235" s="15" t="str">
        <f>IF(AD235="N/A", IF(W235="N/A", "N/A", L235+W235), IF(AJ235="N/A", "N/A", AD235+AJ235))</f>
        <v>N/A</v>
      </c>
      <c r="AQ235" s="15" t="str">
        <f>IF(AD235="N/A", IF(X235="N/A", "N/A", L235+X235), IF(AK235="N/A", "N/A", AD235+AK235))</f>
        <v>N/A</v>
      </c>
      <c r="AR235" s="14" t="s">
        <v>40</v>
      </c>
      <c r="AS235" s="14" t="s">
        <v>40</v>
      </c>
      <c r="AT235" s="14" t="s">
        <v>40</v>
      </c>
      <c r="AU235" s="14" t="s">
        <v>40</v>
      </c>
      <c r="AV235" s="14" t="s">
        <v>40</v>
      </c>
      <c r="AW235" s="14" t="s">
        <v>40</v>
      </c>
      <c r="AX235" s="14" t="s">
        <v>40</v>
      </c>
      <c r="AY235" s="14" t="s">
        <v>40</v>
      </c>
      <c r="AZ235" s="14" t="s">
        <v>40</v>
      </c>
      <c r="BA235" s="14" t="s">
        <v>40</v>
      </c>
      <c r="BB235" s="14" t="s">
        <v>40</v>
      </c>
      <c r="BC235" s="14" t="s">
        <v>40</v>
      </c>
      <c r="BD235" s="14" t="s">
        <v>40</v>
      </c>
      <c r="BE235" s="14" t="s">
        <v>40</v>
      </c>
      <c r="BF235" s="14" t="s">
        <v>40</v>
      </c>
      <c r="BG235" s="14" t="s">
        <v>40</v>
      </c>
      <c r="BH235" s="14" t="s">
        <v>40</v>
      </c>
      <c r="BI235" s="14"/>
      <c r="BJ235" s="15">
        <f>IF(AR235="R", $CA235, IF(OR(AR235="P", AR235="T", AR235="N"), 0, IF($C235="DM", $T235, IF(OR(AR235="Y", AR235="IR"),$AM235,IF(AR235="C", IF($BI235="Y", IF($AF235="N/A", $Q235, $AF235), IF($AG235="N/A", $T235,$AG235)))))))</f>
        <v>4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4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4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4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4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4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4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4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4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4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4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4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4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4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4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4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4</v>
      </c>
      <c r="CA235" s="14" t="s">
        <v>75</v>
      </c>
      <c r="CB235" s="15">
        <f>BZ235</f>
        <v>4</v>
      </c>
      <c r="CC235" s="14">
        <f>IF(OR($BH235="T", $BH235="R"), 0, IF($BH235="C", IF($BI235="Y", IF($BA235="C", 0, IF(AF235="N/A", Q235-T235, AF235-AG235)), IF($AF235="N/A", U235, AH235)), AN235))</f>
        <v>10</v>
      </c>
      <c r="CD235" s="14">
        <f>IF(OR($BH235="T", $BH235="R"), 0, IF($BH235="C", IF($BI235="Y", 0, IF($AF235="N/A", V235, AI235)), AO235))</f>
        <v>8</v>
      </c>
      <c r="CE235" s="14" t="str">
        <f>IF(OR($BH235="T", $BH235="R"), 0, IF($BH235="C", IF($BI235="Y", 0, IF($AF235="N/A", W235, AJ235)), AP235))</f>
        <v>N/A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S:1/7 G:3 GR:7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5496</v>
      </c>
      <c r="B236" s="14" t="s">
        <v>2913</v>
      </c>
      <c r="C236" s="14" t="s">
        <v>69</v>
      </c>
      <c r="D236" s="14" t="s">
        <v>57</v>
      </c>
      <c r="E236" s="14">
        <f>VLOOKUP(B236, 'Rookie Year'!$A$2:$B$55555,2,FALSE)</f>
        <v>2022</v>
      </c>
      <c r="F236" s="14">
        <v>2024</v>
      </c>
      <c r="G236" s="14" t="s">
        <v>42</v>
      </c>
      <c r="H236" s="14" t="s">
        <v>2928</v>
      </c>
      <c r="I236" s="15">
        <v>6</v>
      </c>
      <c r="J236" s="14">
        <v>2</v>
      </c>
      <c r="K236" s="16">
        <f>IF(AND(G236&lt;&gt;"N",R236="N/A"), IF(I236&lt;4, 0, 0.25),IF(I236=1, IF(J236=1,0.25, 0.25), IF(I236&lt;13, 0.25, IF(I236&lt;26, 0.4, IF(I236&lt;51, 0.6, 0.75)))))</f>
        <v>0.25</v>
      </c>
      <c r="L236" s="15">
        <f>I236-M236</f>
        <v>4</v>
      </c>
      <c r="M236" s="15">
        <f>ROUNDUP(I236*K236,0)</f>
        <v>2</v>
      </c>
      <c r="N236" s="15">
        <f>M236*J236</f>
        <v>4</v>
      </c>
      <c r="O236" s="15">
        <v>4</v>
      </c>
      <c r="P236" s="15">
        <v>0</v>
      </c>
      <c r="Q236" s="15">
        <f>N236-O236-P236</f>
        <v>0</v>
      </c>
      <c r="R236" s="14" t="s">
        <v>75</v>
      </c>
      <c r="S236" s="14">
        <f>IF(R236="N/A", J236-($B$1-F236), J236-($B$1-R236))</f>
        <v>1</v>
      </c>
      <c r="T236" s="15">
        <v>0</v>
      </c>
      <c r="U236" s="15" t="str">
        <f>IF($S236&lt;2, "N/A", $M236)</f>
        <v>N/A</v>
      </c>
      <c r="V236" s="15" t="str">
        <f>IF($S236&lt;3, "N/A", $M236)</f>
        <v>N/A</v>
      </c>
      <c r="W236" s="15" t="str">
        <f>IF($S236&lt;4, "N/A", $M236)</f>
        <v>N/A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Yes</v>
      </c>
      <c r="AA236" s="17">
        <f>IF(C236="DM", "N/A", IF(Z236="No","N/A",VLOOKUP(B236,'Extension List'!$A$3:$AE$1972,19,FALSE)))</f>
        <v>5</v>
      </c>
      <c r="AB236" s="14">
        <f>IF(C236="DM", "N/A", IF(Z236="No","N/A",VLOOKUP(B236,'Extension List'!$A$3:$AE$1972,21,FALSE)))</f>
        <v>1</v>
      </c>
      <c r="AC236" s="14">
        <f>IF(AA236="N/A", "N/A", 0)</f>
        <v>0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4</v>
      </c>
      <c r="AN236" s="15" t="str">
        <f>IF(AD236="N/A", IF(U236="N/A", "N/A", L236+U236), AD236+AH236)</f>
        <v>N/A</v>
      </c>
      <c r="AO236" s="15" t="str">
        <f>IF(AD236="N/A", IF(V236="N/A", "N/A", L236+V236), IF(AI236="N/A", "N/A", AD236+AI236))</f>
        <v>N/A</v>
      </c>
      <c r="AP236" s="15" t="str">
        <f>IF(AD236="N/A", IF(W236="N/A", "N/A", L236+W236), IF(AJ236="N/A", "N/A", AD236+AJ236))</f>
        <v>N/A</v>
      </c>
      <c r="AQ236" s="15" t="str">
        <f>IF(AD236="N/A", IF(X236="N/A", "N/A", L236+X236), IF(AK236="N/A", "N/A", AD236+AK236))</f>
        <v>N/A</v>
      </c>
      <c r="AR236" s="14" t="s">
        <v>44</v>
      </c>
      <c r="AS236" s="14" t="s">
        <v>44</v>
      </c>
      <c r="AT236" s="14" t="s">
        <v>44</v>
      </c>
      <c r="AU236" s="14" t="s">
        <v>44</v>
      </c>
      <c r="AV236" s="14" t="s">
        <v>44</v>
      </c>
      <c r="AW236" s="14" t="s">
        <v>44</v>
      </c>
      <c r="AX236" s="14" t="s">
        <v>44</v>
      </c>
      <c r="AY236" s="14" t="s">
        <v>44</v>
      </c>
      <c r="AZ236" s="14" t="s">
        <v>44</v>
      </c>
      <c r="BA236" s="14" t="s">
        <v>44</v>
      </c>
      <c r="BB236" s="14" t="s">
        <v>44</v>
      </c>
      <c r="BC236" s="14" t="s">
        <v>44</v>
      </c>
      <c r="BD236" s="14" t="s">
        <v>44</v>
      </c>
      <c r="BE236" s="14" t="s">
        <v>44</v>
      </c>
      <c r="BF236" s="14" t="s">
        <v>44</v>
      </c>
      <c r="BG236" s="14" t="s">
        <v>44</v>
      </c>
      <c r="BH236" s="14" t="s">
        <v>44</v>
      </c>
      <c r="BI236" s="14"/>
      <c r="BJ236" s="15">
        <f>IF(AR236="R", $CA236, IF(OR(AR236="P", AR236="T", AR236="N"), 0, IF($C236="DM", $T236, IF(OR(AR236="Y", AR236="IR"),$AM236,IF(AR236="C", IF($BI236="Y", IF($AF236="N/A", $Q236, $AF236), IF($AG236="N/A", $T236,$AG236)))))))</f>
        <v>0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0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0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0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0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0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0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0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0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0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0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0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0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0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0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0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0</v>
      </c>
      <c r="CA236" s="14" t="s">
        <v>75</v>
      </c>
      <c r="CB236" s="15">
        <f>BZ236</f>
        <v>0</v>
      </c>
      <c r="CC236" s="14" t="str">
        <f>IF(OR($BH236="T", $BH236="R"), 0, IF($BH236="C", IF($BI236="Y", IF($BA236="C", 0, IF(AF236="N/A", Q236-T236, AF236-AG236)), IF($AF236="N/A", U236, AH236)), AN236))</f>
        <v>N/A</v>
      </c>
      <c r="CD236" s="14" t="str">
        <f>IF(OR($BH236="T", $BH236="R"), 0, IF($BH236="C", IF($BI236="Y", 0, IF($AF236="N/A", V236, AI236)), AO236))</f>
        <v>N/A</v>
      </c>
      <c r="CE236" s="14" t="str">
        <f>IF(OR($BH236="T", $BH236="R"), 0, IF($BH236="C", IF($BI236="Y", 0, IF($AF236="N/A", W236, AJ236)), AP236))</f>
        <v>N/A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S:4 G:2 GR:0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6142</v>
      </c>
      <c r="B237" s="14" t="s">
        <v>2913</v>
      </c>
      <c r="C237" s="14" t="s">
        <v>69</v>
      </c>
      <c r="D237" s="14" t="s">
        <v>57</v>
      </c>
      <c r="E237" s="14">
        <f>VLOOKUP(B237, 'Rookie Year'!$A$2:$B$55555,2,FALSE)</f>
        <v>2022</v>
      </c>
      <c r="F237" s="14">
        <v>2025</v>
      </c>
      <c r="G237" s="14" t="s">
        <v>42</v>
      </c>
      <c r="H237" s="14" t="s">
        <v>1927</v>
      </c>
      <c r="I237" s="15">
        <v>3</v>
      </c>
      <c r="J237" s="14">
        <v>1</v>
      </c>
      <c r="K237" s="16">
        <f>IF(AND(G237&lt;&gt;"N",R237="N/A"), IF(I237&lt;4, 0, 0.25),IF(I237=1, IF(J237=1,0.25, 0.25), IF(I237&lt;13, 0.25, IF(I237&lt;26, 0.4, IF(I237&lt;51, 0.6, 0.75)))))</f>
        <v>0.25</v>
      </c>
      <c r="L237" s="15">
        <f>I237-M237</f>
        <v>2</v>
      </c>
      <c r="M237" s="15">
        <f>ROUNDUP(I237*K237,0)</f>
        <v>1</v>
      </c>
      <c r="N237" s="15">
        <f>M237*J237</f>
        <v>1</v>
      </c>
      <c r="O237" s="15">
        <v>0</v>
      </c>
      <c r="P237" s="15">
        <v>0</v>
      </c>
      <c r="Q237" s="15">
        <f>N237-O237-P237</f>
        <v>1</v>
      </c>
      <c r="R237" s="14" t="s">
        <v>75</v>
      </c>
      <c r="S237" s="14">
        <f>IF(R237="N/A", J237-($B$1-F237), J237-($B$1-R237))</f>
        <v>1</v>
      </c>
      <c r="T237" s="15">
        <f>IF($S237&lt;1, "N/A", $M237)</f>
        <v>1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No</v>
      </c>
      <c r="AA237" s="17" t="str">
        <f>IF(C237="DM", "N/A", IF(Z237="No","N/A",VLOOKUP(B237,'Extension List'!$A$3:$AE$1972,19,FALSE)))</f>
        <v>N/A</v>
      </c>
      <c r="AB237" s="14" t="str">
        <f>IF(C237="DM", "N/A", IF(Z237="No","N/A",VLOOKUP(B237,'Extension List'!$A$3:$AE$1972,21,FALSE)))</f>
        <v>N/A</v>
      </c>
      <c r="AC237" s="14" t="str">
        <f>IF(AA237="N/A", "N/A", 0)</f>
        <v>N/A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3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40</v>
      </c>
      <c r="AW237" s="14" t="s">
        <v>40</v>
      </c>
      <c r="AX237" s="14" t="s">
        <v>40</v>
      </c>
      <c r="AY237" s="14" t="s">
        <v>40</v>
      </c>
      <c r="AZ237" s="14" t="s">
        <v>40</v>
      </c>
      <c r="BA237" s="14" t="s">
        <v>40</v>
      </c>
      <c r="BB237" s="14" t="s">
        <v>40</v>
      </c>
      <c r="BC237" s="14" t="s">
        <v>40</v>
      </c>
      <c r="BD237" s="14" t="s">
        <v>40</v>
      </c>
      <c r="BE237" s="14" t="s">
        <v>40</v>
      </c>
      <c r="BF237" s="14" t="s">
        <v>40</v>
      </c>
      <c r="BG237" s="14" t="s">
        <v>40</v>
      </c>
      <c r="BH237" s="14" t="s">
        <v>40</v>
      </c>
      <c r="BJ237" s="15">
        <f>IF(AR237="R", $CA237, IF(OR(AR237="P", AR237="T", AR237="N"), 0, IF($C237="DM", $T237, IF(OR(AR237="Y", AR237="IR"),$AM237,IF(AR237="C", IF($BI237="Y", IF($AF237="N/A", $Q237, $AF237), IF($AG237="N/A", $T237,$AG237)))))))</f>
        <v>3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3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3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3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3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3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3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3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3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3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3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3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3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3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3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3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3</v>
      </c>
      <c r="CA237" s="14" t="s">
        <v>75</v>
      </c>
      <c r="CB237" s="15">
        <f>BZ237</f>
        <v>3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S:2 G:1 GR:1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5246</v>
      </c>
      <c r="B238" s="14" t="s">
        <v>2832</v>
      </c>
      <c r="C238" s="14" t="s">
        <v>69</v>
      </c>
      <c r="D238" s="14" t="s">
        <v>57</v>
      </c>
      <c r="E238" s="14">
        <f>VLOOKUP(B238, 'Rookie Year'!$A$2:$B$55555,2,FALSE)</f>
        <v>2023</v>
      </c>
      <c r="F238" s="14">
        <v>2023</v>
      </c>
      <c r="G238" s="14" t="s">
        <v>40</v>
      </c>
      <c r="H238" s="14" t="s">
        <v>2226</v>
      </c>
      <c r="I238" s="15">
        <v>1</v>
      </c>
      <c r="J238" s="14">
        <v>3</v>
      </c>
      <c r="K238" s="16">
        <f>IF(AND(G238&lt;&gt;"N",R238="N/A"), IF(I238&lt;4, 0, 0.25),IF(I238=1, IF(J238=1,0.25, 0.25), IF(I238&lt;13, 0.25, IF(I238&lt;26, 0.4, IF(I238&lt;51, 0.6, 0.75)))))</f>
        <v>0</v>
      </c>
      <c r="L238" s="15">
        <f>I238-M238</f>
        <v>1</v>
      </c>
      <c r="M238" s="15">
        <f>ROUNDUP(I238*K238,0)</f>
        <v>0</v>
      </c>
      <c r="N238" s="15">
        <f>M238*J238</f>
        <v>0</v>
      </c>
      <c r="O238" s="15">
        <v>0</v>
      </c>
      <c r="P238" s="15">
        <v>0</v>
      </c>
      <c r="Q238" s="15">
        <f>N238-O238-P238</f>
        <v>0</v>
      </c>
      <c r="R238" s="14" t="s">
        <v>75</v>
      </c>
      <c r="S238" s="14">
        <f>IF(R238="N/A", J238-($B$1-F238), J238-($B$1-R238))</f>
        <v>1</v>
      </c>
      <c r="T238" s="15">
        <v>0</v>
      </c>
      <c r="U238" s="15" t="str">
        <f>IF($S238&lt;2, "N/A", $M238)</f>
        <v>N/A</v>
      </c>
      <c r="V238" s="15" t="str">
        <f>IF($S238&lt;3, "N/A", $M238)</f>
        <v>N/A</v>
      </c>
      <c r="W238" s="15" t="str">
        <f>IF($S238&lt;4, "N/A", $M238)</f>
        <v>N/A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Yes</v>
      </c>
      <c r="AA238" s="17">
        <f>IF(C238="DM", "N/A", IF(Z238="No","N/A",VLOOKUP(B238,'Extension List'!$A$3:$AE$1972,19,FALSE)))</f>
        <v>1</v>
      </c>
      <c r="AB238" s="14">
        <f>IF(C238="DM", "N/A", IF(Z238="No","N/A",VLOOKUP(B238,'Extension List'!$A$3:$AE$1972,21,FALSE)))</f>
        <v>1</v>
      </c>
      <c r="AC238" s="14">
        <f>IF(AA238="N/A", "N/A", 0)</f>
        <v>0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1</v>
      </c>
      <c r="AN238" s="15" t="str">
        <f>IF(AD238="N/A", IF(U238="N/A", "N/A", L238+U238), AD238+AH238)</f>
        <v>N/A</v>
      </c>
      <c r="AO238" s="15" t="str">
        <f>IF(AD238="N/A", IF(V238="N/A", "N/A", L238+V238), IF(AI238="N/A", "N/A", AD238+AI238))</f>
        <v>N/A</v>
      </c>
      <c r="AP238" s="15" t="str">
        <f>IF(AD238="N/A", IF(W238="N/A", "N/A", L238+W238), IF(AJ238="N/A", "N/A", AD238+AJ238))</f>
        <v>N/A</v>
      </c>
      <c r="AQ238" s="15" t="str">
        <f>IF(AD238="N/A", IF(X238="N/A", "N/A", L238+X238), IF(AK238="N/A", "N/A", AD238+AK238))</f>
        <v>N/A</v>
      </c>
      <c r="AR238" s="14" t="s">
        <v>44</v>
      </c>
      <c r="AS238" s="14" t="s">
        <v>44</v>
      </c>
      <c r="AT238" s="14" t="s">
        <v>44</v>
      </c>
      <c r="AU238" s="14" t="s">
        <v>44</v>
      </c>
      <c r="AV238" s="14" t="s">
        <v>44</v>
      </c>
      <c r="AW238" s="14" t="s">
        <v>44</v>
      </c>
      <c r="AX238" s="14" t="s">
        <v>44</v>
      </c>
      <c r="AY238" s="14" t="s">
        <v>44</v>
      </c>
      <c r="AZ238" s="14" t="s">
        <v>44</v>
      </c>
      <c r="BA238" s="14" t="s">
        <v>44</v>
      </c>
      <c r="BB238" s="14" t="s">
        <v>44</v>
      </c>
      <c r="BC238" s="14" t="s">
        <v>44</v>
      </c>
      <c r="BD238" s="14" t="s">
        <v>44</v>
      </c>
      <c r="BE238" s="14" t="s">
        <v>44</v>
      </c>
      <c r="BF238" s="14" t="s">
        <v>44</v>
      </c>
      <c r="BG238" s="14" t="s">
        <v>44</v>
      </c>
      <c r="BH238" s="14" t="s">
        <v>44</v>
      </c>
      <c r="BI238" s="14"/>
      <c r="BJ238" s="15">
        <f>IF(AR238="R", $CA238, IF(OR(AR238="P", AR238="T", AR238="N"), 0, IF($C238="DM", $T238, IF(OR(AR238="Y", AR238="IR"),$AM238,IF(AR238="C", IF($BI238="Y", IF($AF238="N/A", $Q238, $AF238), IF($AG238="N/A", $T238,$AG238)))))))</f>
        <v>0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0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0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0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0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0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0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0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0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0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0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0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0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0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0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0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0</v>
      </c>
      <c r="CA238" s="14" t="s">
        <v>75</v>
      </c>
      <c r="CB238" s="15">
        <f>BZ238</f>
        <v>0</v>
      </c>
      <c r="CC238" s="14" t="str">
        <f>IF(OR($BH238="T", $BH238="R"), 0, IF($BH238="C", IF($BI238="Y", IF($BA238="C", 0, IF(AF238="N/A", Q238-T238, AF238-AG238)), IF($AF238="N/A", U238, AH238)), AN238))</f>
        <v>N/A</v>
      </c>
      <c r="CD238" s="14" t="str">
        <f>IF(OR($BH238="T", $BH238="R"), 0, IF($BH238="C", IF($BI238="Y", 0, IF($AF238="N/A", V238, AI238)), AO238))</f>
        <v>N/A</v>
      </c>
      <c r="CE238" s="14" t="str">
        <f>IF(OR($BH238="T", $BH238="R"), 0, IF($BH238="C", IF($BI238="Y", 0, IF($AF238="N/A", W238, AJ238)), AP238))</f>
        <v>N/A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S:1 G:0 GR:0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6083</v>
      </c>
      <c r="B239" s="14" t="s">
        <v>3199</v>
      </c>
      <c r="C239" s="14" t="s">
        <v>69</v>
      </c>
      <c r="D239" s="14" t="s">
        <v>57</v>
      </c>
      <c r="E239" s="14">
        <v>2025</v>
      </c>
      <c r="F239" s="14">
        <v>2025</v>
      </c>
      <c r="G239" s="14" t="s">
        <v>40</v>
      </c>
      <c r="H239" s="14" t="s">
        <v>2221</v>
      </c>
      <c r="I239" s="15">
        <v>1</v>
      </c>
      <c r="J239" s="14">
        <v>3</v>
      </c>
      <c r="K239" s="16">
        <f>IF(AND(G239&lt;&gt;"N",R239="N/A"), IF(I239&lt;4, 0, 0.25),IF(I239=1, IF(J239=1,0.25, 0.25), IF(I239&lt;13, 0.25, IF(I239&lt;26, 0.4, IF(I239&lt;51, 0.6, 0.75)))))</f>
        <v>0</v>
      </c>
      <c r="L239" s="15">
        <f>I239-M239</f>
        <v>1</v>
      </c>
      <c r="M239" s="15">
        <f>ROUNDUP(I239*K239,0)</f>
        <v>0</v>
      </c>
      <c r="N239" s="15">
        <f>M239*J239</f>
        <v>0</v>
      </c>
      <c r="O239" s="15">
        <v>0</v>
      </c>
      <c r="P239" s="15">
        <v>0</v>
      </c>
      <c r="Q239" s="15">
        <f>N239-O239-P239</f>
        <v>0</v>
      </c>
      <c r="R239" s="14" t="s">
        <v>75</v>
      </c>
      <c r="S239" s="14">
        <f>IF(R239="N/A", J239-($B$1-F239), J239-($B$1-R239))</f>
        <v>3</v>
      </c>
      <c r="T239" s="15">
        <f>IF($S239&lt;1, "N/A", $M239)</f>
        <v>0</v>
      </c>
      <c r="U239" s="15">
        <f>IF($S239&lt;2, "N/A", $M239)</f>
        <v>0</v>
      </c>
      <c r="V239" s="15">
        <f>IF($S239&lt;3, "N/A", $M239)</f>
        <v>0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No</v>
      </c>
      <c r="AA239" s="17" t="str">
        <f>IF(C239="DM", "N/A", IF(Z239="No","N/A",VLOOKUP(B239,'Extension List'!$A$3:$AE$1972,19,FALSE)))</f>
        <v>N/A</v>
      </c>
      <c r="AB239" s="14" t="str">
        <f>IF(C239="DM", "N/A", IF(Z239="No","N/A",VLOOKUP(B239,'Extension List'!$A$3:$AE$1972,21,FALSE)))</f>
        <v>N/A</v>
      </c>
      <c r="AC239" s="14" t="str">
        <f>IF(AA239="N/A", "N/A", 0)</f>
        <v>N/A</v>
      </c>
      <c r="AD239" s="15" t="str">
        <f>IF(AE239="N/A", "N/A", AA239-AE239)</f>
        <v>N/A</v>
      </c>
      <c r="AE239" s="15" t="str">
        <f>IF(AA239="N/A", "N/A", IF(AC239&gt;0, IF(AA239&lt;13, ROUNDUP(0.25*AA239,0), IF(AA239&lt;26, ROUNDUP(0.4*AA239,0), IF(AA239&lt;51, ROUNDUP(0.6*AA239,0), ROUNDUP(0.75*AA239,0)))), "N/A"))</f>
        <v>N/A</v>
      </c>
      <c r="AF239" s="15" t="str">
        <f>IF(AD239="N/A","N/A", (AE239*AC239)+Q239)</f>
        <v>N/A</v>
      </c>
      <c r="AG239" s="15" t="str">
        <f>IF($AF239="N/A", "N/A", "TBC")</f>
        <v>N/A</v>
      </c>
      <c r="AH239" s="15" t="str">
        <f>IF($AF239="N/A", "N/A", "TBC")</f>
        <v>N/A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N/A</v>
      </c>
      <c r="AM239" s="15">
        <f>IF(AD239="N/A", L239+T239, L239+AG239)</f>
        <v>1</v>
      </c>
      <c r="AN239" s="15">
        <f>IF(AD239="N/A", IF(U239="N/A", "N/A", L239+U239), AD239+AH239)</f>
        <v>1</v>
      </c>
      <c r="AO239" s="15">
        <f>IF(AD239="N/A", IF(V239="N/A", "N/A", L239+V239), IF(AI239="N/A", "N/A", AD239+AI239))</f>
        <v>1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44</v>
      </c>
      <c r="AS239" s="14" t="s">
        <v>44</v>
      </c>
      <c r="AT239" s="14" t="s">
        <v>44</v>
      </c>
      <c r="AU239" s="14" t="s">
        <v>44</v>
      </c>
      <c r="AV239" s="14" t="s">
        <v>44</v>
      </c>
      <c r="AW239" s="14" t="s">
        <v>44</v>
      </c>
      <c r="AX239" s="14" t="s">
        <v>44</v>
      </c>
      <c r="AY239" s="14" t="s">
        <v>44</v>
      </c>
      <c r="AZ239" s="14" t="s">
        <v>44</v>
      </c>
      <c r="BA239" s="14" t="s">
        <v>44</v>
      </c>
      <c r="BB239" s="14" t="s">
        <v>44</v>
      </c>
      <c r="BC239" s="14" t="s">
        <v>44</v>
      </c>
      <c r="BD239" s="14" t="s">
        <v>44</v>
      </c>
      <c r="BE239" s="14" t="s">
        <v>44</v>
      </c>
      <c r="BF239" s="14" t="s">
        <v>44</v>
      </c>
      <c r="BG239" s="14" t="s">
        <v>44</v>
      </c>
      <c r="BH239" s="14" t="s">
        <v>44</v>
      </c>
      <c r="BJ239" s="15">
        <f>IF(AR239="R", $CA239, IF(OR(AR239="P", AR239="T", AR239="N"), 0, IF($C239="DM", $T239, IF(OR(AR239="Y", AR239="IR"),$AM239,IF(AR239="C", IF($BI239="Y", IF($AF239="N/A", $Q239, $AF239), IF($AG239="N/A", $T239,$AG239)))))))</f>
        <v>0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0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0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0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0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0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0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0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0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0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0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0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0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0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0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0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0</v>
      </c>
      <c r="CA239" s="14" t="s">
        <v>75</v>
      </c>
      <c r="CB239" s="15">
        <f>BZ239</f>
        <v>0</v>
      </c>
      <c r="CC239" s="14">
        <f>IF(OR($BH239="T", $BH239="R"), 0, IF($BH239="C", IF($BI239="Y", IF($BA239="C", 0, IF(AF239="N/A", Q239-T239, AF239-AG239)), IF($AF239="N/A", U239, AH239)), AN239))</f>
        <v>0</v>
      </c>
      <c r="CD239" s="14">
        <f>IF(OR($BH239="T", $BH239="R"), 0, IF($BH239="C", IF($BI239="Y", 0, IF($AF239="N/A", V239, AI239)), AO239))</f>
        <v>0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S:1 G:0 GR:0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5107</v>
      </c>
      <c r="B240" s="14" t="s">
        <v>1441</v>
      </c>
      <c r="C240" s="14" t="s">
        <v>69</v>
      </c>
      <c r="D240" s="14" t="s">
        <v>57</v>
      </c>
      <c r="E240" s="14">
        <f>VLOOKUP(B240, 'Rookie Year'!$A$2:$B$55555,2,FALSE)</f>
        <v>2016</v>
      </c>
      <c r="F240" s="14">
        <v>2023</v>
      </c>
      <c r="G240" s="14" t="s">
        <v>42</v>
      </c>
      <c r="H240" s="14" t="s">
        <v>1927</v>
      </c>
      <c r="I240" s="15">
        <v>1</v>
      </c>
      <c r="J240" s="14">
        <v>3</v>
      </c>
      <c r="K240" s="16">
        <f>IF(AND(G240&lt;&gt;"N",R240="N/A"), IF(I240&lt;4, 0, 0.25),IF(I240=1, IF(J240=1,0.25, 0.25), IF(I240&lt;13, 0.25, IF(I240&lt;26, 0.4, IF(I240&lt;51, 0.6, 0.75)))))</f>
        <v>0.25</v>
      </c>
      <c r="L240" s="15">
        <f>I240-M240</f>
        <v>0</v>
      </c>
      <c r="M240" s="15">
        <f>ROUNDUP(I240*K240,0)</f>
        <v>1</v>
      </c>
      <c r="N240" s="15">
        <f>M240*J240</f>
        <v>3</v>
      </c>
      <c r="O240" s="15">
        <v>2</v>
      </c>
      <c r="P240" s="15">
        <v>0</v>
      </c>
      <c r="Q240" s="15">
        <f>N240-O240-P240</f>
        <v>1</v>
      </c>
      <c r="R240" s="14" t="s">
        <v>75</v>
      </c>
      <c r="S240" s="14">
        <f>IF(R240="N/A", J240-($B$1-F240), J240-($B$1-R240))</f>
        <v>1</v>
      </c>
      <c r="T240" s="15">
        <v>1</v>
      </c>
      <c r="U240" s="15" t="str">
        <f>IF($S240&lt;2, "N/A", $M240)</f>
        <v>N/A</v>
      </c>
      <c r="V240" s="15" t="str">
        <f>IF($S240&lt;3, "N/A", $M240)</f>
        <v>N/A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Yes</v>
      </c>
      <c r="AA240" s="17">
        <f>IF(C240="DM", "N/A", IF(Z240="No","N/A",VLOOKUP(B240,'Extension List'!$A$3:$AE$1972,19,FALSE)))</f>
        <v>5</v>
      </c>
      <c r="AB240" s="14">
        <f>IF(C240="DM", "N/A", IF(Z240="No","N/A",VLOOKUP(B240,'Extension List'!$A$3:$AE$1972,21,FALSE)))</f>
        <v>1</v>
      </c>
      <c r="AC240" s="14">
        <f>IF(AA240="N/A", "N/A", 0)</f>
        <v>0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1</v>
      </c>
      <c r="AN240" s="15" t="str">
        <f>IF(AD240="N/A", IF(U240="N/A", "N/A", L240+U240), AD240+AH240)</f>
        <v>N/A</v>
      </c>
      <c r="AO240" s="15" t="str">
        <f>IF(AD240="N/A", IF(V240="N/A", "N/A", L240+V240), IF(AI240="N/A", "N/A", AD240+AI240))</f>
        <v>N/A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40</v>
      </c>
      <c r="AS240" s="14" t="s">
        <v>40</v>
      </c>
      <c r="AT240" s="14" t="s">
        <v>40</v>
      </c>
      <c r="AU240" s="14" t="s">
        <v>40</v>
      </c>
      <c r="AV240" s="14" t="s">
        <v>44</v>
      </c>
      <c r="AW240" s="14" t="s">
        <v>44</v>
      </c>
      <c r="AX240" s="14" t="s">
        <v>44</v>
      </c>
      <c r="AY240" s="14" t="s">
        <v>44</v>
      </c>
      <c r="AZ240" s="14" t="s">
        <v>44</v>
      </c>
      <c r="BA240" s="14" t="s">
        <v>44</v>
      </c>
      <c r="BB240" s="14" t="s">
        <v>44</v>
      </c>
      <c r="BC240" s="14" t="s">
        <v>44</v>
      </c>
      <c r="BD240" s="14" t="s">
        <v>44</v>
      </c>
      <c r="BE240" s="14" t="s">
        <v>44</v>
      </c>
      <c r="BF240" s="14" t="s">
        <v>44</v>
      </c>
      <c r="BG240" s="14" t="s">
        <v>44</v>
      </c>
      <c r="BH240" s="14" t="s">
        <v>44</v>
      </c>
      <c r="BI240" s="14"/>
      <c r="BJ240" s="15">
        <f>IF(AR240="R", $CA240, IF(OR(AR240="P", AR240="T", AR240="N"), 0, IF($C240="DM", $T240, IF(OR(AR240="Y", AR240="IR"),$AM240,IF(AR240="C", IF($BI240="Y", IF($AF240="N/A", $Q240, $AF240), IF($AG240="N/A", $T240,$AG240)))))))</f>
        <v>1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1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1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1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1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1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1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1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1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1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1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1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1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1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1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1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1</v>
      </c>
      <c r="CA240" s="14" t="s">
        <v>75</v>
      </c>
      <c r="CB240" s="15">
        <f>BZ240</f>
        <v>1</v>
      </c>
      <c r="CC240" s="14" t="str">
        <f>IF(OR($BH240="T", $BH240="R"), 0, IF($BH240="C", IF($BI240="Y", IF($BA240="C", 0, IF(AF240="N/A", Q240-T240, AF240-AG240)), IF($AF240="N/A", U240, AH240)), AN240))</f>
        <v>N/A</v>
      </c>
      <c r="CD240" s="14" t="str">
        <f>IF(OR($BH240="T", $BH240="R"), 0, IF($BH240="C", IF($BI240="Y", 0, IF($AF240="N/A", V240, AI240)), AO240))</f>
        <v>N/A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S:0 G:1 GR:1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5986</v>
      </c>
      <c r="B241" s="14" t="s">
        <v>1565</v>
      </c>
      <c r="C241" s="14" t="s">
        <v>69</v>
      </c>
      <c r="D241" s="14" t="s">
        <v>57</v>
      </c>
      <c r="E241" s="14">
        <f>VLOOKUP(B241, 'Rookie Year'!$A$2:$B$55555,2,FALSE)</f>
        <v>2018</v>
      </c>
      <c r="F241" s="14">
        <v>2025</v>
      </c>
      <c r="G241" s="14" t="s">
        <v>42</v>
      </c>
      <c r="H241" s="14" t="s">
        <v>1927</v>
      </c>
      <c r="I241" s="15">
        <v>32</v>
      </c>
      <c r="J241" s="14">
        <v>4</v>
      </c>
      <c r="K241" s="16">
        <f>IF(AND(G241&lt;&gt;"N",R241="N/A"), IF(I241&lt;4, 0, 0.25),IF(I241=1, IF(J241=1,0.25, 0.25), IF(I241&lt;13, 0.25, IF(I241&lt;26, 0.4, IF(I241&lt;51, 0.6, 0.75)))))</f>
        <v>0.6</v>
      </c>
      <c r="L241" s="15">
        <f>I241-M241</f>
        <v>12</v>
      </c>
      <c r="M241" s="15">
        <f>ROUNDUP(I241*K241,0)</f>
        <v>20</v>
      </c>
      <c r="N241" s="15">
        <f>M241*J241</f>
        <v>80</v>
      </c>
      <c r="O241" s="15">
        <v>0</v>
      </c>
      <c r="P241" s="15">
        <v>0</v>
      </c>
      <c r="Q241" s="15">
        <f>N241-O241-P241</f>
        <v>80</v>
      </c>
      <c r="R241" s="14" t="s">
        <v>75</v>
      </c>
      <c r="S241" s="14">
        <f>IF(R241="N/A", J241-($B$1-F241), J241-($B$1-R241))</f>
        <v>4</v>
      </c>
      <c r="T241" s="15">
        <f>IF($S241&lt;1, "N/A", $M241)</f>
        <v>20</v>
      </c>
      <c r="U241" s="15">
        <f>IF($S241&lt;2, "N/A", $M241)</f>
        <v>20</v>
      </c>
      <c r="V241" s="15">
        <f>IF($S241&lt;3, "N/A", $M241)</f>
        <v>20</v>
      </c>
      <c r="W241" s="15">
        <f>IF($S241&lt;4, "N/A", $M241)</f>
        <v>20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List'!$A$3:$AE$1972,19,FALSE)))</f>
        <v>N/A</v>
      </c>
      <c r="AB241" s="14" t="str">
        <f>IF(C241="DM", "N/A", IF(Z241="No","N/A",VLOOKUP(B241,'Extension List'!$A$3:$AE$1972,21,FALSE)))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32</v>
      </c>
      <c r="AN241" s="15">
        <f>IF(AD241="N/A", IF(U241="N/A", "N/A", L241+U241), AD241+AH241)</f>
        <v>32</v>
      </c>
      <c r="AO241" s="15">
        <f>IF(AD241="N/A", IF(V241="N/A", "N/A", L241+V241), IF(AI241="N/A", "N/A", AD241+AI241))</f>
        <v>32</v>
      </c>
      <c r="AP241" s="15">
        <f>IF(AD241="N/A", IF(W241="N/A", "N/A", L241+W241), IF(AJ241="N/A", "N/A", AD241+AJ241))</f>
        <v>32</v>
      </c>
      <c r="AQ241" s="15" t="str">
        <f>IF(AD241="N/A", IF(X241="N/A", "N/A", L241+X241), IF(AK241="N/A", "N/A", AD241+AK241))</f>
        <v>N/A</v>
      </c>
      <c r="AR241" s="14" t="s">
        <v>40</v>
      </c>
      <c r="AS241" s="14" t="s">
        <v>40</v>
      </c>
      <c r="AT241" s="14" t="s">
        <v>40</v>
      </c>
      <c r="AU241" s="14" t="s">
        <v>40</v>
      </c>
      <c r="AV241" s="14" t="s">
        <v>40</v>
      </c>
      <c r="AW241" s="14" t="s">
        <v>40</v>
      </c>
      <c r="AX241" s="14" t="s">
        <v>40</v>
      </c>
      <c r="AY241" s="14" t="s">
        <v>40</v>
      </c>
      <c r="AZ241" s="14" t="s">
        <v>40</v>
      </c>
      <c r="BA241" s="14" t="s">
        <v>40</v>
      </c>
      <c r="BB241" s="14" t="s">
        <v>40</v>
      </c>
      <c r="BC241" s="14" t="s">
        <v>40</v>
      </c>
      <c r="BD241" s="14" t="s">
        <v>40</v>
      </c>
      <c r="BE241" s="14" t="s">
        <v>40</v>
      </c>
      <c r="BF241" s="14" t="s">
        <v>40</v>
      </c>
      <c r="BG241" s="14" t="s">
        <v>40</v>
      </c>
      <c r="BH241" s="14" t="s">
        <v>40</v>
      </c>
      <c r="BJ241" s="15">
        <f>IF(AR241="R", $CA241, IF(OR(AR241="P", AR241="T", AR241="N"), 0, IF($C241="DM", $T241, IF(OR(AR241="Y", AR241="IR"),$AM241,IF(AR241="C", IF($BI241="Y", IF($AF241="N/A", $Q241, $AF241), IF($AG241="N/A", $T241,$AG241)))))))</f>
        <v>32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32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32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32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32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32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32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32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32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32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32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32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32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32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32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32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32</v>
      </c>
      <c r="CA241" s="14" t="s">
        <v>75</v>
      </c>
      <c r="CB241" s="15">
        <f>BZ241</f>
        <v>32</v>
      </c>
      <c r="CC241" s="14">
        <f>IF(OR($BH241="T", $BH241="R"), 0, IF($BH241="C", IF($BI241="Y", IF($BA241="C", 0, IF(AF241="N/A", Q241-T241, AF241-AG241)), IF($AF241="N/A", U241, AH241)), AN241))</f>
        <v>32</v>
      </c>
      <c r="CD241" s="14">
        <f>IF(OR($BH241="T", $BH241="R"), 0, IF($BH241="C", IF($BI241="Y", 0, IF($AF241="N/A", V241, AI241)), AO241))</f>
        <v>32</v>
      </c>
      <c r="CE241" s="14">
        <f>IF(OR($BH241="T", $BH241="R"), 0, IF($BH241="C", IF($BI241="Y", 0, IF($AF241="N/A", W241, AJ241)), AP241))</f>
        <v>32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S:12 G:20 GR:80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5728</v>
      </c>
      <c r="B242" s="14" t="s">
        <v>2840</v>
      </c>
      <c r="C242" s="14" t="s">
        <v>69</v>
      </c>
      <c r="D242" s="14" t="s">
        <v>57</v>
      </c>
      <c r="E242" s="14">
        <f>VLOOKUP(B242, 'Rookie Year'!$A$2:$B$55555,2,FALSE)</f>
        <v>2023</v>
      </c>
      <c r="F242" s="14">
        <v>2025</v>
      </c>
      <c r="G242" s="14" t="s">
        <v>42</v>
      </c>
      <c r="H242" s="14" t="s">
        <v>2928</v>
      </c>
      <c r="I242" s="15">
        <v>5</v>
      </c>
      <c r="J242" s="14">
        <v>2</v>
      </c>
      <c r="K242" s="16">
        <f>IF(AND(G242&lt;&gt;"N",R242="N/A"), IF(I242&lt;4, 0, 0.25),IF(I242=1, IF(J242=1,0.25, 0.25), IF(I242&lt;13, 0.25, IF(I242&lt;26, 0.4, IF(I242&lt;51, 0.6, 0.75)))))</f>
        <v>0.25</v>
      </c>
      <c r="L242" s="15">
        <f>I242-M242</f>
        <v>3</v>
      </c>
      <c r="M242" s="15">
        <f>ROUNDUP(I242*K242,0)</f>
        <v>2</v>
      </c>
      <c r="N242" s="15">
        <f>M242*J242</f>
        <v>4</v>
      </c>
      <c r="O242" s="15">
        <v>0</v>
      </c>
      <c r="P242" s="15">
        <v>0</v>
      </c>
      <c r="Q242" s="15">
        <f>N242-O242-P242</f>
        <v>4</v>
      </c>
      <c r="R242" s="14" t="s">
        <v>75</v>
      </c>
      <c r="S242" s="14">
        <f>IF(R242="N/A", J242-($B$1-F242), J242-($B$1-R242))</f>
        <v>2</v>
      </c>
      <c r="T242" s="15">
        <f>IF($S242&lt;1, "N/A", $M242)</f>
        <v>2</v>
      </c>
      <c r="U242" s="15">
        <f>IF($S242&lt;2, "N/A", $M242)</f>
        <v>2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No</v>
      </c>
      <c r="AA242" s="17" t="str">
        <f>IF(C242="DM", "N/A", IF(Z242="No","N/A",VLOOKUP(B242,'Extension List'!$A$3:$AE$1972,19,FALSE)))</f>
        <v>N/A</v>
      </c>
      <c r="AB242" s="14" t="str">
        <f>IF(C242="DM", "N/A", IF(Z242="No","N/A",VLOOKUP(B242,'Extension List'!$A$3:$AE$1972,21,FALSE)))</f>
        <v>N/A</v>
      </c>
      <c r="AC242" s="14" t="str">
        <f>IF(AA242="N/A", "N/A", 0)</f>
        <v>N/A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5</v>
      </c>
      <c r="AN242" s="15">
        <f>IF(AD242="N/A", IF(U242="N/A", "N/A", L242+U242), AD242+AH242)</f>
        <v>5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40</v>
      </c>
      <c r="AS242" s="14" t="s">
        <v>40</v>
      </c>
      <c r="AT242" s="14" t="s">
        <v>40</v>
      </c>
      <c r="AU242" s="14" t="s">
        <v>40</v>
      </c>
      <c r="AV242" s="14" t="s">
        <v>40</v>
      </c>
      <c r="AW242" s="14" t="s">
        <v>40</v>
      </c>
      <c r="AX242" s="14" t="s">
        <v>40</v>
      </c>
      <c r="AY242" s="14" t="s">
        <v>40</v>
      </c>
      <c r="AZ242" s="14" t="s">
        <v>40</v>
      </c>
      <c r="BA242" s="14" t="s">
        <v>40</v>
      </c>
      <c r="BB242" s="14" t="s">
        <v>40</v>
      </c>
      <c r="BC242" s="14" t="s">
        <v>40</v>
      </c>
      <c r="BD242" s="14" t="s">
        <v>40</v>
      </c>
      <c r="BE242" s="14" t="s">
        <v>40</v>
      </c>
      <c r="BF242" s="14" t="s">
        <v>40</v>
      </c>
      <c r="BG242" s="14" t="s">
        <v>40</v>
      </c>
      <c r="BH242" s="14" t="s">
        <v>40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5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5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5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5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5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5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5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5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5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5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5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5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5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5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5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5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5</v>
      </c>
      <c r="CA242" s="14" t="s">
        <v>75</v>
      </c>
      <c r="CB242" s="15">
        <f>BZ242</f>
        <v>5</v>
      </c>
      <c r="CC242" s="14">
        <f>IF(OR($BH242="T", $BH242="R"), 0, IF($BH242="C", IF($BI242="Y", IF($BA242="C", 0, IF(AF242="N/A", Q242-T242, AF242-AG242)), IF($AF242="N/A", U242, AH242)), AN242))</f>
        <v>5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S:3 G:2 GR:4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5110</v>
      </c>
      <c r="B243" s="14" t="s">
        <v>100</v>
      </c>
      <c r="C243" s="14" t="s">
        <v>70</v>
      </c>
      <c r="D243" s="14" t="s">
        <v>57</v>
      </c>
      <c r="E243" s="14">
        <f>VLOOKUP(B243, 'Rookie Year'!$A$2:$B$55555,2,FALSE)</f>
        <v>2018</v>
      </c>
      <c r="F243" s="14">
        <v>2023</v>
      </c>
      <c r="G243" s="14" t="s">
        <v>42</v>
      </c>
      <c r="H243" s="14" t="s">
        <v>1927</v>
      </c>
      <c r="I243" s="15">
        <v>5</v>
      </c>
      <c r="J243" s="14">
        <v>3</v>
      </c>
      <c r="K243" s="16">
        <f>IF(AND(G243&lt;&gt;"N",R243="N/A"), IF(I243&lt;4, 0, 0.25),IF(I243=1, IF(J243=1,0.25, 0.25), IF(I243&lt;13, 0.25, IF(I243&lt;26, 0.4, IF(I243&lt;51, 0.6, 0.75)))))</f>
        <v>0.25</v>
      </c>
      <c r="L243" s="15">
        <f>I243-M243</f>
        <v>3</v>
      </c>
      <c r="M243" s="15">
        <f>ROUNDUP(I243*K243,0)</f>
        <v>2</v>
      </c>
      <c r="N243" s="15">
        <f>M243*J243</f>
        <v>6</v>
      </c>
      <c r="O243" s="15">
        <v>4</v>
      </c>
      <c r="P243" s="15">
        <v>0</v>
      </c>
      <c r="Q243" s="15">
        <f>N243-O243-P243</f>
        <v>2</v>
      </c>
      <c r="R243" s="14" t="s">
        <v>75</v>
      </c>
      <c r="S243" s="14">
        <f>IF(R243="N/A", J243-($B$1-F243), J243-($B$1-R243))</f>
        <v>1</v>
      </c>
      <c r="T243" s="15">
        <v>2</v>
      </c>
      <c r="U243" s="15" t="str">
        <f>IF($S243&lt;2, "N/A", $M243)</f>
        <v>N/A</v>
      </c>
      <c r="V243" s="15" t="str">
        <f>IF($S243&lt;3, "N/A", $M243)</f>
        <v>N/A</v>
      </c>
      <c r="W243" s="15" t="str">
        <f>IF($S243&lt;4, "N/A", $M243)</f>
        <v>N/A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Yes</v>
      </c>
      <c r="AA243" s="17">
        <f>IF(C243="DM", "N/A", IF(Z243="No","N/A",VLOOKUP(B243,'Extension List'!$A$3:$AE$1972,19,FALSE)))</f>
        <v>3</v>
      </c>
      <c r="AB243" s="14">
        <f>IF(C243="DM", "N/A", IF(Z243="No","N/A",VLOOKUP(B243,'Extension List'!$A$3:$AE$1972,21,FALSE)))</f>
        <v>1</v>
      </c>
      <c r="AC243" s="14">
        <f>IF(AA243="N/A", "N/A", 0)</f>
        <v>0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5</v>
      </c>
      <c r="AN243" s="15" t="str">
        <f>IF(AD243="N/A", IF(U243="N/A", "N/A", L243+U243), AD243+AH243)</f>
        <v>N/A</v>
      </c>
      <c r="AO243" s="15" t="str">
        <f>IF(AD243="N/A", IF(V243="N/A", "N/A", L243+V243), IF(AI243="N/A", "N/A", AD243+AI243))</f>
        <v>N/A</v>
      </c>
      <c r="AP243" s="15" t="str">
        <f>IF(AD243="N/A", IF(W243="N/A", "N/A", L243+W243), IF(AJ243="N/A", "N/A", AD243+AJ243))</f>
        <v>N/A</v>
      </c>
      <c r="AQ243" s="15" t="str">
        <f>IF(AD243="N/A", IF(X243="N/A", "N/A", L243+X243), IF(AK243="N/A", "N/A", AD243+AK243))</f>
        <v>N/A</v>
      </c>
      <c r="AR243" s="14" t="s">
        <v>44</v>
      </c>
      <c r="AS243" s="14" t="s">
        <v>44</v>
      </c>
      <c r="AT243" s="14" t="s">
        <v>44</v>
      </c>
      <c r="AU243" s="14" t="s">
        <v>44</v>
      </c>
      <c r="AV243" s="14" t="s">
        <v>44</v>
      </c>
      <c r="AW243" s="14" t="s">
        <v>44</v>
      </c>
      <c r="AX243" s="14" t="s">
        <v>44</v>
      </c>
      <c r="AY243" s="14" t="s">
        <v>44</v>
      </c>
      <c r="AZ243" s="14" t="s">
        <v>44</v>
      </c>
      <c r="BA243" s="14" t="s">
        <v>44</v>
      </c>
      <c r="BB243" s="14" t="s">
        <v>44</v>
      </c>
      <c r="BC243" s="14" t="s">
        <v>44</v>
      </c>
      <c r="BD243" s="14" t="s">
        <v>44</v>
      </c>
      <c r="BE243" s="14" t="s">
        <v>44</v>
      </c>
      <c r="BF243" s="14" t="s">
        <v>44</v>
      </c>
      <c r="BG243" s="14" t="s">
        <v>44</v>
      </c>
      <c r="BH243" s="14" t="s">
        <v>44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2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2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2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2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2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2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2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2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2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2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2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2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2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2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2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2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2</v>
      </c>
      <c r="CA243" s="14" t="s">
        <v>75</v>
      </c>
      <c r="CB243" s="15">
        <f>BZ243</f>
        <v>2</v>
      </c>
      <c r="CC243" s="14" t="str">
        <f>IF(OR($BH243="T", $BH243="R"), 0, IF($BH243="C", IF($BI243="Y", IF($BA243="C", 0, IF(AF243="N/A", Q243-T243, AF243-AG243)), IF($AF243="N/A", U243, AH243)), AN243))</f>
        <v>N/A</v>
      </c>
      <c r="CD243" s="14" t="str">
        <f>IF(OR($BH243="T", $BH243="R"), 0, IF($BH243="C", IF($BI243="Y", 0, IF($AF243="N/A", V243, AI243)), AO243))</f>
        <v>N/A</v>
      </c>
      <c r="CE243" s="14" t="str">
        <f>IF(OR($BH243="T", $BH243="R"), 0, IF($BH243="C", IF($BI243="Y", 0, IF($AF243="N/A", W243, AJ243)), AP243))</f>
        <v>N/A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S:3 G:2 GR:2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6153</v>
      </c>
      <c r="B244" s="14" t="s">
        <v>2966</v>
      </c>
      <c r="C244" s="14" t="s">
        <v>70</v>
      </c>
      <c r="D244" s="14" t="s">
        <v>57</v>
      </c>
      <c r="E244" s="14">
        <f>VLOOKUP(B244, 'Rookie Year'!$A$2:$B$55555,2,FALSE)</f>
        <v>2024</v>
      </c>
      <c r="F244" s="14">
        <v>2025</v>
      </c>
      <c r="G244" s="14" t="s">
        <v>42</v>
      </c>
      <c r="H244" s="14">
        <v>1</v>
      </c>
      <c r="I244" s="15">
        <v>1</v>
      </c>
      <c r="J244" s="14">
        <v>1</v>
      </c>
      <c r="K244" s="16">
        <f>IF(AND(G244&lt;&gt;"N",R244="N/A"), IF(I244&lt;4, 0, 0.25),IF(I244=1, IF(J244=1,0.25, 0.25), IF(I244&lt;13, 0.25, IF(I244&lt;26, 0.4, IF(I244&lt;51, 0.6, 0.75)))))</f>
        <v>0.25</v>
      </c>
      <c r="L244" s="15">
        <f>I244-M244</f>
        <v>0</v>
      </c>
      <c r="M244" s="15">
        <f>ROUNDUP(I244*K244,0)</f>
        <v>1</v>
      </c>
      <c r="N244" s="15">
        <f>M244*J244</f>
        <v>1</v>
      </c>
      <c r="O244" s="15">
        <v>0</v>
      </c>
      <c r="P244" s="15">
        <v>0</v>
      </c>
      <c r="Q244" s="15">
        <f>N244-O244-P244</f>
        <v>1</v>
      </c>
      <c r="R244" s="14" t="s">
        <v>75</v>
      </c>
      <c r="S244" s="14">
        <f>IF(R244="N/A", J244-($B$1-F244), J244-($B$1-R244))</f>
        <v>1</v>
      </c>
      <c r="T244" s="15">
        <f>IF($S244&lt;1, "N/A", $M244)</f>
        <v>1</v>
      </c>
      <c r="U244" s="15" t="str">
        <f>IF($S244&lt;2, "N/A", $M244)</f>
        <v>N/A</v>
      </c>
      <c r="V244" s="15" t="str">
        <f>IF($S244&lt;3, "N/A", $M244)</f>
        <v>N/A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No</v>
      </c>
      <c r="AA244" s="17" t="str">
        <f>IF(C244="DM", "N/A", IF(Z244="No","N/A",VLOOKUP(B244,'Extension List'!$A$3:$AE$1972,19,FALSE)))</f>
        <v>N/A</v>
      </c>
      <c r="AB244" s="14" t="str">
        <f>IF(C244="DM", "N/A", IF(Z244="No","N/A",VLOOKUP(B244,'Extension List'!$A$3:$AE$1972,21,FALSE)))</f>
        <v>N/A</v>
      </c>
      <c r="AC244" s="14" t="str">
        <f>IF(AA244="N/A", "N/A", 0)</f>
        <v>N/A</v>
      </c>
      <c r="AD244" s="15" t="str">
        <f>IF(AE244="N/A", "N/A", AA244-AE244)</f>
        <v>N/A</v>
      </c>
      <c r="AE244" s="15" t="str">
        <f>IF(AA244="N/A", "N/A", IF(AC244&gt;0, IF(AA244&lt;13, ROUNDUP(0.25*AA244,0), IF(AA244&lt;26, ROUNDUP(0.4*AA244,0), IF(AA244&lt;51, ROUNDUP(0.6*AA244,0), ROUNDUP(0.75*AA244,0)))), "N/A"))</f>
        <v>N/A</v>
      </c>
      <c r="AF244" s="15" t="str">
        <f>IF(AD244="N/A","N/A", (AE244*AC244)+Q244)</f>
        <v>N/A</v>
      </c>
      <c r="AG244" s="15" t="str">
        <f>IF($AF244="N/A", "N/A", "TBC")</f>
        <v>N/A</v>
      </c>
      <c r="AH244" s="15" t="str">
        <f>IF($AF244="N/A", "N/A", "TBC")</f>
        <v>N/A</v>
      </c>
      <c r="AI244" s="15" t="str">
        <f>IF($AF244="N/A","N/A",IF(AC244&gt;1,"TBC","N/A"))</f>
        <v>N/A</v>
      </c>
      <c r="AJ244" s="15" t="str">
        <f>IF($AF244="N/A","N/A",IF(AC244&gt;2,"TBC","N/A"))</f>
        <v>N/A</v>
      </c>
      <c r="AK244" s="15" t="str">
        <f>IF($AF244="N/A","N/A",IF(AC244&gt;3,"TBC","N/A"))</f>
        <v>N/A</v>
      </c>
      <c r="AL244" s="15" t="str">
        <f>IF(AC244="N/A","N/A",IF(AC244&gt;0,IF(SUM(AG244:AK244)&lt;&gt;AF244,"CHECK","OK"),"N/A"))</f>
        <v>N/A</v>
      </c>
      <c r="AM244" s="15">
        <f>IF(AD244="N/A", L244+T244, L244+AG244)</f>
        <v>1</v>
      </c>
      <c r="AN244" s="15" t="str">
        <f>IF(AD244="N/A", IF(U244="N/A", "N/A", L244+U244), AD244+AH244)</f>
        <v>N/A</v>
      </c>
      <c r="AO244" s="15" t="str">
        <f>IF(AD244="N/A", IF(V244="N/A", "N/A", L244+V244), IF(AI244="N/A", "N/A", AD244+AI244))</f>
        <v>N/A</v>
      </c>
      <c r="AP244" s="15" t="str">
        <f>IF(AD244="N/A", IF(W244="N/A", "N/A", L244+W244), IF(AJ244="N/A", "N/A", AD244+AJ244))</f>
        <v>N/A</v>
      </c>
      <c r="AQ244" s="15" t="str">
        <f>IF(AD244="N/A", IF(X244="N/A", "N/A", L244+X244), IF(AK244="N/A", "N/A", AD244+AK244))</f>
        <v>N/A</v>
      </c>
      <c r="AR244" s="14" t="s">
        <v>42</v>
      </c>
      <c r="AS244" s="14" t="s">
        <v>40</v>
      </c>
      <c r="AT244" s="14" t="s">
        <v>40</v>
      </c>
      <c r="AU244" s="14" t="s">
        <v>44</v>
      </c>
      <c r="AV244" s="14" t="s">
        <v>44</v>
      </c>
      <c r="AW244" s="14" t="s">
        <v>44</v>
      </c>
      <c r="AX244" s="14" t="s">
        <v>44</v>
      </c>
      <c r="AY244" s="14" t="s">
        <v>44</v>
      </c>
      <c r="AZ244" s="14" t="s">
        <v>44</v>
      </c>
      <c r="BA244" s="14" t="s">
        <v>44</v>
      </c>
      <c r="BB244" s="14" t="s">
        <v>44</v>
      </c>
      <c r="BC244" s="14" t="s">
        <v>44</v>
      </c>
      <c r="BD244" s="14" t="s">
        <v>44</v>
      </c>
      <c r="BE244" s="14" t="s">
        <v>44</v>
      </c>
      <c r="BF244" s="14" t="s">
        <v>44</v>
      </c>
      <c r="BG244" s="14" t="s">
        <v>44</v>
      </c>
      <c r="BH244" s="14" t="s">
        <v>44</v>
      </c>
      <c r="BJ244" s="15">
        <f>IF(AR244="R", $CA244, IF(OR(AR244="P", AR244="T", AR244="N"), 0, IF($C244="DM", $T244, IF(OR(AR244="Y", AR244="IR"),$AM244,IF(AR244="C", IF($BI244="Y", IF($AF244="N/A", $Q244, $AF244), IF($AG244="N/A", $T244,$AG244)))))))</f>
        <v>0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1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1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1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1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1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1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1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1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1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1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1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1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1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1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1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1</v>
      </c>
      <c r="CA244" s="14" t="s">
        <v>75</v>
      </c>
      <c r="CB244" s="15">
        <f>BZ244</f>
        <v>1</v>
      </c>
      <c r="CC244" s="14" t="str">
        <f>IF(OR($BH244="T", $BH244="R"), 0, IF($BH244="C", IF($BI244="Y", IF($BA244="C", 0, IF(AF244="N/A", Q244-T244, AF244-AG244)), IF($AF244="N/A", U244, AH244)), AN244))</f>
        <v>N/A</v>
      </c>
      <c r="CD244" s="14" t="str">
        <f>IF(OR($BH244="T", $BH244="R"), 0, IF($BH244="C", IF($BI244="Y", 0, IF($AF244="N/A", V244, AI244)), AO244))</f>
        <v>N/A</v>
      </c>
      <c r="CE244" s="14" t="str">
        <f>IF(OR($BH244="T", $BH244="R"), 0, IF($BH244="C", IF($BI244="Y", 0, IF($AF244="N/A", W244, AJ244)), AP244))</f>
        <v>N/A</v>
      </c>
      <c r="CF244" s="14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S:0 G:1 GR:1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5194</v>
      </c>
      <c r="B245" s="14" t="s">
        <v>2786</v>
      </c>
      <c r="C245" s="14" t="s">
        <v>70</v>
      </c>
      <c r="D245" s="14" t="s">
        <v>57</v>
      </c>
      <c r="E245" s="14">
        <f>VLOOKUP(B245, 'Rookie Year'!$A$2:$B$55555,2,FALSE)</f>
        <v>2023</v>
      </c>
      <c r="F245" s="14">
        <v>2023</v>
      </c>
      <c r="G245" s="14" t="s">
        <v>40</v>
      </c>
      <c r="H245" s="14" t="s">
        <v>2188</v>
      </c>
      <c r="I245" s="15">
        <v>2</v>
      </c>
      <c r="J245" s="14">
        <v>3</v>
      </c>
      <c r="K245" s="16">
        <f>IF(AND(G245&lt;&gt;"N",R245="N/A"), IF(I245&lt;4, 0, 0.25),IF(I245=1, IF(J245=1,0.25, 0.25), IF(I245&lt;13, 0.25, IF(I245&lt;26, 0.4, IF(I245&lt;51, 0.6, 0.75)))))</f>
        <v>0</v>
      </c>
      <c r="L245" s="15">
        <f>I245-M245</f>
        <v>2</v>
      </c>
      <c r="M245" s="15">
        <f>ROUNDUP(I245*K245,0)</f>
        <v>0</v>
      </c>
      <c r="N245" s="15">
        <f>M245*J245</f>
        <v>0</v>
      </c>
      <c r="O245" s="15">
        <v>0</v>
      </c>
      <c r="P245" s="15">
        <v>0</v>
      </c>
      <c r="Q245" s="15">
        <f>N245-O245-P245</f>
        <v>0</v>
      </c>
      <c r="R245" s="14" t="s">
        <v>75</v>
      </c>
      <c r="S245" s="14">
        <f>IF(R245="N/A", J245-($B$1-F245), J245-($B$1-R245))</f>
        <v>1</v>
      </c>
      <c r="T245" s="15">
        <v>0</v>
      </c>
      <c r="U245" s="15" t="str">
        <f>IF($S245&lt;2, "N/A", $M245)</f>
        <v>N/A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Yes</v>
      </c>
      <c r="AA245" s="17">
        <f>IF(C245="DM", "N/A", IF(Z245="No","N/A",VLOOKUP(B245,'Extension List'!$A$3:$AE$1972,19,FALSE)))</f>
        <v>1</v>
      </c>
      <c r="AB245" s="14">
        <f>IF(C245="DM", "N/A", IF(Z245="No","N/A",VLOOKUP(B245,'Extension List'!$A$3:$AE$1972,21,FALSE)))</f>
        <v>1</v>
      </c>
      <c r="AC245" s="14">
        <f>IF(AA245="N/A", "N/A", 0)</f>
        <v>0</v>
      </c>
      <c r="AD245" s="15" t="str">
        <f>IF(AE245="N/A", "N/A", AA245-AE245)</f>
        <v>N/A</v>
      </c>
      <c r="AE245" s="15" t="str">
        <f>IF(AA245="N/A", "N/A", IF(AC245&gt;0, IF(AA245&lt;13, ROUNDUP(0.25*AA245,0), IF(AA245&lt;26, ROUNDUP(0.4*AA245,0), IF(AA245&lt;51, ROUNDUP(0.6*AA245,0), ROUNDUP(0.75*AA245,0)))), "N/A"))</f>
        <v>N/A</v>
      </c>
      <c r="AF245" s="15" t="str">
        <f>IF(AD245="N/A","N/A", (AE245*AC245)+Q245)</f>
        <v>N/A</v>
      </c>
      <c r="AG245" s="15" t="str">
        <f>IF($AF245="N/A", "N/A", "TBC")</f>
        <v>N/A</v>
      </c>
      <c r="AH245" s="15" t="str">
        <f>IF($AF245="N/A", "N/A", "TBC")</f>
        <v>N/A</v>
      </c>
      <c r="AI245" s="15" t="str">
        <f>IF($AF245="N/A","N/A",IF(AC245&gt;1,"TBC","N/A"))</f>
        <v>N/A</v>
      </c>
      <c r="AJ245" s="15" t="str">
        <f>IF($AF245="N/A","N/A",IF(AC245&gt;2,"TBC","N/A"))</f>
        <v>N/A</v>
      </c>
      <c r="AK245" s="15" t="str">
        <f>IF($AF245="N/A","N/A",IF(AC245&gt;3,"TBC","N/A"))</f>
        <v>N/A</v>
      </c>
      <c r="AL245" s="15" t="str">
        <f>IF(AC245="N/A","N/A",IF(AC245&gt;0,IF(SUM(AG245:AK245)&lt;&gt;AF245,"CHECK","OK"),"N/A"))</f>
        <v>N/A</v>
      </c>
      <c r="AM245" s="15">
        <f>IF(AD245="N/A", L245+T245, L245+AG245)</f>
        <v>2</v>
      </c>
      <c r="AN245" s="15" t="str">
        <f>IF(AD245="N/A", IF(U245="N/A", "N/A", L245+U245), AD245+AH245)</f>
        <v>N/A</v>
      </c>
      <c r="AO245" s="15" t="str">
        <f>IF(AD245="N/A", IF(V245="N/A", "N/A", L245+V245), IF(AI245="N/A", "N/A", AD245+AI245))</f>
        <v>N/A</v>
      </c>
      <c r="AP245" s="15" t="str">
        <f>IF(AD245="N/A", IF(W245="N/A", "N/A", L245+W245), IF(AJ245="N/A", "N/A", AD245+AJ245))</f>
        <v>N/A</v>
      </c>
      <c r="AQ245" s="15" t="str">
        <f>IF(AD245="N/A", IF(X245="N/A", "N/A", L245+X245), IF(AK245="N/A", "N/A", AD245+AK245))</f>
        <v>N/A</v>
      </c>
      <c r="AR245" s="14" t="s">
        <v>44</v>
      </c>
      <c r="AS245" s="14" t="s">
        <v>44</v>
      </c>
      <c r="AT245" s="14" t="s">
        <v>44</v>
      </c>
      <c r="AU245" s="14" t="s">
        <v>44</v>
      </c>
      <c r="AV245" s="14" t="s">
        <v>44</v>
      </c>
      <c r="AW245" s="14" t="s">
        <v>44</v>
      </c>
      <c r="AX245" s="14" t="s">
        <v>44</v>
      </c>
      <c r="AY245" s="14" t="s">
        <v>44</v>
      </c>
      <c r="AZ245" s="14" t="s">
        <v>44</v>
      </c>
      <c r="BA245" s="14" t="s">
        <v>44</v>
      </c>
      <c r="BB245" s="14" t="s">
        <v>44</v>
      </c>
      <c r="BC245" s="14" t="s">
        <v>44</v>
      </c>
      <c r="BD245" s="14" t="s">
        <v>44</v>
      </c>
      <c r="BE245" s="14" t="s">
        <v>44</v>
      </c>
      <c r="BF245" s="14" t="s">
        <v>44</v>
      </c>
      <c r="BG245" s="14" t="s">
        <v>44</v>
      </c>
      <c r="BH245" s="14" t="s">
        <v>44</v>
      </c>
      <c r="BI245" s="14"/>
      <c r="BJ245" s="15">
        <f>IF(AR245="R", $CA245, IF(OR(AR245="P", AR245="T", AR245="N"), 0, IF($C245="DM", $T245, IF(OR(AR245="Y", AR245="IR"),$AM245,IF(AR245="C", IF($BI245="Y", IF($AF245="N/A", $Q245, $AF245), IF($AG245="N/A", $T245,$AG245)))))))</f>
        <v>0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0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0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0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0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0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0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0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0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0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0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0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0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0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0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0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0</v>
      </c>
      <c r="CA245" s="14" t="s">
        <v>75</v>
      </c>
      <c r="CB245" s="15">
        <f>BZ245</f>
        <v>0</v>
      </c>
      <c r="CC245" s="14" t="str">
        <f>IF(OR($BH245="T", $BH245="R"), 0, IF($BH245="C", IF($BI245="Y", IF($BA245="C", 0, IF(AF245="N/A", Q245-T245, AF245-AG245)), IF($AF245="N/A", U245, AH245)), AN245))</f>
        <v>N/A</v>
      </c>
      <c r="CD245" s="14" t="str">
        <f>IF(OR($BH245="T", $BH245="R"), 0, IF($BH245="C", IF($BI245="Y", 0, IF($AF245="N/A", V245, AI245)), AO245))</f>
        <v>N/A</v>
      </c>
      <c r="CE245" s="14" t="str">
        <f>IF(OR($BH245="T", $BH245="R"), 0, IF($BH245="C", IF($BI245="Y", 0, IF($AF245="N/A", W245, AJ245)), AP245))</f>
        <v>N/A</v>
      </c>
      <c r="CF245" s="14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S:2 G:0 GR:0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4699</v>
      </c>
      <c r="B246" s="14" t="s">
        <v>848</v>
      </c>
      <c r="C246" s="14" t="s">
        <v>70</v>
      </c>
      <c r="D246" s="14" t="s">
        <v>57</v>
      </c>
      <c r="E246" s="14">
        <f>VLOOKUP(B246, 'Rookie Year'!$A$2:$B$55555,2,FALSE)</f>
        <v>2017</v>
      </c>
      <c r="F246" s="14">
        <v>2022</v>
      </c>
      <c r="G246" s="14" t="s">
        <v>42</v>
      </c>
      <c r="H246" s="14" t="s">
        <v>1927</v>
      </c>
      <c r="I246" s="15">
        <v>3</v>
      </c>
      <c r="J246" s="14">
        <v>2</v>
      </c>
      <c r="K246" s="16">
        <f>IF(AND(G246&lt;&gt;"N",R246="N/A"), IF(I246&lt;4, 0, 0.25),IF(I246=1, IF(J246=1,0.25, 0.25), IF(I246&lt;13, 0.25, IF(I246&lt;26, 0.4, IF(I246&lt;51, 0.6, 0.75)))))</f>
        <v>0.25</v>
      </c>
      <c r="L246" s="15">
        <f>I246-M246</f>
        <v>2</v>
      </c>
      <c r="M246" s="15">
        <f>ROUNDUP(I246*K246,0)</f>
        <v>1</v>
      </c>
      <c r="N246" s="15">
        <f>M246*J246</f>
        <v>2</v>
      </c>
      <c r="O246" s="15">
        <v>2</v>
      </c>
      <c r="P246" s="15">
        <v>-1</v>
      </c>
      <c r="Q246" s="15">
        <f>N246-O246-P246</f>
        <v>1</v>
      </c>
      <c r="R246" s="14">
        <v>2024</v>
      </c>
      <c r="S246" s="14">
        <f>IF(R246="N/A", J246-($B$1-F246), J246-($B$1-R246))</f>
        <v>1</v>
      </c>
      <c r="T246" s="15">
        <v>1</v>
      </c>
      <c r="U246" s="15" t="str">
        <f>IF($S246&lt;2, "N/A", $M246)</f>
        <v>N/A</v>
      </c>
      <c r="V246" s="15" t="str">
        <f>IF($S246&lt;3, "N/A", $M246)</f>
        <v>N/A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Yes</v>
      </c>
      <c r="AA246" s="17">
        <f>IF(C246="DM", "N/A", IF(Z246="No","N/A",VLOOKUP(B246,'Extension List'!$A$3:$AE$1972,19,FALSE)))</f>
        <v>11</v>
      </c>
      <c r="AB246" s="14">
        <f>IF(C246="DM", "N/A", IF(Z246="No","N/A",VLOOKUP(B246,'Extension List'!$A$3:$AE$1972,21,FALSE)))</f>
        <v>3</v>
      </c>
      <c r="AC246" s="14">
        <f>IF(AA246="N/A", "N/A", 0)</f>
        <v>0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3</v>
      </c>
      <c r="AN246" s="15" t="str">
        <f>IF(AD246="N/A", IF(U246="N/A", "N/A", L246+U246), AD246+AH246)</f>
        <v>N/A</v>
      </c>
      <c r="AO246" s="15" t="str">
        <f>IF(AD246="N/A", IF(V246="N/A", "N/A", L246+V246), IF(AI246="N/A", "N/A", AD246+AI246))</f>
        <v>N/A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40</v>
      </c>
      <c r="AS246" s="14" t="s">
        <v>40</v>
      </c>
      <c r="AT246" s="14" t="s">
        <v>40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I246" s="14"/>
      <c r="BJ246" s="15">
        <f>IF(AR246="R", $CA246, IF(OR(AR246="P", AR246="T", AR246="N"), 0, IF($C246="DM", $T246, IF(OR(AR246="Y", AR246="IR"),$AM246,IF(AR246="C", IF($BI246="Y", IF($AF246="N/A", $Q246, $AF246), IF($AG246="N/A", $T246,$AG246)))))))</f>
        <v>3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3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3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3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3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3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3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3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3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3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3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3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3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3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3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3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3</v>
      </c>
      <c r="CA246" s="14" t="s">
        <v>75</v>
      </c>
      <c r="CB246" s="15">
        <f>BZ246</f>
        <v>3</v>
      </c>
      <c r="CC246" s="14" t="str">
        <f>IF(OR($BH246="T", $BH246="R"), 0, IF($BH246="C", IF($BI246="Y", IF($BA246="C", 0, IF(AF246="N/A", Q246-T246, AF246-AG246)), IF($AF246="N/A", U246, AH246)), AN246))</f>
        <v>N/A</v>
      </c>
      <c r="CD246" s="14" t="str">
        <f>IF(OR($BH246="T", $BH246="R"), 0, IF($BH246="C", IF($BI246="Y", 0, IF($AF246="N/A", V246, AI246)), AO246))</f>
        <v>N/A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S:2 G:1 GR:1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5874</v>
      </c>
      <c r="B247" s="14" t="s">
        <v>2916</v>
      </c>
      <c r="C247" s="14" t="s">
        <v>70</v>
      </c>
      <c r="D247" s="14" t="s">
        <v>57</v>
      </c>
      <c r="E247" s="14">
        <f>VLOOKUP(B247, 'Rookie Year'!$A$2:$B$55555,2,FALSE)</f>
        <v>2022</v>
      </c>
      <c r="F247" s="14">
        <v>2025</v>
      </c>
      <c r="G247" s="14" t="s">
        <v>42</v>
      </c>
      <c r="H247" s="14" t="s">
        <v>2928</v>
      </c>
      <c r="I247" s="15">
        <v>3</v>
      </c>
      <c r="J247" s="14">
        <v>1</v>
      </c>
      <c r="K247" s="16">
        <f>IF(AND(G247&lt;&gt;"N",R247="N/A"), IF(I247&lt;4, 0, 0.25),IF(I247=1, IF(J247=1,0.25, 0.25), IF(I247&lt;13, 0.25, IF(I247&lt;26, 0.4, IF(I247&lt;51, 0.6, 0.75)))))</f>
        <v>0.25</v>
      </c>
      <c r="L247" s="15">
        <f>I247-M247</f>
        <v>2</v>
      </c>
      <c r="M247" s="15">
        <f>ROUNDUP(I247*K247,0)</f>
        <v>1</v>
      </c>
      <c r="N247" s="15">
        <f>M247*J247</f>
        <v>1</v>
      </c>
      <c r="O247" s="15">
        <v>0</v>
      </c>
      <c r="P247" s="15">
        <v>0</v>
      </c>
      <c r="Q247" s="15">
        <f>N247-O247-P247</f>
        <v>1</v>
      </c>
      <c r="R247" s="14" t="s">
        <v>75</v>
      </c>
      <c r="S247" s="14">
        <f>IF(R247="N/A", J247-($B$1-F247), J247-($B$1-R247))</f>
        <v>1</v>
      </c>
      <c r="T247" s="15">
        <f>IF($S247&lt;1, "N/A", $M247)</f>
        <v>1</v>
      </c>
      <c r="U247" s="15" t="str">
        <f>IF($S247&lt;2, "N/A", $M247)</f>
        <v>N/A</v>
      </c>
      <c r="V247" s="15" t="str">
        <f>IF($S247&lt;3, "N/A", $M247)</f>
        <v>N/A</v>
      </c>
      <c r="W247" s="15" t="str">
        <f>IF($S247&lt;4, "N/A", $M247)</f>
        <v>N/A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List'!$A$3:$AE$1972,19,FALSE)))</f>
        <v>N/A</v>
      </c>
      <c r="AB247" s="14" t="str">
        <f>IF(C247="DM", "N/A", IF(Z247="No","N/A",VLOOKUP(B247,'Extension List'!$A$3:$AE$1972,21,FALSE)))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3</v>
      </c>
      <c r="AN247" s="15" t="str">
        <f>IF(AD247="N/A", IF(U247="N/A", "N/A", L247+U247), AD247+AH247)</f>
        <v>N/A</v>
      </c>
      <c r="AO247" s="15" t="str">
        <f>IF(AD247="N/A", IF(V247="N/A", "N/A", L247+V247), IF(AI247="N/A", "N/A", AD247+AI247))</f>
        <v>N/A</v>
      </c>
      <c r="AP247" s="15" t="str">
        <f>IF(AD247="N/A", IF(W247="N/A", "N/A", L247+W247), IF(AJ247="N/A", "N/A", AD247+AJ247))</f>
        <v>N/A</v>
      </c>
      <c r="AQ247" s="15" t="str">
        <f>IF(AD247="N/A", IF(X247="N/A", "N/A", L247+X247), IF(AK247="N/A", "N/A", AD247+AK247))</f>
        <v>N/A</v>
      </c>
      <c r="AR247" s="14" t="s">
        <v>40</v>
      </c>
      <c r="AS247" s="14" t="s">
        <v>40</v>
      </c>
      <c r="AT247" s="14" t="s">
        <v>40</v>
      </c>
      <c r="AU247" s="14" t="s">
        <v>40</v>
      </c>
      <c r="AV247" s="14" t="s">
        <v>40</v>
      </c>
      <c r="AW247" s="14" t="s">
        <v>40</v>
      </c>
      <c r="AX247" s="14" t="s">
        <v>40</v>
      </c>
      <c r="AY247" s="14" t="s">
        <v>40</v>
      </c>
      <c r="AZ247" s="14" t="s">
        <v>40</v>
      </c>
      <c r="BA247" s="14" t="s">
        <v>40</v>
      </c>
      <c r="BB247" s="14" t="s">
        <v>40</v>
      </c>
      <c r="BC247" s="14" t="s">
        <v>40</v>
      </c>
      <c r="BD247" s="14" t="s">
        <v>40</v>
      </c>
      <c r="BE247" s="14" t="s">
        <v>40</v>
      </c>
      <c r="BF247" s="14" t="s">
        <v>40</v>
      </c>
      <c r="BG247" s="14" t="s">
        <v>40</v>
      </c>
      <c r="BH247" s="14" t="s">
        <v>40</v>
      </c>
      <c r="BI247" s="14"/>
      <c r="BJ247" s="15">
        <f>IF(AR247="R", $CA247, IF(OR(AR247="P", AR247="T", AR247="N"), 0, IF($C247="DM", $T247, IF(OR(AR247="Y", AR247="IR"),$AM247,IF(AR247="C", IF($BI247="Y", IF($AF247="N/A", $Q247, $AF247), IF($AG247="N/A", $T247,$AG247)))))))</f>
        <v>3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3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3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3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3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3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3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3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3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3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3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3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3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3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3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3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3</v>
      </c>
      <c r="CA247" s="14" t="s">
        <v>75</v>
      </c>
      <c r="CB247" s="15">
        <f>BZ247</f>
        <v>3</v>
      </c>
      <c r="CC247" s="14" t="str">
        <f>IF(OR($BH247="T", $BH247="R"), 0, IF($BH247="C", IF($BI247="Y", IF($BA247="C", 0, IF(AF247="N/A", Q247-T247, AF247-AG247)), IF($AF247="N/A", U247, AH247)), AN247))</f>
        <v>N/A</v>
      </c>
      <c r="CD247" s="14" t="str">
        <f>IF(OR($BH247="T", $BH247="R"), 0, IF($BH247="C", IF($BI247="Y", 0, IF($AF247="N/A", V247, AI247)), AO247))</f>
        <v>N/A</v>
      </c>
      <c r="CE247" s="14" t="str">
        <f>IF(OR($BH247="T", $BH247="R"), 0, IF($BH247="C", IF($BI247="Y", 0, IF($AF247="N/A", W247, AJ247)), AP247))</f>
        <v>N/A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S:2 G:1 GR:1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5652</v>
      </c>
      <c r="B248" s="14" t="s">
        <v>3012</v>
      </c>
      <c r="C248" s="14" t="s">
        <v>70</v>
      </c>
      <c r="D248" s="14" t="s">
        <v>57</v>
      </c>
      <c r="E248" s="14">
        <f>VLOOKUP(B248, 'Rookie Year'!$A$2:$B$55555,2,FALSE)</f>
        <v>2024</v>
      </c>
      <c r="F248" s="14">
        <v>2024</v>
      </c>
      <c r="G248" s="14" t="s">
        <v>40</v>
      </c>
      <c r="H248" s="14" t="s">
        <v>2203</v>
      </c>
      <c r="I248" s="15">
        <v>1</v>
      </c>
      <c r="J248" s="14">
        <v>3</v>
      </c>
      <c r="K248" s="16">
        <f>IF(AND(G248&lt;&gt;"N",R248="N/A"), IF(I248&lt;4, 0, 0.25),IF(I248=1, IF(J248=1,0.25, 0.25), IF(I248&lt;13, 0.25, IF(I248&lt;26, 0.4, IF(I248&lt;51, 0.6, 0.75)))))</f>
        <v>0</v>
      </c>
      <c r="L248" s="15">
        <f>I248-M248</f>
        <v>1</v>
      </c>
      <c r="M248" s="15">
        <f>ROUNDUP(I248*K248,0)</f>
        <v>0</v>
      </c>
      <c r="N248" s="15">
        <f>M248*J248</f>
        <v>0</v>
      </c>
      <c r="O248" s="15">
        <v>0</v>
      </c>
      <c r="P248" s="15">
        <v>0</v>
      </c>
      <c r="Q248" s="15">
        <f>N248-O248-P248</f>
        <v>0</v>
      </c>
      <c r="R248" s="14" t="s">
        <v>75</v>
      </c>
      <c r="S248" s="14">
        <f>IF(R248="N/A", J248-($B$1-F248), J248-($B$1-R248))</f>
        <v>2</v>
      </c>
      <c r="T248" s="15">
        <v>0</v>
      </c>
      <c r="U248" s="15">
        <v>0</v>
      </c>
      <c r="V248" s="15" t="str">
        <f>IF($S248&lt;3, "N/A", $M248)</f>
        <v>N/A</v>
      </c>
      <c r="W248" s="15" t="str">
        <f>IF($S248&lt;4, "N/A", $M248)</f>
        <v>N/A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No</v>
      </c>
      <c r="AA248" s="17" t="str">
        <f>IF(C248="DM", "N/A", IF(Z248="No","N/A",VLOOKUP(B248,'Extension List'!$A$3:$AE$1972,19,FALSE)))</f>
        <v>N/A</v>
      </c>
      <c r="AB248" s="14" t="str">
        <f>IF(C248="DM", "N/A", IF(Z248="No","N/A",VLOOKUP(B248,'Extension List'!$A$3:$AE$1972,21,FALSE)))</f>
        <v>N/A</v>
      </c>
      <c r="AC248" s="14" t="str">
        <f>IF(AA248="N/A", "N/A", 0)</f>
        <v>N/A</v>
      </c>
      <c r="AD248" s="15" t="str">
        <f>IF(AE248="N/A", "N/A", AA248-AE248)</f>
        <v>N/A</v>
      </c>
      <c r="AE248" s="15" t="str">
        <f>IF(AA248="N/A", "N/A", IF(AC248&gt;0, IF(AA248&lt;13, ROUNDUP(0.25*AA248,0), IF(AA248&lt;26, ROUNDUP(0.4*AA248,0), IF(AA248&lt;51, ROUNDUP(0.6*AA248,0), ROUNDUP(0.75*AA248,0)))), "N/A"))</f>
        <v>N/A</v>
      </c>
      <c r="AF248" s="15" t="str">
        <f>IF(AD248="N/A","N/A", (AE248*AC248)+Q248)</f>
        <v>N/A</v>
      </c>
      <c r="AG248" s="15" t="str">
        <f>IF($AF248="N/A", "N/A", "TBC")</f>
        <v>N/A</v>
      </c>
      <c r="AH248" s="15" t="str">
        <f>IF($AF248="N/A", "N/A", "TBC")</f>
        <v>N/A</v>
      </c>
      <c r="AI248" s="15" t="str">
        <f>IF($AF248="N/A","N/A",IF(AC248&gt;1,"TBC","N/A"))</f>
        <v>N/A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N/A</v>
      </c>
      <c r="AM248" s="15">
        <f>IF(AD248="N/A", L248+T248, L248+AG248)</f>
        <v>1</v>
      </c>
      <c r="AN248" s="15">
        <f>IF(AD248="N/A", IF(U248="N/A", "N/A", L248+U248), AD248+AH248)</f>
        <v>1</v>
      </c>
      <c r="AO248" s="15" t="str">
        <f>IF(AD248="N/A", IF(V248="N/A", "N/A", L248+V248), IF(AI248="N/A", "N/A", AD248+AI248))</f>
        <v>N/A</v>
      </c>
      <c r="AP248" s="15" t="str">
        <f>IF(AD248="N/A", IF(W248="N/A", "N/A", L248+W248), IF(AJ248="N/A", "N/A", AD248+AJ248))</f>
        <v>N/A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I248" s="14"/>
      <c r="BJ248" s="15">
        <f>IF(AR248="R", $CA248, IF(OR(AR248="P", AR248="T", AR248="N"), 0, IF($C248="DM", $T248, IF(OR(AR248="Y", AR248="IR"),$AM248,IF(AR248="C", IF($BI248="Y", IF($AF248="N/A", $Q248, $AF248), IF($AG248="N/A", $T248,$AG248)))))))</f>
        <v>1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1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1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1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1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1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1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1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1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1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1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1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1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1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1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1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1</v>
      </c>
      <c r="CA248" s="14" t="s">
        <v>75</v>
      </c>
      <c r="CB248" s="15">
        <f>BZ248</f>
        <v>1</v>
      </c>
      <c r="CC248" s="14">
        <f>IF(OR($BH248="T", $BH248="R"), 0, IF($BH248="C", IF($BI248="Y", IF($BA248="C", 0, IF(AF248="N/A", Q248-T248, AF248-AG248)), IF($AF248="N/A", U248, AH248)), AN248))</f>
        <v>1</v>
      </c>
      <c r="CD248" s="14" t="str">
        <f>IF(OR($BH248="T", $BH248="R"), 0, IF($BH248="C", IF($BI248="Y", 0, IF($AF248="N/A", V248, AI248)), AO248))</f>
        <v>N/A</v>
      </c>
      <c r="CE248" s="14" t="str">
        <f>IF(OR($BH248="T", $BH248="R"), 0, IF($BH248="C", IF($BI248="Y", 0, IF($AF248="N/A", W248, AJ248)), AP248))</f>
        <v>N/A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S:1 G:0 GR:0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6180</v>
      </c>
      <c r="B249" s="14" t="s">
        <v>3252</v>
      </c>
      <c r="C249" s="14" t="s">
        <v>70</v>
      </c>
      <c r="D249" s="14" t="s">
        <v>57</v>
      </c>
      <c r="E249" s="14">
        <f>VLOOKUP(B249, 'Rookie Year'!$A$2:$B$55555,2,FALSE)</f>
        <v>2020</v>
      </c>
      <c r="F249" s="14">
        <v>2025</v>
      </c>
      <c r="G249" s="14" t="s">
        <v>42</v>
      </c>
      <c r="H249" s="14">
        <v>3</v>
      </c>
      <c r="I249" s="15">
        <v>3</v>
      </c>
      <c r="J249" s="14">
        <v>1</v>
      </c>
      <c r="K249" s="16">
        <f>IF(AND(G249&lt;&gt;"N",R249="N/A"), IF(I249&lt;4, 0, 0.25),IF(I249=1, IF(J249=1,0.25, 0.25), IF(I249&lt;13, 0.25, IF(I249&lt;26, 0.4, IF(I249&lt;51, 0.6, 0.75)))))</f>
        <v>0.25</v>
      </c>
      <c r="L249" s="15">
        <f>I249-M249</f>
        <v>2</v>
      </c>
      <c r="M249" s="15">
        <f>ROUNDUP(I249*K249,0)</f>
        <v>1</v>
      </c>
      <c r="N249" s="15">
        <f>M249*J249</f>
        <v>1</v>
      </c>
      <c r="O249" s="15">
        <v>0</v>
      </c>
      <c r="P249" s="15">
        <v>0</v>
      </c>
      <c r="Q249" s="15">
        <f>N249-O249-P249</f>
        <v>1</v>
      </c>
      <c r="R249" s="14" t="s">
        <v>75</v>
      </c>
      <c r="S249" s="14">
        <f>IF(R249="N/A", J249-($B$1-F249), J249-($B$1-R249))</f>
        <v>1</v>
      </c>
      <c r="T249" s="15">
        <f>IF($S249&lt;1, "N/A", $M249)</f>
        <v>1</v>
      </c>
      <c r="U249" s="15" t="str">
        <f>IF($S249&lt;2, "N/A", $M249)</f>
        <v>N/A</v>
      </c>
      <c r="V249" s="15" t="str">
        <f>IF($S249&lt;3, "N/A", $M249)</f>
        <v>N/A</v>
      </c>
      <c r="W249" s="15" t="str">
        <f>IF($S249&lt;4, "N/A", $M249)</f>
        <v>N/A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No</v>
      </c>
      <c r="AA249" s="17" t="str">
        <f>IF(C249="DM", "N/A", IF(Z249="No","N/A",VLOOKUP(B249,'Extension List'!$A$3:$AE$1972,19,FALSE)))</f>
        <v>N/A</v>
      </c>
      <c r="AB249" s="14" t="str">
        <f>IF(C249="DM", "N/A", IF(Z249="No","N/A",VLOOKUP(B249,'Extension List'!$A$3:$AE$1972,21,FALSE)))</f>
        <v>N/A</v>
      </c>
      <c r="AC249" s="14" t="str">
        <f>IF(AA249="N/A", "N/A", 0)</f>
        <v>N/A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3</v>
      </c>
      <c r="AN249" s="15" t="str">
        <f>IF(AD249="N/A", IF(U249="N/A", "N/A", L249+U249), AD249+AH249)</f>
        <v>N/A</v>
      </c>
      <c r="AO249" s="15" t="str">
        <f>IF(AD249="N/A", IF(V249="N/A", "N/A", L249+V249), IF(AI249="N/A", "N/A", AD249+AI249))</f>
        <v>N/A</v>
      </c>
      <c r="AP249" s="15" t="str">
        <f>IF(AD249="N/A", IF(W249="N/A", "N/A", L249+W249), IF(AJ249="N/A", "N/A", AD249+AJ249))</f>
        <v>N/A</v>
      </c>
      <c r="AQ249" s="15" t="str">
        <f>IF(AD249="N/A", IF(X249="N/A", "N/A", L249+X249), IF(AK249="N/A", "N/A", AD249+AK249))</f>
        <v>N/A</v>
      </c>
      <c r="AR249" s="14" t="s">
        <v>42</v>
      </c>
      <c r="AS249" s="14" t="s">
        <v>42</v>
      </c>
      <c r="AT249" s="14" t="s">
        <v>42</v>
      </c>
      <c r="AU249" s="14" t="s">
        <v>40</v>
      </c>
      <c r="AV249" s="14" t="s">
        <v>40</v>
      </c>
      <c r="AW249" s="14" t="s">
        <v>40</v>
      </c>
      <c r="AX249" s="14" t="s">
        <v>40</v>
      </c>
      <c r="AY249" s="14" t="s">
        <v>40</v>
      </c>
      <c r="AZ249" s="14" t="s">
        <v>40</v>
      </c>
      <c r="BA249" s="14" t="s">
        <v>40</v>
      </c>
      <c r="BB249" s="14" t="s">
        <v>40</v>
      </c>
      <c r="BC249" s="14" t="s">
        <v>40</v>
      </c>
      <c r="BD249" s="14" t="s">
        <v>40</v>
      </c>
      <c r="BE249" s="14" t="s">
        <v>40</v>
      </c>
      <c r="BF249" s="14" t="s">
        <v>40</v>
      </c>
      <c r="BG249" s="14" t="s">
        <v>40</v>
      </c>
      <c r="BH249" s="14" t="s">
        <v>40</v>
      </c>
      <c r="BJ249" s="15">
        <f>IF(AR249="R", $CA249, IF(OR(AR249="P", AR249="T", AR249="N"), 0, IF($C249="DM", $T249, IF(OR(AR249="Y", AR249="IR"),$AM249,IF(AR249="C", IF($BI249="Y", IF($AF249="N/A", $Q249, $AF249), IF($AG249="N/A", $T249,$AG249)))))))</f>
        <v>0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0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0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3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3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3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3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3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3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3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3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3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3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3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3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3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3</v>
      </c>
      <c r="CA249" s="14" t="s">
        <v>75</v>
      </c>
      <c r="CB249" s="15">
        <f>BZ249</f>
        <v>3</v>
      </c>
      <c r="CC249" s="14" t="str">
        <f>IF(OR($BH249="T", $BH249="R"), 0, IF($BH249="C", IF($BI249="Y", IF($BA249="C", 0, IF(AF249="N/A", Q249-T249, AF249-AG249)), IF($AF249="N/A", U249, AH249)), AN249))</f>
        <v>N/A</v>
      </c>
      <c r="CD249" s="14" t="str">
        <f>IF(OR($BH249="T", $BH249="R"), 0, IF($BH249="C", IF($BI249="Y", 0, IF($AF249="N/A", V249, AI249)), AO249))</f>
        <v>N/A</v>
      </c>
      <c r="CE249" s="14" t="str">
        <f>IF(OR($BH249="T", $BH249="R"), 0, IF($BH249="C", IF($BI249="Y", 0, IF($AF249="N/A", W249, AJ249)), AP249))</f>
        <v>N/A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S:2 G:1 GR:1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6113</v>
      </c>
      <c r="B250" s="14" t="s">
        <v>3229</v>
      </c>
      <c r="C250" s="14" t="s">
        <v>70</v>
      </c>
      <c r="D250" s="14" t="s">
        <v>57</v>
      </c>
      <c r="E250" s="14">
        <v>2025</v>
      </c>
      <c r="F250" s="14">
        <v>2025</v>
      </c>
      <c r="G250" s="14" t="s">
        <v>40</v>
      </c>
      <c r="H250" s="14" t="s">
        <v>3240</v>
      </c>
      <c r="I250" s="15">
        <v>1</v>
      </c>
      <c r="J250" s="14">
        <v>3</v>
      </c>
      <c r="K250" s="16">
        <f>IF(AND(G250&lt;&gt;"N",R250="N/A"), IF(I250&lt;4, 0, 0.25),IF(I250=1, IF(J250=1,0.25, 0.25), IF(I250&lt;13, 0.25, IF(I250&lt;26, 0.4, IF(I250&lt;51, 0.6, 0.75)))))</f>
        <v>0</v>
      </c>
      <c r="L250" s="15">
        <f>I250-M250</f>
        <v>1</v>
      </c>
      <c r="M250" s="15">
        <f>ROUNDUP(I250*K250,0)</f>
        <v>0</v>
      </c>
      <c r="N250" s="15">
        <f>M250*J250</f>
        <v>0</v>
      </c>
      <c r="O250" s="15">
        <v>0</v>
      </c>
      <c r="P250" s="15">
        <v>0</v>
      </c>
      <c r="Q250" s="15">
        <f>N250-O250-P250</f>
        <v>0</v>
      </c>
      <c r="R250" s="14" t="s">
        <v>75</v>
      </c>
      <c r="S250" s="14">
        <f>IF(R250="N/A", J250-($B$1-F250), J250-($B$1-R250))</f>
        <v>3</v>
      </c>
      <c r="T250" s="15">
        <f>IF($S250&lt;1, "N/A", $M250)</f>
        <v>0</v>
      </c>
      <c r="U250" s="15">
        <f>IF($S250&lt;2, "N/A", $M250)</f>
        <v>0</v>
      </c>
      <c r="V250" s="15">
        <f>IF($S250&lt;3, "N/A", $M250)</f>
        <v>0</v>
      </c>
      <c r="W250" s="15" t="str">
        <f>IF($S250&lt;4, "N/A", $M250)</f>
        <v>N/A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No</v>
      </c>
      <c r="AA250" s="17" t="str">
        <f>IF(C250="DM", "N/A", IF(Z250="No","N/A",VLOOKUP(B250,'Extension List'!$A$3:$AE$1972,19,FALSE)))</f>
        <v>N/A</v>
      </c>
      <c r="AB250" s="14" t="str">
        <f>IF(C250="DM", "N/A", IF(Z250="No","N/A",VLOOKUP(B250,'Extension List'!$A$3:$AE$1972,21,FALSE)))</f>
        <v>N/A</v>
      </c>
      <c r="AC250" s="14" t="str">
        <f>IF(AA250="N/A", "N/A", 0)</f>
        <v>N/A</v>
      </c>
      <c r="AD250" s="15" t="str">
        <f>IF(AE250="N/A", "N/A", AA250-AE250)</f>
        <v>N/A</v>
      </c>
      <c r="AE250" s="15" t="str">
        <f>IF(AA250="N/A", "N/A", IF(AC250&gt;0, IF(AA250&lt;13, ROUNDUP(0.25*AA250,0), IF(AA250&lt;26, ROUNDUP(0.4*AA250,0), IF(AA250&lt;51, ROUNDUP(0.6*AA250,0), ROUNDUP(0.75*AA250,0)))), "N/A"))</f>
        <v>N/A</v>
      </c>
      <c r="AF250" s="15" t="str">
        <f>IF(AD250="N/A","N/A", (AE250*AC250)+Q250)</f>
        <v>N/A</v>
      </c>
      <c r="AG250" s="15" t="str">
        <f>IF($AF250="N/A", "N/A", "TBC")</f>
        <v>N/A</v>
      </c>
      <c r="AH250" s="15" t="str">
        <f>IF($AF250="N/A", "N/A", "TBC")</f>
        <v>N/A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N/A</v>
      </c>
      <c r="AM250" s="15">
        <f>IF(AD250="N/A", L250+T250, L250+AG250)</f>
        <v>1</v>
      </c>
      <c r="AN250" s="15">
        <f>IF(AD250="N/A", IF(U250="N/A", "N/A", L250+U250), AD250+AH250)</f>
        <v>1</v>
      </c>
      <c r="AO250" s="15">
        <f>IF(AD250="N/A", IF(V250="N/A", "N/A", L250+V250), IF(AI250="N/A", "N/A", AD250+AI250))</f>
        <v>1</v>
      </c>
      <c r="AP250" s="15" t="str">
        <f>IF(AD250="N/A", IF(W250="N/A", "N/A", L250+W250), IF(AJ250="N/A", "N/A", AD250+AJ250))</f>
        <v>N/A</v>
      </c>
      <c r="AQ250" s="15" t="str">
        <f>IF(AD250="N/A", IF(X250="N/A", "N/A", L250+X250), IF(AK250="N/A", "N/A", AD250+AK250))</f>
        <v>N/A</v>
      </c>
      <c r="AR250" s="14" t="s">
        <v>40</v>
      </c>
      <c r="AS250" s="14" t="s">
        <v>44</v>
      </c>
      <c r="AT250" s="14" t="s">
        <v>44</v>
      </c>
      <c r="AU250" s="14" t="s">
        <v>44</v>
      </c>
      <c r="AV250" s="14" t="s">
        <v>44</v>
      </c>
      <c r="AW250" s="14" t="s">
        <v>44</v>
      </c>
      <c r="AX250" s="14" t="s">
        <v>44</v>
      </c>
      <c r="AY250" s="14" t="s">
        <v>44</v>
      </c>
      <c r="AZ250" s="14" t="s">
        <v>44</v>
      </c>
      <c r="BA250" s="14" t="s">
        <v>44</v>
      </c>
      <c r="BB250" s="14" t="s">
        <v>44</v>
      </c>
      <c r="BC250" s="14" t="s">
        <v>44</v>
      </c>
      <c r="BD250" s="14" t="s">
        <v>44</v>
      </c>
      <c r="BE250" s="14" t="s">
        <v>44</v>
      </c>
      <c r="BF250" s="14" t="s">
        <v>44</v>
      </c>
      <c r="BG250" s="14" t="s">
        <v>44</v>
      </c>
      <c r="BH250" s="14" t="s">
        <v>44</v>
      </c>
      <c r="BJ250" s="15">
        <f>IF(AR250="R", $CA250, IF(OR(AR250="P", AR250="T", AR250="N"), 0, IF($C250="DM", $T250, IF(OR(AR250="Y", AR250="IR"),$AM250,IF(AR250="C", IF($BI250="Y", IF($AF250="N/A", $Q250, $AF250), IF($AG250="N/A", $T250,$AG250)))))))</f>
        <v>1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0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0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0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0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0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0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0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0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0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0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0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0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0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0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0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0</v>
      </c>
      <c r="CA250" s="14" t="s">
        <v>75</v>
      </c>
      <c r="CB250" s="15">
        <f>BZ250</f>
        <v>0</v>
      </c>
      <c r="CC250" s="14">
        <f>IF(OR($BH250="T", $BH250="R"), 0, IF($BH250="C", IF($BI250="Y", IF($BA250="C", 0, IF(AF250="N/A", Q250-T250, AF250-AG250)), IF($AF250="N/A", U250, AH250)), AN250))</f>
        <v>0</v>
      </c>
      <c r="CD250" s="14">
        <f>IF(OR($BH250="T", $BH250="R"), 0, IF($BH250="C", IF($BI250="Y", 0, IF($AF250="N/A", V250, AI250)), AO250))</f>
        <v>0</v>
      </c>
      <c r="CE250" s="14" t="str">
        <f>IF(OR($BH250="T", $BH250="R"), 0, IF($BH250="C", IF($BI250="Y", 0, IF($AF250="N/A", W250, AJ250)), AP250))</f>
        <v>N/A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S:1 G:0 GR:0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1995</v>
      </c>
      <c r="B251" s="14" t="s">
        <v>171</v>
      </c>
      <c r="C251" s="14" t="s">
        <v>71</v>
      </c>
      <c r="D251" s="14" t="s">
        <v>57</v>
      </c>
      <c r="E251" s="14">
        <f>VLOOKUP(B251, 'Rookie Year'!$A$2:$B$55555,2,FALSE)</f>
        <v>2017</v>
      </c>
      <c r="F251" s="14">
        <v>2017</v>
      </c>
      <c r="G251" s="14" t="s">
        <v>40</v>
      </c>
      <c r="H251" s="14" t="s">
        <v>1926</v>
      </c>
      <c r="I251" s="15">
        <v>23</v>
      </c>
      <c r="J251" s="14">
        <v>5</v>
      </c>
      <c r="K251" s="16">
        <f>IF(AND(G251&lt;&gt;"N",R251="N/A"), IF(I251&lt;4, 0, 0.25),IF(I251=1, IF(J251=1,0.25, 0.25), IF(I251&lt;13, 0.25, IF(I251&lt;26, 0.4, IF(I251&lt;51, 0.6, 0.75)))))</f>
        <v>0.4</v>
      </c>
      <c r="L251" s="15">
        <f>I251-M251</f>
        <v>13</v>
      </c>
      <c r="M251" s="15">
        <f>ROUNDUP(I251*K251,0)</f>
        <v>10</v>
      </c>
      <c r="N251" s="15">
        <f>M251*J251</f>
        <v>50</v>
      </c>
      <c r="O251" s="15">
        <v>40</v>
      </c>
      <c r="P251" s="15">
        <v>0</v>
      </c>
      <c r="Q251" s="15">
        <f>N251-O251-P251</f>
        <v>10</v>
      </c>
      <c r="R251" s="14">
        <v>2021</v>
      </c>
      <c r="S251" s="14">
        <f>IF(R251="N/A", J251-($B$1-F251), J251-($B$1-R251))</f>
        <v>1</v>
      </c>
      <c r="T251" s="15">
        <v>10</v>
      </c>
      <c r="U251" s="15" t="str">
        <f>IF($S251&lt;2, "N/A", $M251)</f>
        <v>N/A</v>
      </c>
      <c r="V251" s="15" t="str">
        <f>IF($S251&lt;3, "N/A", $M251)</f>
        <v>N/A</v>
      </c>
      <c r="W251" s="15" t="str">
        <f>IF($S251&lt;4, "N/A", $M251)</f>
        <v>N/A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Yes</v>
      </c>
      <c r="AA251" s="17">
        <f>IF(C251="DM", "N/A", IF(Z251="No","N/A",VLOOKUP(B251,'Extension List'!$A$3:$AE$1972,19,FALSE)))</f>
        <v>11</v>
      </c>
      <c r="AB251" s="14">
        <f>IF(C251="DM", "N/A", IF(Z251="No","N/A",VLOOKUP(B251,'Extension List'!$A$3:$AE$1972,21,FALSE)))</f>
        <v>3</v>
      </c>
      <c r="AC251" s="14">
        <v>2</v>
      </c>
      <c r="AD251" s="15">
        <f>IF(AE251="N/A", "N/A", AA251-AE251)</f>
        <v>8</v>
      </c>
      <c r="AE251" s="15">
        <f>IF(AA251="N/A", "N/A", IF(AC251&gt;0, IF(AA251&lt;13, ROUNDUP(0.25*AA251,0), IF(AA251&lt;26, ROUNDUP(0.4*AA251,0), IF(AA251&lt;51, ROUNDUP(0.6*AA251,0), ROUNDUP(0.75*AA251,0)))), "N/A"))</f>
        <v>3</v>
      </c>
      <c r="AF251" s="15">
        <f>IF(AD251="N/A","N/A", (AE251*AC251)+Q251)</f>
        <v>16</v>
      </c>
      <c r="AG251" s="15">
        <v>6</v>
      </c>
      <c r="AH251" s="15">
        <v>6</v>
      </c>
      <c r="AI251" s="15">
        <v>4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OK</v>
      </c>
      <c r="AM251" s="15">
        <f>IF(AD251="N/A", L251+T251, L251+AG251)</f>
        <v>19</v>
      </c>
      <c r="AN251" s="15">
        <f>IF(AD251="N/A", IF(U251="N/A", "N/A", L251+U251), AD251+AH251)</f>
        <v>14</v>
      </c>
      <c r="AO251" s="15">
        <f>IF(AD251="N/A", IF(V251="N/A", "N/A", L251+V251), IF(AI251="N/A", "N/A", AD251+AI251))</f>
        <v>12</v>
      </c>
      <c r="AP251" s="15" t="str">
        <f>IF(AD251="N/A", IF(W251="N/A", "N/A", L251+W251), IF(AJ251="N/A", "N/A", AD251+AJ251))</f>
        <v>N/A</v>
      </c>
      <c r="AQ251" s="15" t="str">
        <f>IF(AD251="N/A", IF(X251="N/A", "N/A", L251+X251), IF(AK251="N/A", "N/A", AD251+AK251))</f>
        <v>N/A</v>
      </c>
      <c r="AR251" s="14" t="s">
        <v>40</v>
      </c>
      <c r="AS251" s="14" t="s">
        <v>40</v>
      </c>
      <c r="AT251" s="14" t="s">
        <v>40</v>
      </c>
      <c r="AU251" s="14" t="s">
        <v>40</v>
      </c>
      <c r="AV251" s="14" t="s">
        <v>40</v>
      </c>
      <c r="AW251" s="14" t="s">
        <v>40</v>
      </c>
      <c r="AX251" s="14" t="s">
        <v>40</v>
      </c>
      <c r="AY251" s="14" t="s">
        <v>40</v>
      </c>
      <c r="AZ251" s="14" t="s">
        <v>40</v>
      </c>
      <c r="BA251" s="14" t="s">
        <v>40</v>
      </c>
      <c r="BB251" s="14" t="s">
        <v>40</v>
      </c>
      <c r="BC251" s="14" t="s">
        <v>40</v>
      </c>
      <c r="BD251" s="14" t="s">
        <v>40</v>
      </c>
      <c r="BE251" s="14" t="s">
        <v>40</v>
      </c>
      <c r="BF251" s="14" t="s">
        <v>40</v>
      </c>
      <c r="BG251" s="14" t="s">
        <v>40</v>
      </c>
      <c r="BH251" s="14" t="s">
        <v>40</v>
      </c>
      <c r="BI251" s="14"/>
      <c r="BJ251" s="15">
        <f>IF(AR251="R", $CA251, IF(OR(AR251="P", AR251="T", AR251="N"), 0, IF($C251="DM", $T251, IF(OR(AR251="Y", AR251="IR"),$AM251,IF(AR251="C", IF($BI251="Y", IF($AF251="N/A", $Q251, $AF251), IF($AG251="N/A", $T251,$AG251)))))))</f>
        <v>19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19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19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19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19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19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19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19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19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19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19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19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19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19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19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19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19</v>
      </c>
      <c r="CA251" s="14" t="s">
        <v>75</v>
      </c>
      <c r="CB251" s="15">
        <f>BZ251</f>
        <v>19</v>
      </c>
      <c r="CC251" s="14">
        <f>IF(OR($BH251="T", $BH251="R"), 0, IF($BH251="C", IF($BI251="Y", IF($BA251="C", 0, IF(AF251="N/A", Q251-T251, AF251-AG251)), IF($AF251="N/A", U251, AH251)), AN251))</f>
        <v>14</v>
      </c>
      <c r="CD251" s="14">
        <f>IF(OR($BH251="T", $BH251="R"), 0, IF($BH251="C", IF($BI251="Y", 0, IF($AF251="N/A", V251, AI251)), AO251))</f>
        <v>12</v>
      </c>
      <c r="CE251" s="14" t="str">
        <f>IF(OR($BH251="T", $BH251="R"), 0, IF($BH251="C", IF($BI251="Y", 0, IF($AF251="N/A", W251, AJ251)), AP251))</f>
        <v>N/A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S:13/8 G:3 GR:16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5224</v>
      </c>
      <c r="B252" s="14" t="s">
        <v>2874</v>
      </c>
      <c r="C252" s="14" t="s">
        <v>71</v>
      </c>
      <c r="D252" s="14" t="s">
        <v>57</v>
      </c>
      <c r="E252" s="14">
        <f>VLOOKUP(B252, 'Rookie Year'!$A$2:$B$55555,2,FALSE)</f>
        <v>2023</v>
      </c>
      <c r="F252" s="14">
        <v>2023</v>
      </c>
      <c r="G252" s="14" t="s">
        <v>40</v>
      </c>
      <c r="H252" s="14" t="s">
        <v>2209</v>
      </c>
      <c r="I252" s="15">
        <v>1</v>
      </c>
      <c r="J252" s="14">
        <v>3</v>
      </c>
      <c r="K252" s="16">
        <f>IF(AND(G252&lt;&gt;"N",R252="N/A"), IF(I252&lt;4, 0, 0.25),IF(I252=1, IF(J252=1,0.25, 0.25), IF(I252&lt;13, 0.25, IF(I252&lt;26, 0.4, IF(I252&lt;51, 0.6, 0.75)))))</f>
        <v>0</v>
      </c>
      <c r="L252" s="15">
        <f>I252-M252</f>
        <v>1</v>
      </c>
      <c r="M252" s="15">
        <f>ROUNDUP(I252*K252,0)</f>
        <v>0</v>
      </c>
      <c r="N252" s="15">
        <f>M252*J252</f>
        <v>0</v>
      </c>
      <c r="O252" s="15">
        <v>0</v>
      </c>
      <c r="P252" s="15">
        <v>0</v>
      </c>
      <c r="Q252" s="15">
        <f>N252-O252-P252</f>
        <v>0</v>
      </c>
      <c r="R252" s="14" t="s">
        <v>75</v>
      </c>
      <c r="S252" s="14">
        <f>IF(R252="N/A", J252-($B$1-F252), J252-($B$1-R252))</f>
        <v>1</v>
      </c>
      <c r="T252" s="15">
        <v>0</v>
      </c>
      <c r="U252" s="15" t="str">
        <f>IF($S252&lt;2, "N/A", $M252)</f>
        <v>N/A</v>
      </c>
      <c r="V252" s="15" t="str">
        <f>IF($S252&lt;3, "N/A", $M252)</f>
        <v>N/A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Yes</v>
      </c>
      <c r="AA252" s="17">
        <f>IF(C252="DM", "N/A", IF(Z252="No","N/A",VLOOKUP(B252,'Extension List'!$A$3:$AE$1972,19,FALSE)))</f>
        <v>1</v>
      </c>
      <c r="AB252" s="14">
        <f>IF(C252="DM", "N/A", IF(Z252="No","N/A",VLOOKUP(B252,'Extension List'!$A$3:$AE$1972,21,FALSE)))</f>
        <v>1</v>
      </c>
      <c r="AC252" s="14">
        <f>IF(AA252="N/A", "N/A", 0)</f>
        <v>0</v>
      </c>
      <c r="AD252" s="15" t="str">
        <f>IF(AE252="N/A", "N/A", AA252-AE252)</f>
        <v>N/A</v>
      </c>
      <c r="AE252" s="15" t="str">
        <f>IF(AA252="N/A", "N/A", IF(AC252&gt;0, IF(AA252&lt;13, ROUNDUP(0.25*AA252,0), IF(AA252&lt;26, ROUNDUP(0.4*AA252,0), IF(AA252&lt;51, ROUNDUP(0.6*AA252,0), ROUNDUP(0.75*AA252,0)))), "N/A"))</f>
        <v>N/A</v>
      </c>
      <c r="AF252" s="15" t="str">
        <f>IF(AD252="N/A","N/A", (AE252*AC252)+Q252)</f>
        <v>N/A</v>
      </c>
      <c r="AG252" s="15" t="str">
        <f>IF($AF252="N/A", "N/A", "TBC")</f>
        <v>N/A</v>
      </c>
      <c r="AH252" s="15" t="str">
        <f>IF($AF252="N/A", "N/A", "TBC")</f>
        <v>N/A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N/A</v>
      </c>
      <c r="AM252" s="15">
        <f>IF(AD252="N/A", L252+T252, L252+AG252)</f>
        <v>1</v>
      </c>
      <c r="AN252" s="15" t="str">
        <f>IF(AD252="N/A", IF(U252="N/A", "N/A", L252+U252), AD252+AH252)</f>
        <v>N/A</v>
      </c>
      <c r="AO252" s="15" t="str">
        <f>IF(AD252="N/A", IF(V252="N/A", "N/A", L252+V252), IF(AI252="N/A", "N/A", AD252+AI252))</f>
        <v>N/A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44</v>
      </c>
      <c r="AS252" s="14" t="s">
        <v>44</v>
      </c>
      <c r="AT252" s="14" t="s">
        <v>44</v>
      </c>
      <c r="AU252" s="14" t="s">
        <v>44</v>
      </c>
      <c r="AV252" s="14" t="s">
        <v>44</v>
      </c>
      <c r="AW252" s="14" t="s">
        <v>44</v>
      </c>
      <c r="AX252" s="14" t="s">
        <v>44</v>
      </c>
      <c r="AY252" s="14" t="s">
        <v>44</v>
      </c>
      <c r="AZ252" s="14" t="s">
        <v>44</v>
      </c>
      <c r="BA252" s="14" t="s">
        <v>44</v>
      </c>
      <c r="BB252" s="14" t="s">
        <v>44</v>
      </c>
      <c r="BC252" s="14" t="s">
        <v>44</v>
      </c>
      <c r="BD252" s="14" t="s">
        <v>44</v>
      </c>
      <c r="BE252" s="14" t="s">
        <v>44</v>
      </c>
      <c r="BF252" s="14" t="s">
        <v>44</v>
      </c>
      <c r="BG252" s="14" t="s">
        <v>44</v>
      </c>
      <c r="BH252" s="14" t="s">
        <v>44</v>
      </c>
      <c r="BI252" s="14"/>
      <c r="BJ252" s="15">
        <f>IF(AR252="R", $CA252, IF(OR(AR252="P", AR252="T", AR252="N"), 0, IF($C252="DM", $T252, IF(OR(AR252="Y", AR252="IR"),$AM252,IF(AR252="C", IF($BI252="Y", IF($AF252="N/A", $Q252, $AF252), IF($AG252="N/A", $T252,$AG252)))))))</f>
        <v>0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0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0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0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0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0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0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0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0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0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0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0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0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0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0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0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0</v>
      </c>
      <c r="CA252" s="14" t="s">
        <v>75</v>
      </c>
      <c r="CB252" s="15">
        <f>BZ252</f>
        <v>0</v>
      </c>
      <c r="CC252" s="14" t="str">
        <f>IF(OR($BH252="T", $BH252="R"), 0, IF($BH252="C", IF($BI252="Y", IF($BA252="C", 0, IF(AF252="N/A", Q252-T252, AF252-AG252)), IF($AF252="N/A", U252, AH252)), AN252))</f>
        <v>N/A</v>
      </c>
      <c r="CD252" s="14" t="str">
        <f>IF(OR($BH252="T", $BH252="R"), 0, IF($BH252="C", IF($BI252="Y", 0, IF($AF252="N/A", V252, AI252)), AO252))</f>
        <v>N/A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S:1 G:0 GR:0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5774</v>
      </c>
      <c r="B253" s="14" t="s">
        <v>2617</v>
      </c>
      <c r="C253" s="14" t="s">
        <v>71</v>
      </c>
      <c r="D253" s="14" t="s">
        <v>57</v>
      </c>
      <c r="E253" s="14">
        <f>VLOOKUP(B253, 'Rookie Year'!$A$2:$B$55555,2,FALSE)</f>
        <v>2022</v>
      </c>
      <c r="F253" s="14">
        <v>2025</v>
      </c>
      <c r="G253" s="14" t="s">
        <v>42</v>
      </c>
      <c r="H253" s="14" t="s">
        <v>2928</v>
      </c>
      <c r="I253" s="15">
        <v>11</v>
      </c>
      <c r="J253" s="14">
        <v>4</v>
      </c>
      <c r="K253" s="16">
        <f>IF(AND(G253&lt;&gt;"N",R253="N/A"), IF(I253&lt;4, 0, 0.25),IF(I253=1, IF(J253=1,0.25, 0.25), IF(I253&lt;13, 0.25, IF(I253&lt;26, 0.4, IF(I253&lt;51, 0.6, 0.75)))))</f>
        <v>0.25</v>
      </c>
      <c r="L253" s="15">
        <f>I253-M253</f>
        <v>8</v>
      </c>
      <c r="M253" s="15">
        <f>ROUNDUP(I253*K253,0)</f>
        <v>3</v>
      </c>
      <c r="N253" s="15">
        <f>M253*J253</f>
        <v>12</v>
      </c>
      <c r="O253" s="15">
        <v>0</v>
      </c>
      <c r="P253" s="15">
        <v>0</v>
      </c>
      <c r="Q253" s="15">
        <f>N253-O253-P253</f>
        <v>12</v>
      </c>
      <c r="R253" s="14" t="s">
        <v>75</v>
      </c>
      <c r="S253" s="14">
        <f>IF(R253="N/A", J253-($B$1-F253), J253-($B$1-R253))</f>
        <v>4</v>
      </c>
      <c r="T253" s="15">
        <f>IF($S253&lt;1, "N/A", $M253)</f>
        <v>3</v>
      </c>
      <c r="U253" s="15">
        <f>IF($S253&lt;2, "N/A", $M253)</f>
        <v>3</v>
      </c>
      <c r="V253" s="15">
        <f>IF($S253&lt;3, "N/A", $M253)</f>
        <v>3</v>
      </c>
      <c r="W253" s="15">
        <f>IF($S253&lt;4, "N/A", $M253)</f>
        <v>3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No</v>
      </c>
      <c r="AA253" s="17" t="str">
        <f>IF(C253="DM", "N/A", IF(Z253="No","N/A",VLOOKUP(B253,'Extension List'!$A$3:$AE$1972,19,FALSE)))</f>
        <v>N/A</v>
      </c>
      <c r="AB253" s="14" t="str">
        <f>IF(C253="DM", "N/A", IF(Z253="No","N/A",VLOOKUP(B253,'Extension List'!$A$3:$AE$1972,21,FALSE)))</f>
        <v>N/A</v>
      </c>
      <c r="AC253" s="14" t="str">
        <f>IF(AA253="N/A", "N/A", 0)</f>
        <v>N/A</v>
      </c>
      <c r="AD253" s="15" t="str">
        <f>IF(AE253="N/A", "N/A", AA253-AE253)</f>
        <v>N/A</v>
      </c>
      <c r="AE253" s="15" t="str">
        <f>IF(AA253="N/A", "N/A", IF(AC253&gt;0, IF(AA253&lt;13, ROUNDUP(0.25*AA253,0), IF(AA253&lt;26, ROUNDUP(0.4*AA253,0), IF(AA253&lt;51, ROUNDUP(0.6*AA253,0), ROUNDUP(0.75*AA253,0)))), "N/A"))</f>
        <v>N/A</v>
      </c>
      <c r="AF253" s="15" t="str">
        <f>IF(AD253="N/A","N/A", (AE253*AC253)+Q253)</f>
        <v>N/A</v>
      </c>
      <c r="AG253" s="15" t="str">
        <f>IF($AF253="N/A", "N/A", "TBC")</f>
        <v>N/A</v>
      </c>
      <c r="AH253" s="15" t="str">
        <f>IF($AF253="N/A", "N/A", "TBC")</f>
        <v>N/A</v>
      </c>
      <c r="AI253" s="15" t="str">
        <f>IF($AF253="N/A","N/A",IF(AC253&gt;1,"TBC","N/A"))</f>
        <v>N/A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N/A</v>
      </c>
      <c r="AM253" s="15">
        <f>IF(AD253="N/A", L253+T253, L253+AG253)</f>
        <v>11</v>
      </c>
      <c r="AN253" s="15">
        <f>IF(AD253="N/A", IF(U253="N/A", "N/A", L253+U253), AD253+AH253)</f>
        <v>11</v>
      </c>
      <c r="AO253" s="15">
        <f>IF(AD253="N/A", IF(V253="N/A", "N/A", L253+V253), IF(AI253="N/A", "N/A", AD253+AI253))</f>
        <v>11</v>
      </c>
      <c r="AP253" s="15">
        <f>IF(AD253="N/A", IF(W253="N/A", "N/A", L253+W253), IF(AJ253="N/A", "N/A", AD253+AJ253))</f>
        <v>11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I253" s="14"/>
      <c r="BJ253" s="15">
        <f>IF(AR253="R", $CA253, IF(OR(AR253="P", AR253="T", AR253="N"), 0, IF($C253="DM", $T253, IF(OR(AR253="Y", AR253="IR"),$AM253,IF(AR253="C", IF($BI253="Y", IF($AF253="N/A", $Q253, $AF253), IF($AG253="N/A", $T253,$AG253)))))))</f>
        <v>11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11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11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11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11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11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11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11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11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11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11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11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11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11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11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11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11</v>
      </c>
      <c r="CA253" s="14" t="s">
        <v>75</v>
      </c>
      <c r="CB253" s="15">
        <f>BZ253</f>
        <v>11</v>
      </c>
      <c r="CC253" s="14">
        <f>IF(OR($BH253="T", $BH253="R"), 0, IF($BH253="C", IF($BI253="Y", IF($BA253="C", 0, IF(AF253="N/A", Q253-T253, AF253-AG253)), IF($AF253="N/A", U253, AH253)), AN253))</f>
        <v>11</v>
      </c>
      <c r="CD253" s="14">
        <f>IF(OR($BH253="T", $BH253="R"), 0, IF($BH253="C", IF($BI253="Y", 0, IF($AF253="N/A", V253, AI253)), AO253))</f>
        <v>11</v>
      </c>
      <c r="CE253" s="14">
        <f>IF(OR($BH253="T", $BH253="R"), 0, IF($BH253="C", IF($BI253="Y", 0, IF($AF253="N/A", W253, AJ253)), AP253))</f>
        <v>11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S:8 G:3 GR:12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5063</v>
      </c>
      <c r="B254" s="14" t="s">
        <v>2424</v>
      </c>
      <c r="C254" s="14" t="s">
        <v>71</v>
      </c>
      <c r="D254" s="14" t="s">
        <v>57</v>
      </c>
      <c r="E254" s="14">
        <f>VLOOKUP(B254, 'Rookie Year'!$A$2:$B$55555,2,FALSE)</f>
        <v>2021</v>
      </c>
      <c r="F254" s="14">
        <v>2023</v>
      </c>
      <c r="G254" s="14" t="s">
        <v>42</v>
      </c>
      <c r="H254" s="14" t="s">
        <v>2730</v>
      </c>
      <c r="I254" s="15">
        <v>3</v>
      </c>
      <c r="J254" s="14">
        <v>3</v>
      </c>
      <c r="K254" s="16">
        <f>IF(AND(G254&lt;&gt;"N",R254="N/A"), IF(I254&lt;4, 0, 0.25),IF(I254=1, IF(J254=1,0.25, 0.25), IF(I254&lt;13, 0.25, IF(I254&lt;26, 0.4, IF(I254&lt;51, 0.6, 0.75)))))</f>
        <v>0.25</v>
      </c>
      <c r="L254" s="15">
        <f>I254-M254</f>
        <v>2</v>
      </c>
      <c r="M254" s="15">
        <f>ROUNDUP(I254*K254,0)</f>
        <v>1</v>
      </c>
      <c r="N254" s="15">
        <f>M254*J254</f>
        <v>3</v>
      </c>
      <c r="O254" s="15">
        <v>2</v>
      </c>
      <c r="P254" s="15">
        <v>0</v>
      </c>
      <c r="Q254" s="15">
        <f>N254-O254-P254</f>
        <v>1</v>
      </c>
      <c r="R254" s="14" t="s">
        <v>75</v>
      </c>
      <c r="S254" s="14">
        <f>IF(R254="N/A", J254-($B$1-F254), J254-($B$1-R254))</f>
        <v>1</v>
      </c>
      <c r="T254" s="15">
        <v>1</v>
      </c>
      <c r="U254" s="15" t="str">
        <f>IF($S254&lt;2, "N/A", $M254)</f>
        <v>N/A</v>
      </c>
      <c r="V254" s="15" t="str">
        <f>IF($S254&lt;3, "N/A", $M254)</f>
        <v>N/A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Yes</v>
      </c>
      <c r="AA254" s="17">
        <f>IF(C254="DM", "N/A", IF(Z254="No","N/A",VLOOKUP(B254,'Extension List'!$A$3:$AE$1972,19,FALSE)))</f>
        <v>2</v>
      </c>
      <c r="AB254" s="14">
        <f>IF(C254="DM", "N/A", IF(Z254="No","N/A",VLOOKUP(B254,'Extension List'!$A$3:$AE$1972,21,FALSE)))</f>
        <v>1</v>
      </c>
      <c r="AC254" s="14">
        <f>IF(AA254="N/A", "N/A", 0)</f>
        <v>0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3</v>
      </c>
      <c r="AN254" s="15" t="str">
        <f>IF(AD254="N/A", IF(U254="N/A", "N/A", L254+U254), AD254+AH254)</f>
        <v>N/A</v>
      </c>
      <c r="AO254" s="15" t="str">
        <f>IF(AD254="N/A", IF(V254="N/A", "N/A", L254+V254), IF(AI254="N/A", "N/A", AD254+AI254))</f>
        <v>N/A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40</v>
      </c>
      <c r="AS254" s="14" t="s">
        <v>40</v>
      </c>
      <c r="AT254" s="14" t="s">
        <v>40</v>
      </c>
      <c r="AU254" s="14" t="s">
        <v>40</v>
      </c>
      <c r="AV254" s="14" t="s">
        <v>40</v>
      </c>
      <c r="AW254" s="14" t="s">
        <v>40</v>
      </c>
      <c r="AX254" s="14" t="s">
        <v>44</v>
      </c>
      <c r="AY254" s="14" t="s">
        <v>44</v>
      </c>
      <c r="AZ254" s="14" t="s">
        <v>44</v>
      </c>
      <c r="BA254" s="14" t="s">
        <v>44</v>
      </c>
      <c r="BB254" s="14" t="s">
        <v>44</v>
      </c>
      <c r="BC254" s="14" t="s">
        <v>44</v>
      </c>
      <c r="BD254" s="14" t="s">
        <v>44</v>
      </c>
      <c r="BE254" s="14" t="s">
        <v>44</v>
      </c>
      <c r="BF254" s="14" t="s">
        <v>44</v>
      </c>
      <c r="BG254" s="14" t="s">
        <v>44</v>
      </c>
      <c r="BH254" s="14" t="s">
        <v>44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3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3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3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3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3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3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1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1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1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1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</v>
      </c>
      <c r="CA254" s="14" t="s">
        <v>75</v>
      </c>
      <c r="CB254" s="15">
        <f>BZ254</f>
        <v>1</v>
      </c>
      <c r="CC254" s="14" t="str">
        <f>IF(OR($BH254="T", $BH254="R"), 0, IF($BH254="C", IF($BI254="Y", IF($BA254="C", 0, IF(AF254="N/A", Q254-T254, AF254-AG254)), IF($AF254="N/A", U254, AH254)), AN254))</f>
        <v>N/A</v>
      </c>
      <c r="CD254" s="14" t="str">
        <f>IF(OR($BH254="T", $BH254="R"), 0, IF($BH254="C", IF($BI254="Y", 0, IF($AF254="N/A", V254, AI254)), AO254))</f>
        <v>N/A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S:2 G:1 GR:1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5997</v>
      </c>
      <c r="B255" s="14" t="s">
        <v>2911</v>
      </c>
      <c r="C255" s="14" t="s">
        <v>71</v>
      </c>
      <c r="D255" s="14" t="s">
        <v>57</v>
      </c>
      <c r="E255" s="14">
        <f>VLOOKUP(B255, 'Rookie Year'!$A$2:$B$55555,2,FALSE)</f>
        <v>2020</v>
      </c>
      <c r="F255" s="14">
        <v>2025</v>
      </c>
      <c r="G255" s="14" t="s">
        <v>42</v>
      </c>
      <c r="H255" s="14" t="s">
        <v>1927</v>
      </c>
      <c r="I255" s="15">
        <v>1</v>
      </c>
      <c r="J255" s="14">
        <v>1</v>
      </c>
      <c r="K255" s="16">
        <f>IF(AND(G255&lt;&gt;"N",R255="N/A"), IF(I255&lt;4, 0, 0.25),IF(I255=1, IF(J255=1,0.25, 0.25), IF(I255&lt;13, 0.25, IF(I255&lt;26, 0.4, IF(I255&lt;51, 0.6, 0.75)))))</f>
        <v>0.25</v>
      </c>
      <c r="L255" s="15">
        <f>I255-M255</f>
        <v>0</v>
      </c>
      <c r="M255" s="15">
        <f>ROUNDUP(I255*K255,0)</f>
        <v>1</v>
      </c>
      <c r="N255" s="15">
        <f>M255*J255</f>
        <v>1</v>
      </c>
      <c r="O255" s="15">
        <v>0</v>
      </c>
      <c r="P255" s="15">
        <v>0</v>
      </c>
      <c r="Q255" s="15">
        <f>N255-O255-P255</f>
        <v>1</v>
      </c>
      <c r="R255" s="14" t="s">
        <v>75</v>
      </c>
      <c r="S255" s="14">
        <f>IF(R255="N/A", J255-($B$1-F255), J255-($B$1-R255))</f>
        <v>1</v>
      </c>
      <c r="T255" s="15">
        <f>IF($S255&lt;1, "N/A", $M255)</f>
        <v>1</v>
      </c>
      <c r="U255" s="15" t="str">
        <f>IF($S255&lt;2, "N/A", $M255)</f>
        <v>N/A</v>
      </c>
      <c r="V255" s="15" t="str">
        <f>IF($S255&lt;3, "N/A", $M255)</f>
        <v>N/A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List'!$A$3:$AE$1972,19,FALSE)))</f>
        <v>N/A</v>
      </c>
      <c r="AB255" s="14" t="str">
        <f>IF(C255="DM", "N/A", IF(Z255="No","N/A",VLOOKUP(B255,'Extension List'!$A$3:$AE$1972,21,FALSE)))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1</v>
      </c>
      <c r="AN255" s="15" t="str">
        <f>IF(AD255="N/A", IF(U255="N/A", "N/A", L255+U255), AD255+AH255)</f>
        <v>N/A</v>
      </c>
      <c r="AO255" s="15" t="str">
        <f>IF(AD255="N/A", IF(V255="N/A", "N/A", L255+V255), IF(AI255="N/A", "N/A", AD255+AI255))</f>
        <v>N/A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40</v>
      </c>
      <c r="AS255" s="14" t="s">
        <v>40</v>
      </c>
      <c r="AT255" s="14" t="s">
        <v>40</v>
      </c>
      <c r="AU255" s="14" t="s">
        <v>40</v>
      </c>
      <c r="AV255" s="14" t="s">
        <v>40</v>
      </c>
      <c r="AW255" s="14" t="s">
        <v>40</v>
      </c>
      <c r="AX255" s="14" t="s">
        <v>40</v>
      </c>
      <c r="AY255" s="14" t="s">
        <v>40</v>
      </c>
      <c r="AZ255" s="14" t="s">
        <v>40</v>
      </c>
      <c r="BA255" s="14" t="s">
        <v>40</v>
      </c>
      <c r="BB255" s="14" t="s">
        <v>40</v>
      </c>
      <c r="BC255" s="14" t="s">
        <v>40</v>
      </c>
      <c r="BD255" s="14" t="s">
        <v>40</v>
      </c>
      <c r="BE255" s="14" t="s">
        <v>40</v>
      </c>
      <c r="BF255" s="14" t="s">
        <v>40</v>
      </c>
      <c r="BG255" s="14" t="s">
        <v>40</v>
      </c>
      <c r="BH255" s="14" t="s">
        <v>40</v>
      </c>
      <c r="BJ255" s="15">
        <f>IF(AR255="R", $CA255, IF(OR(AR255="P", AR255="T", AR255="N"), 0, IF($C255="DM", $T255, IF(OR(AR255="Y", AR255="IR"),$AM255,IF(AR255="C", IF($BI255="Y", IF($AF255="N/A", $Q255, $AF255), IF($AG255="N/A", $T255,$AG255)))))))</f>
        <v>1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1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1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1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1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1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1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1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1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1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1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1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1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1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1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1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1</v>
      </c>
      <c r="CA255" s="14" t="s">
        <v>75</v>
      </c>
      <c r="CB255" s="15">
        <f>BZ255</f>
        <v>1</v>
      </c>
      <c r="CC255" s="14" t="str">
        <f>IF(OR($BH255="T", $BH255="R"), 0, IF($BH255="C", IF($BI255="Y", IF($BA255="C", 0, IF(AF255="N/A", Q255-T255, AF255-AG255)), IF($AF255="N/A", U255, AH255)), AN255))</f>
        <v>N/A</v>
      </c>
      <c r="CD255" s="14" t="str">
        <f>IF(OR($BH255="T", $BH255="R"), 0, IF($BH255="C", IF($BI255="Y", 0, IF($AF255="N/A", V255, AI255)), AO255))</f>
        <v>N/A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S:0 G:1 GR:1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5688</v>
      </c>
      <c r="B256" s="14" t="s">
        <v>3013</v>
      </c>
      <c r="C256" s="14" t="s">
        <v>71</v>
      </c>
      <c r="D256" s="14" t="s">
        <v>57</v>
      </c>
      <c r="E256" s="14">
        <f>VLOOKUP(B256, 'Rookie Year'!$A$2:$B$55555,2,FALSE)</f>
        <v>2024</v>
      </c>
      <c r="F256" s="14">
        <v>2024</v>
      </c>
      <c r="G256" s="14" t="s">
        <v>40</v>
      </c>
      <c r="H256" s="14" t="s">
        <v>2231</v>
      </c>
      <c r="I256" s="15">
        <v>1</v>
      </c>
      <c r="J256" s="14">
        <v>3</v>
      </c>
      <c r="K256" s="16">
        <f>IF(AND(G256&lt;&gt;"N",R256="N/A"), IF(I256&lt;4, 0, 0.25),IF(I256=1, IF(J256=1,0.25, 0.25), IF(I256&lt;13, 0.25, IF(I256&lt;26, 0.4, IF(I256&lt;51, 0.6, 0.75)))))</f>
        <v>0</v>
      </c>
      <c r="L256" s="15">
        <f>I256-M256</f>
        <v>1</v>
      </c>
      <c r="M256" s="15">
        <f>ROUNDUP(I256*K256,0)</f>
        <v>0</v>
      </c>
      <c r="N256" s="15">
        <f>M256*J256</f>
        <v>0</v>
      </c>
      <c r="O256" s="15">
        <v>0</v>
      </c>
      <c r="P256" s="15">
        <v>0</v>
      </c>
      <c r="Q256" s="15">
        <f>N256-O256-P256</f>
        <v>0</v>
      </c>
      <c r="R256" s="14" t="s">
        <v>75</v>
      </c>
      <c r="S256" s="14">
        <f>IF(R256="N/A", J256-($B$1-F256), J256-($B$1-R256))</f>
        <v>2</v>
      </c>
      <c r="T256" s="15">
        <v>0</v>
      </c>
      <c r="U256" s="15">
        <v>0</v>
      </c>
      <c r="V256" s="15" t="str">
        <f>IF($S256&lt;3, "N/A", $M256)</f>
        <v>N/A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No</v>
      </c>
      <c r="AA256" s="17" t="str">
        <f>IF(C256="DM", "N/A", IF(Z256="No","N/A",VLOOKUP(B256,'Extension List'!$A$3:$AE$1972,19,FALSE)))</f>
        <v>N/A</v>
      </c>
      <c r="AB256" s="14" t="str">
        <f>IF(C256="DM", "N/A", IF(Z256="No","N/A",VLOOKUP(B256,'Extension List'!$A$3:$AE$1972,21,FALSE)))</f>
        <v>N/A</v>
      </c>
      <c r="AC256" s="14" t="str">
        <f>IF(AA256="N/A", "N/A", 0)</f>
        <v>N/A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1</v>
      </c>
      <c r="AN256" s="15">
        <f>IF(AD256="N/A", IF(U256="N/A", "N/A", L256+U256), AD256+AH256)</f>
        <v>1</v>
      </c>
      <c r="AO256" s="15" t="str">
        <f>IF(AD256="N/A", IF(V256="N/A", "N/A", L256+V256), IF(AI256="N/A", "N/A", AD256+AI256))</f>
        <v>N/A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40</v>
      </c>
      <c r="AS256" s="14" t="s">
        <v>40</v>
      </c>
      <c r="AT256" s="14" t="s">
        <v>40</v>
      </c>
      <c r="AU256" s="14" t="s">
        <v>40</v>
      </c>
      <c r="AV256" s="14" t="s">
        <v>40</v>
      </c>
      <c r="AW256" s="14" t="s">
        <v>40</v>
      </c>
      <c r="AX256" s="14" t="s">
        <v>40</v>
      </c>
      <c r="AY256" s="14" t="s">
        <v>40</v>
      </c>
      <c r="AZ256" s="14" t="s">
        <v>40</v>
      </c>
      <c r="BA256" s="14" t="s">
        <v>40</v>
      </c>
      <c r="BB256" s="14" t="s">
        <v>40</v>
      </c>
      <c r="BC256" s="14" t="s">
        <v>40</v>
      </c>
      <c r="BD256" s="14" t="s">
        <v>40</v>
      </c>
      <c r="BE256" s="14" t="s">
        <v>40</v>
      </c>
      <c r="BF256" s="14" t="s">
        <v>40</v>
      </c>
      <c r="BG256" s="14" t="s">
        <v>40</v>
      </c>
      <c r="BH256" s="14" t="s">
        <v>40</v>
      </c>
      <c r="BI256" s="14"/>
      <c r="BJ256" s="15">
        <f>IF(AR256="R", $CA256, IF(OR(AR256="P", AR256="T", AR256="N"), 0, IF($C256="DM", $T256, IF(OR(AR256="Y", AR256="IR"),$AM256,IF(AR256="C", IF($BI256="Y", IF($AF256="N/A", $Q256, $AF256), IF($AG256="N/A", $T256,$AG256)))))))</f>
        <v>1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1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1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1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1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1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1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1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1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1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1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1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1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1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1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1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1</v>
      </c>
      <c r="CA256" s="14" t="s">
        <v>75</v>
      </c>
      <c r="CB256" s="15">
        <f>BZ256</f>
        <v>1</v>
      </c>
      <c r="CC256" s="14">
        <f>IF(OR($BH256="T", $BH256="R"), 0, IF($BH256="C", IF($BI256="Y", IF($BA256="C", 0, IF(AF256="N/A", Q256-T256, AF256-AG256)), IF($AF256="N/A", U256, AH256)), AN256))</f>
        <v>1</v>
      </c>
      <c r="CD256" s="14" t="str">
        <f>IF(OR($BH256="T", $BH256="R"), 0, IF($BH256="C", IF($BI256="Y", 0, IF($AF256="N/A", V256, AI256)), AO256))</f>
        <v>N/A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S:1 G:0 GR:0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4191</v>
      </c>
      <c r="B257" s="14" t="s">
        <v>2384</v>
      </c>
      <c r="C257" s="14" t="s">
        <v>72</v>
      </c>
      <c r="D257" s="14" t="s">
        <v>57</v>
      </c>
      <c r="E257" s="14">
        <f>VLOOKUP(B257, 'Rookie Year'!$A$2:$B$55555,2,FALSE)</f>
        <v>2021</v>
      </c>
      <c r="F257" s="14">
        <v>2021</v>
      </c>
      <c r="G257" s="14" t="s">
        <v>40</v>
      </c>
      <c r="H257" s="14" t="s">
        <v>2193</v>
      </c>
      <c r="I257" s="15" t="s">
        <v>75</v>
      </c>
      <c r="J257" s="14">
        <v>3</v>
      </c>
      <c r="K257" s="16">
        <f>IF(AND(G257&lt;&gt;"N",R257="N/A"), IF(I257&lt;4, 0, 0.25),IF(I257=1, IF(J257=1,0.25, 0.25), IF(I257&lt;13, 0.25, IF(I257&lt;26, 0.4, IF(I257&lt;51, 0.6, 0.75)))))</f>
        <v>0.75</v>
      </c>
      <c r="L257" s="15">
        <v>0</v>
      </c>
      <c r="M257" s="15">
        <v>0</v>
      </c>
      <c r="N257" s="15">
        <f>M257*J257</f>
        <v>0</v>
      </c>
      <c r="O257" s="15">
        <v>-1</v>
      </c>
      <c r="P257" s="15">
        <v>0</v>
      </c>
      <c r="Q257" s="15">
        <f>N257-O257-P257</f>
        <v>1</v>
      </c>
      <c r="R257" s="14">
        <v>2023</v>
      </c>
      <c r="S257" s="14">
        <f>IF(R257="N/A", J257-($B$1-F257), J257-($B$1-R257))</f>
        <v>1</v>
      </c>
      <c r="T257" s="15">
        <v>1</v>
      </c>
      <c r="U257" s="15" t="str">
        <f>IF($S257&lt;2, "N/A", $M257)</f>
        <v>N/A</v>
      </c>
      <c r="V257" s="15" t="str">
        <f>IF($S257&lt;3, "N/A", $M257)</f>
        <v>N/A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No</v>
      </c>
      <c r="AA257" s="17" t="str">
        <f>IF(C257="DM", "N/A", IF(Z257="No","N/A",VLOOKUP(B257,'Extension List'!$A$3:$AE$1972,19,FALSE)))</f>
        <v>N/A</v>
      </c>
      <c r="AB257" s="14" t="str">
        <f>IF(C257="DM", "N/A", IF(Z257="No","N/A",VLOOKUP(B257,'Extension List'!$A$3:$AE$1972,21,FALSE)))</f>
        <v>N/A</v>
      </c>
      <c r="AC257" s="14" t="str">
        <f>IF(AA257="N/A", "N/A", 0)</f>
        <v>N/A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1</v>
      </c>
      <c r="AN257" s="15" t="str">
        <f>IF(AD257="N/A", IF(U257="N/A", "N/A", L257+U257), AD257+AH257)</f>
        <v>N/A</v>
      </c>
      <c r="AO257" s="15" t="str">
        <f>IF(AD257="N/A", IF(V257="N/A", "N/A", L257+V257), IF(AI257="N/A", "N/A", AD257+AI257))</f>
        <v>N/A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40</v>
      </c>
      <c r="AS257" s="14" t="s">
        <v>40</v>
      </c>
      <c r="AT257" s="14" t="s">
        <v>40</v>
      </c>
      <c r="AU257" s="14" t="s">
        <v>40</v>
      </c>
      <c r="AV257" s="14" t="s">
        <v>40</v>
      </c>
      <c r="AW257" s="14" t="s">
        <v>40</v>
      </c>
      <c r="AX257" s="14" t="s">
        <v>40</v>
      </c>
      <c r="AY257" s="14" t="s">
        <v>40</v>
      </c>
      <c r="AZ257" s="14" t="s">
        <v>40</v>
      </c>
      <c r="BA257" s="14" t="s">
        <v>40</v>
      </c>
      <c r="BB257" s="14" t="s">
        <v>40</v>
      </c>
      <c r="BC257" s="14" t="s">
        <v>40</v>
      </c>
      <c r="BD257" s="14" t="s">
        <v>40</v>
      </c>
      <c r="BE257" s="14" t="s">
        <v>40</v>
      </c>
      <c r="BF257" s="14" t="s">
        <v>40</v>
      </c>
      <c r="BG257" s="14" t="s">
        <v>40</v>
      </c>
      <c r="BH257" s="14" t="s">
        <v>40</v>
      </c>
      <c r="BI257" s="14"/>
      <c r="BJ257" s="15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4" t="s">
        <v>75</v>
      </c>
      <c r="CB257" s="15">
        <f>BZ257</f>
        <v>1</v>
      </c>
      <c r="CC257" s="14" t="str">
        <f>IF(OR($BH257="T", $BH257="R"), 0, IF($BH257="C", IF($BI257="Y", IF($BA257="C", 0, IF(AF257="N/A", Q257-T257, AF257-AG257)), IF($AF257="N/A", U257, AH257)), AN257))</f>
        <v>N/A</v>
      </c>
      <c r="CD257" s="14" t="str">
        <f>IF(OR($BH257="T", $BH257="R"), 0, IF($BH257="C", IF($BI257="Y", 0, IF($AF257="N/A", V257, AI257)), AO257))</f>
        <v>N/A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S:0 G:0 GR:1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5132</v>
      </c>
      <c r="B258" s="14" t="s">
        <v>2667</v>
      </c>
      <c r="C258" s="14" t="s">
        <v>72</v>
      </c>
      <c r="D258" s="14" t="s">
        <v>57</v>
      </c>
      <c r="E258" s="14">
        <f>VLOOKUP(B258, 'Rookie Year'!$A$2:$B$55555,2,FALSE)</f>
        <v>2019</v>
      </c>
      <c r="F258" s="14">
        <v>2023</v>
      </c>
      <c r="G258" s="14" t="s">
        <v>42</v>
      </c>
      <c r="H258" s="14" t="s">
        <v>1927</v>
      </c>
      <c r="I258" s="15">
        <v>1</v>
      </c>
      <c r="J258" s="14">
        <v>3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0</v>
      </c>
      <c r="M258" s="15">
        <f>ROUNDUP(I258*K258,0)</f>
        <v>1</v>
      </c>
      <c r="N258" s="15">
        <f>M258*J258</f>
        <v>3</v>
      </c>
      <c r="O258" s="15">
        <v>2</v>
      </c>
      <c r="P258" s="15">
        <v>0</v>
      </c>
      <c r="Q258" s="15">
        <f>N258-O258-P258</f>
        <v>1</v>
      </c>
      <c r="R258" s="14" t="s">
        <v>75</v>
      </c>
      <c r="S258" s="14">
        <f>IF(R258="N/A", J258-($B$1-F258), J258-($B$1-R258))</f>
        <v>1</v>
      </c>
      <c r="T258" s="15">
        <v>1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No</v>
      </c>
      <c r="AA258" s="17" t="str">
        <f>IF(C258="DM", "N/A", IF(Z258="No","N/A",VLOOKUP(B258,'Extension List'!$A$3:$AE$1972,19,FALSE)))</f>
        <v>N/A</v>
      </c>
      <c r="AB258" s="14" t="str">
        <f>IF(C258="DM", "N/A", IF(Z258="No","N/A",VLOOKUP(B258,'Extension List'!$A$3:$AE$1972,21,FALSE)))</f>
        <v>N/A</v>
      </c>
      <c r="AC258" s="14" t="str">
        <f>IF(AA258="N/A", "N/A", 0)</f>
        <v>N/A</v>
      </c>
      <c r="AD258" s="15" t="str">
        <f>IF(AE258="N/A", "N/A", AA258-AE258)</f>
        <v>N/A</v>
      </c>
      <c r="AE258" s="15" t="str">
        <f>IF(AA258="N/A", "N/A", IF(AC258&gt;0, IF(AA258&lt;13, ROUNDUP(0.25*AA258,0), IF(AA258&lt;26, ROUNDUP(0.4*AA258,0), IF(AA258&lt;51, ROUNDUP(0.6*AA258,0), ROUNDUP(0.75*AA258,0)))), "N/A"))</f>
        <v>N/A</v>
      </c>
      <c r="AF258" s="15" t="str">
        <f>IF(AD258="N/A","N/A", (AE258*AC258)+Q258)</f>
        <v>N/A</v>
      </c>
      <c r="AG258" s="15" t="str">
        <f>IF($AF258="N/A", "N/A", "TBC")</f>
        <v>N/A</v>
      </c>
      <c r="AH258" s="15" t="str">
        <f>IF($AF258="N/A", "N/A", "TBC")</f>
        <v>N/A</v>
      </c>
      <c r="AI258" s="15" t="str">
        <f>IF($AF258="N/A","N/A",IF(AC258&gt;1,"TBC","N/A"))</f>
        <v>N/A</v>
      </c>
      <c r="AJ258" s="15" t="str">
        <f>IF($AF258="N/A","N/A",IF(AC258&gt;2,"TBC","N/A"))</f>
        <v>N/A</v>
      </c>
      <c r="AK258" s="15" t="str">
        <f>IF($AF258="N/A","N/A",IF(AC258&gt;3,"TBC","N/A"))</f>
        <v>N/A</v>
      </c>
      <c r="AL258" s="15" t="str">
        <f>IF(AC258="N/A","N/A",IF(AC258&gt;0,IF(SUM(AG258:AK258)&lt;&gt;AF258,"CHECK","OK"),"N/A"))</f>
        <v>N/A</v>
      </c>
      <c r="AM258" s="15">
        <f>IF(AD258="N/A", L258+T258, L258+AG258)</f>
        <v>1</v>
      </c>
      <c r="AN258" s="15" t="str">
        <f>IF(AD258="N/A", IF(U258="N/A", "N/A", L258+U258), AD258+AH258)</f>
        <v>N/A</v>
      </c>
      <c r="AO258" s="15" t="str">
        <f>IF(AD258="N/A", IF(V258="N/A", "N/A", L258+V258), IF(AI258="N/A", "N/A", AD258+AI258))</f>
        <v>N/A</v>
      </c>
      <c r="AP258" s="15" t="str">
        <f>IF(AD258="N/A", IF(W258="N/A", "N/A", L258+W258), IF(AJ258="N/A", "N/A", AD258+AJ258))</f>
        <v>N/A</v>
      </c>
      <c r="AQ258" s="15" t="str">
        <f>IF(AD258="N/A", IF(X258="N/A", "N/A", L258+X258), IF(AK258="N/A", "N/A", AD258+AK258))</f>
        <v>N/A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40</v>
      </c>
      <c r="AW258" s="14" t="s">
        <v>40</v>
      </c>
      <c r="AX258" s="14" t="s">
        <v>40</v>
      </c>
      <c r="AY258" s="14" t="s">
        <v>40</v>
      </c>
      <c r="AZ258" s="14" t="s">
        <v>40</v>
      </c>
      <c r="BA258" s="14" t="s">
        <v>40</v>
      </c>
      <c r="BB258" s="14" t="s">
        <v>40</v>
      </c>
      <c r="BC258" s="14" t="s">
        <v>40</v>
      </c>
      <c r="BD258" s="14" t="s">
        <v>40</v>
      </c>
      <c r="BE258" s="14" t="s">
        <v>40</v>
      </c>
      <c r="BF258" s="14" t="s">
        <v>40</v>
      </c>
      <c r="BG258" s="14" t="s">
        <v>40</v>
      </c>
      <c r="BH258" s="14" t="s">
        <v>40</v>
      </c>
      <c r="BI258" s="14"/>
      <c r="BJ258" s="15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4" t="s">
        <v>75</v>
      </c>
      <c r="CB258" s="15">
        <f>BZ258</f>
        <v>1</v>
      </c>
      <c r="CC258" s="14" t="str">
        <f>IF(OR($BH258="T", $BH258="R"), 0, IF($BH258="C", IF($BI258="Y", IF($BA258="C", 0, IF(AF258="N/A", Q258-T258, AF258-AG258)), IF($AF258="N/A", U258, AH258)), AN258))</f>
        <v>N/A</v>
      </c>
      <c r="CD258" s="14" t="str">
        <f>IF(OR($BH258="T", $BH258="R"), 0, IF($BH258="C", IF($BI258="Y", 0, IF($AF258="N/A", V258, AI258)), AO258))</f>
        <v>N/A</v>
      </c>
      <c r="CE258" s="14" t="str">
        <f>IF(OR($BH258="T", $BH258="R"), 0, IF($BH258="C", IF($BI258="Y", 0, IF($AF258="N/A", W258, AJ258)), AP258))</f>
        <v>N/A</v>
      </c>
      <c r="CF258" s="14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S:0 G:1 GR:1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2593</v>
      </c>
      <c r="B259" s="14" t="s">
        <v>840</v>
      </c>
      <c r="C259" s="14" t="s">
        <v>72</v>
      </c>
      <c r="D259" s="14" t="s">
        <v>57</v>
      </c>
      <c r="E259" s="14">
        <f>VLOOKUP(B259, 'Rookie Year'!$A$2:$B$55555,2,FALSE)</f>
        <v>2018</v>
      </c>
      <c r="F259" s="14">
        <v>2018</v>
      </c>
      <c r="G259" s="14" t="s">
        <v>40</v>
      </c>
      <c r="H259" s="14" t="s">
        <v>1926</v>
      </c>
      <c r="I259" s="15">
        <v>9</v>
      </c>
      <c r="J259" s="14">
        <v>4</v>
      </c>
      <c r="K259" s="16">
        <f>IF(AND(G259&lt;&gt;"N",R259="N/A"), IF(I259&lt;4, 0, 0.25),IF(I259=1, IF(J259=1,0.25, 0.25), IF(I259&lt;13, 0.25, IF(I259&lt;26, 0.4, IF(I259&lt;51, 0.6, 0.75)))))</f>
        <v>0.25</v>
      </c>
      <c r="L259" s="15">
        <f>I259-M259</f>
        <v>6</v>
      </c>
      <c r="M259" s="15">
        <f>ROUNDUP(I259*K259,0)</f>
        <v>3</v>
      </c>
      <c r="N259" s="15">
        <f>M259*J259</f>
        <v>12</v>
      </c>
      <c r="O259" s="15">
        <v>6</v>
      </c>
      <c r="P259" s="15">
        <v>0</v>
      </c>
      <c r="Q259" s="15">
        <f>N259-O259-P259</f>
        <v>6</v>
      </c>
      <c r="R259" s="14">
        <v>2023</v>
      </c>
      <c r="S259" s="14">
        <f>IF(R259="N/A", J259-($B$1-F259), J259-($B$1-R259))</f>
        <v>2</v>
      </c>
      <c r="T259" s="15">
        <v>3</v>
      </c>
      <c r="U259" s="15">
        <v>3</v>
      </c>
      <c r="V259" s="15" t="str">
        <f>IF($S259&lt;3, "N/A", $M259)</f>
        <v>N/A</v>
      </c>
      <c r="W259" s="15" t="str">
        <f>IF($S259&lt;4, "N/A", $M259)</f>
        <v>N/A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No</v>
      </c>
      <c r="AA259" s="17" t="str">
        <f>IF(C259="DM", "N/A", IF(Z259="No","N/A",VLOOKUP(B259,'Extension List'!$A$3:$AE$1972,19,FALSE)))</f>
        <v>N/A</v>
      </c>
      <c r="AB259" s="14" t="str">
        <f>IF(C259="DM", "N/A", IF(Z259="No","N/A",VLOOKUP(B259,'Extension List'!$A$3:$AE$1972,21,FALSE)))</f>
        <v>N/A</v>
      </c>
      <c r="AC259" s="14" t="str">
        <f>IF(AA259="N/A", "N/A", 0)</f>
        <v>N/A</v>
      </c>
      <c r="AD259" s="15" t="str">
        <f>IF(AE259="N/A", "N/A", AA259-AE259)</f>
        <v>N/A</v>
      </c>
      <c r="AE259" s="15" t="str">
        <f>IF(AA259="N/A", "N/A", IF(AC259&gt;0, IF(AA259&lt;13, ROUNDUP(0.25*AA259,0), IF(AA259&lt;26, ROUNDUP(0.4*AA259,0), IF(AA259&lt;51, ROUNDUP(0.6*AA259,0), ROUNDUP(0.75*AA259,0)))), "N/A"))</f>
        <v>N/A</v>
      </c>
      <c r="AF259" s="15" t="str">
        <f>IF(AD259="N/A","N/A", (AE259*AC259)+Q259)</f>
        <v>N/A</v>
      </c>
      <c r="AG259" s="15" t="str">
        <f>IF($AF259="N/A", "N/A", "TBC")</f>
        <v>N/A</v>
      </c>
      <c r="AH259" s="15" t="str">
        <f>IF($AF259="N/A", "N/A", "TBC")</f>
        <v>N/A</v>
      </c>
      <c r="AI259" s="15" t="str">
        <f>IF($AF259="N/A","N/A",IF(AC259&gt;1,"TBC","N/A"))</f>
        <v>N/A</v>
      </c>
      <c r="AJ259" s="15" t="str">
        <f>IF($AF259="N/A","N/A",IF(AC259&gt;2,"TBC","N/A"))</f>
        <v>N/A</v>
      </c>
      <c r="AK259" s="15" t="str">
        <f>IF($AF259="N/A","N/A",IF(AC259&gt;3,"TBC","N/A"))</f>
        <v>N/A</v>
      </c>
      <c r="AL259" s="15" t="str">
        <f>IF(AC259="N/A","N/A",IF(AC259&gt;0,IF(SUM(AG259:AK259)&lt;&gt;AF259,"CHECK","OK"),"N/A"))</f>
        <v>N/A</v>
      </c>
      <c r="AM259" s="15">
        <f>IF(AD259="N/A", L259+T259, L259+AG259)</f>
        <v>9</v>
      </c>
      <c r="AN259" s="15">
        <f>IF(AD259="N/A", IF(U259="N/A", "N/A", L259+U259), AD259+AH259)</f>
        <v>9</v>
      </c>
      <c r="AO259" s="15" t="str">
        <f>IF(AD259="N/A", IF(V259="N/A", "N/A", L259+V259), IF(AI259="N/A", "N/A", AD259+AI259))</f>
        <v>N/A</v>
      </c>
      <c r="AP259" s="15" t="str">
        <f>IF(AD259="N/A", IF(W259="N/A", "N/A", L259+W259), IF(AJ259="N/A", "N/A", AD259+AJ259))</f>
        <v>N/A</v>
      </c>
      <c r="AQ259" s="15" t="str">
        <f>IF(AD259="N/A", IF(X259="N/A", "N/A", L259+X259), IF(AK259="N/A", "N/A", AD259+AK259))</f>
        <v>N/A</v>
      </c>
      <c r="AR259" s="14" t="s">
        <v>40</v>
      </c>
      <c r="AS259" s="14" t="s">
        <v>40</v>
      </c>
      <c r="AT259" s="14" t="s">
        <v>40</v>
      </c>
      <c r="AU259" s="14" t="s">
        <v>40</v>
      </c>
      <c r="AV259" s="14" t="s">
        <v>40</v>
      </c>
      <c r="AW259" s="14" t="s">
        <v>40</v>
      </c>
      <c r="AX259" s="14" t="s">
        <v>40</v>
      </c>
      <c r="AY259" s="14" t="s">
        <v>40</v>
      </c>
      <c r="AZ259" s="14" t="s">
        <v>40</v>
      </c>
      <c r="BA259" s="14" t="s">
        <v>40</v>
      </c>
      <c r="BB259" s="14" t="s">
        <v>40</v>
      </c>
      <c r="BC259" s="14" t="s">
        <v>40</v>
      </c>
      <c r="BD259" s="14" t="s">
        <v>40</v>
      </c>
      <c r="BE259" s="14" t="s">
        <v>40</v>
      </c>
      <c r="BF259" s="14" t="s">
        <v>40</v>
      </c>
      <c r="BG259" s="14" t="s">
        <v>40</v>
      </c>
      <c r="BH259" s="14" t="s">
        <v>40</v>
      </c>
      <c r="BI259" s="14"/>
      <c r="BJ259" s="15">
        <f>IF(AR259="R", $CA259, IF(OR(AR259="P", AR259="T", AR259="N"), 0, IF($C259="DM", $T259, IF(OR(AR259="Y", AR259="IR"),$AM259,IF(AR259="C", IF($BI259="Y", IF($AF259="N/A", $Q259, $AF259), IF($AG259="N/A", $T259,$AG259)))))))</f>
        <v>3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3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3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3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3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3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3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3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3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3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3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3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3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3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3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3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3</v>
      </c>
      <c r="CA259" s="14" t="s">
        <v>75</v>
      </c>
      <c r="CB259" s="15">
        <f>BZ259</f>
        <v>3</v>
      </c>
      <c r="CC259" s="14">
        <f>IF(OR($BH259="T", $BH259="R"), 0, IF($BH259="C", IF($BI259="Y", IF($BA259="C", 0, IF(AF259="N/A", Q259-T259, AF259-AG259)), IF($AF259="N/A", U259, AH259)), AN259))</f>
        <v>9</v>
      </c>
      <c r="CD259" s="14" t="str">
        <f>IF(OR($BH259="T", $BH259="R"), 0, IF($BH259="C", IF($BI259="Y", 0, IF($AF259="N/A", V259, AI259)), AO259))</f>
        <v>N/A</v>
      </c>
      <c r="CE259" s="14" t="str">
        <f>IF(OR($BH259="T", $BH259="R"), 0, IF($BH259="C", IF($BI259="Y", 0, IF($AF259="N/A", W259, AJ259)), AP259))</f>
        <v>N/A</v>
      </c>
      <c r="CF259" s="14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S:6 G:3 GR:6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5098</v>
      </c>
      <c r="B260" s="14" t="s">
        <v>2372</v>
      </c>
      <c r="C260" s="14" t="s">
        <v>72</v>
      </c>
      <c r="D260" s="14" t="s">
        <v>57</v>
      </c>
      <c r="E260" s="14">
        <f>VLOOKUP(B260, 'Rookie Year'!$A$2:$B$55555,2,FALSE)</f>
        <v>2021</v>
      </c>
      <c r="F260" s="14">
        <v>2023</v>
      </c>
      <c r="G260" s="14" t="s">
        <v>42</v>
      </c>
      <c r="H260" s="14" t="s">
        <v>1927</v>
      </c>
      <c r="I260" s="15">
        <v>1</v>
      </c>
      <c r="J260" s="14">
        <v>3</v>
      </c>
      <c r="K260" s="16">
        <f>IF(AND(G260&lt;&gt;"N",R260="N/A"), IF(I260&lt;4, 0, 0.25),IF(I260=1, IF(J260=1,0.25, 0.25), IF(I260&lt;13, 0.25, IF(I260&lt;26, 0.4, IF(I260&lt;51, 0.6, 0.75)))))</f>
        <v>0.25</v>
      </c>
      <c r="L260" s="15">
        <f>I260-M260</f>
        <v>0</v>
      </c>
      <c r="M260" s="15">
        <f>ROUNDUP(I260*K260,0)</f>
        <v>1</v>
      </c>
      <c r="N260" s="15">
        <f>M260*J260</f>
        <v>3</v>
      </c>
      <c r="O260" s="15">
        <v>2</v>
      </c>
      <c r="P260" s="15">
        <v>0</v>
      </c>
      <c r="Q260" s="15">
        <f>N260-O260-P260</f>
        <v>1</v>
      </c>
      <c r="R260" s="14" t="s">
        <v>75</v>
      </c>
      <c r="S260" s="14">
        <f>IF(R260="N/A", J260-($B$1-F260), J260-($B$1-R260))</f>
        <v>1</v>
      </c>
      <c r="T260" s="15">
        <v>1</v>
      </c>
      <c r="U260" s="15" t="str">
        <f>IF($S260&lt;2, "N/A", $M260)</f>
        <v>N/A</v>
      </c>
      <c r="V260" s="15" t="str">
        <f>IF($S260&lt;3, "N/A", $M260)</f>
        <v>N/A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No</v>
      </c>
      <c r="AA260" s="17" t="str">
        <f>IF(C260="DM", "N/A", IF(Z260="No","N/A",VLOOKUP(B260,'Extension List'!$A$3:$AE$1972,19,FALSE)))</f>
        <v>N/A</v>
      </c>
      <c r="AB260" s="14" t="str">
        <f>IF(C260="DM", "N/A", IF(Z260="No","N/A",VLOOKUP(B260,'Extension List'!$A$3:$AE$1972,21,FALSE)))</f>
        <v>N/A</v>
      </c>
      <c r="AC260" s="14" t="str">
        <f>IF(AA260="N/A", "N/A", 0)</f>
        <v>N/A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1</v>
      </c>
      <c r="AN260" s="15" t="str">
        <f>IF(AD260="N/A", IF(U260="N/A", "N/A", L260+U260), AD260+AH260)</f>
        <v>N/A</v>
      </c>
      <c r="AO260" s="15" t="str">
        <f>IF(AD260="N/A", IF(V260="N/A", "N/A", L260+V260), IF(AI260="N/A", "N/A", AD260+AI260))</f>
        <v>N/A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40</v>
      </c>
      <c r="BB260" s="14" t="s">
        <v>40</v>
      </c>
      <c r="BC260" s="14" t="s">
        <v>40</v>
      </c>
      <c r="BD260" s="14" t="s">
        <v>40</v>
      </c>
      <c r="BE260" s="14" t="s">
        <v>40</v>
      </c>
      <c r="BF260" s="14" t="s">
        <v>40</v>
      </c>
      <c r="BG260" s="14" t="s">
        <v>40</v>
      </c>
      <c r="BH260" s="14" t="s">
        <v>40</v>
      </c>
      <c r="BI260" s="14"/>
      <c r="BJ260" s="15">
        <f>IF(AR260="R", $CA260, IF(OR(AR260="P", AR260="T", AR260="N"), 0, IF($C260="DM", $T260, IF(OR(AR260="Y", AR260="IR"),$AM260,IF(AR260="C", IF($BI260="Y", IF($AF260="N/A", $Q260, $AF260), IF($AG260="N/A", $T260,$AG260)))))))</f>
        <v>1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1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1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1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1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1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1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1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1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1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1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1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1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1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1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1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1</v>
      </c>
      <c r="CA260" s="14" t="s">
        <v>75</v>
      </c>
      <c r="CB260" s="15">
        <f>BZ260</f>
        <v>1</v>
      </c>
      <c r="CC260" s="14" t="str">
        <f>IF(OR($BH260="T", $BH260="R"), 0, IF($BH260="C", IF($BI260="Y", IF($BA260="C", 0, IF(AF260="N/A", Q260-T260, AF260-AG260)), IF($AF260="N/A", U260, AH260)), AN260))</f>
        <v>N/A</v>
      </c>
      <c r="CD260" s="14" t="str">
        <f>IF(OR($BH260="T", $BH260="R"), 0, IF($BH260="C", IF($BI260="Y", 0, IF($AF260="N/A", V260, AI260)), AO260))</f>
        <v>N/A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S:0 G:1 GR:1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5136</v>
      </c>
      <c r="B261" s="14" t="s">
        <v>1542</v>
      </c>
      <c r="C261" s="14" t="s">
        <v>72</v>
      </c>
      <c r="D261" s="14" t="s">
        <v>57</v>
      </c>
      <c r="E261" s="14">
        <f>VLOOKUP(B261, 'Rookie Year'!$A$2:$B$55555,2,FALSE)</f>
        <v>2019</v>
      </c>
      <c r="F261" s="14">
        <v>2023</v>
      </c>
      <c r="G261" s="14" t="s">
        <v>42</v>
      </c>
      <c r="H261" s="14" t="s">
        <v>1927</v>
      </c>
      <c r="I261" s="15">
        <v>1</v>
      </c>
      <c r="J261" s="14">
        <v>3</v>
      </c>
      <c r="K261" s="16">
        <f>IF(AND(G261&lt;&gt;"N",R261="N/A"), IF(I261&lt;4, 0, 0.25),IF(I261=1, IF(J261=1,0.25, 0.25), IF(I261&lt;13, 0.25, IF(I261&lt;26, 0.4, IF(I261&lt;51, 0.6, 0.75)))))</f>
        <v>0.25</v>
      </c>
      <c r="L261" s="15">
        <f>I261-M261</f>
        <v>0</v>
      </c>
      <c r="M261" s="15">
        <f>ROUNDUP(I261*K261,0)</f>
        <v>1</v>
      </c>
      <c r="N261" s="15">
        <f>M261*J261</f>
        <v>3</v>
      </c>
      <c r="O261" s="15">
        <v>2</v>
      </c>
      <c r="P261" s="15">
        <v>0</v>
      </c>
      <c r="Q261" s="15">
        <f>N261-O261-P261</f>
        <v>1</v>
      </c>
      <c r="R261" s="14" t="s">
        <v>75</v>
      </c>
      <c r="S261" s="14">
        <f>IF(R261="N/A", J261-($B$1-F261), J261-($B$1-R261))</f>
        <v>1</v>
      </c>
      <c r="T261" s="15">
        <v>1</v>
      </c>
      <c r="U261" s="15" t="str">
        <f>IF($S261&lt;2, "N/A", $M261)</f>
        <v>N/A</v>
      </c>
      <c r="V261" s="15" t="str">
        <f>IF($S261&lt;3, "N/A", $M261)</f>
        <v>N/A</v>
      </c>
      <c r="W261" s="15" t="str">
        <f>IF($S261&lt;4, "N/A", $M261)</f>
        <v>N/A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No</v>
      </c>
      <c r="AA261" s="17" t="str">
        <f>IF(C261="DM", "N/A", IF(Z261="No","N/A",VLOOKUP(B261,'Extension List'!$A$3:$AE$1972,19,FALSE)))</f>
        <v>N/A</v>
      </c>
      <c r="AB261" s="14" t="str">
        <f>IF(C261="DM", "N/A", IF(Z261="No","N/A",VLOOKUP(B261,'Extension List'!$A$3:$AE$1972,21,FALSE)))</f>
        <v>N/A</v>
      </c>
      <c r="AC261" s="14" t="str">
        <f>IF(AA261="N/A", "N/A", 0)</f>
        <v>N/A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1</v>
      </c>
      <c r="AN261" s="15" t="str">
        <f>IF(AD261="N/A", IF(U261="N/A", "N/A", L261+U261), AD261+AH261)</f>
        <v>N/A</v>
      </c>
      <c r="AO261" s="15" t="str">
        <f>IF(AD261="N/A", IF(V261="N/A", "N/A", L261+V261), IF(AI261="N/A", "N/A", AD261+AI261))</f>
        <v>N/A</v>
      </c>
      <c r="AP261" s="15" t="str">
        <f>IF(AD261="N/A", IF(W261="N/A", "N/A", L261+W261), IF(AJ261="N/A", "N/A", AD261+AJ261))</f>
        <v>N/A</v>
      </c>
      <c r="AQ261" s="15" t="str">
        <f>IF(AD261="N/A", IF(X261="N/A", "N/A", L261+X261), IF(AK261="N/A", "N/A", AD261+AK261))</f>
        <v>N/A</v>
      </c>
      <c r="AR261" s="14" t="s">
        <v>40</v>
      </c>
      <c r="AS261" s="14" t="s">
        <v>40</v>
      </c>
      <c r="AT261" s="14" t="s">
        <v>40</v>
      </c>
      <c r="AU261" s="14" t="s">
        <v>40</v>
      </c>
      <c r="AV261" s="14" t="s">
        <v>40</v>
      </c>
      <c r="AW261" s="14" t="s">
        <v>40</v>
      </c>
      <c r="AX261" s="14" t="s">
        <v>40</v>
      </c>
      <c r="AY261" s="14" t="s">
        <v>40</v>
      </c>
      <c r="AZ261" s="14" t="s">
        <v>40</v>
      </c>
      <c r="BA261" s="14" t="s">
        <v>40</v>
      </c>
      <c r="BB261" s="14" t="s">
        <v>40</v>
      </c>
      <c r="BC261" s="14" t="s">
        <v>40</v>
      </c>
      <c r="BD261" s="14" t="s">
        <v>40</v>
      </c>
      <c r="BE261" s="14" t="s">
        <v>40</v>
      </c>
      <c r="BF261" s="14" t="s">
        <v>40</v>
      </c>
      <c r="BG261" s="14" t="s">
        <v>40</v>
      </c>
      <c r="BH261" s="14" t="s">
        <v>40</v>
      </c>
      <c r="BI261" s="14"/>
      <c r="BJ261" s="15">
        <f>IF(AR261="R", $CA261, IF(OR(AR261="P", AR261="T", AR261="N"), 0, IF($C261="DM", $T261, IF(OR(AR261="Y", AR261="IR"),$AM261,IF(AR261="C", IF($BI261="Y", IF($AF261="N/A", $Q261, $AF261), IF($AG261="N/A", $T261,$AG261)))))))</f>
        <v>1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1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1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1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1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1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1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1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1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1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1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1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1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1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1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1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1</v>
      </c>
      <c r="CA261" s="14" t="s">
        <v>75</v>
      </c>
      <c r="CB261" s="15">
        <f>BZ261</f>
        <v>1</v>
      </c>
      <c r="CC261" s="14" t="str">
        <f>IF(OR($BH261="T", $BH261="R"), 0, IF($BH261="C", IF($BI261="Y", IF($BA261="C", 0, IF(AF261="N/A", Q261-T261, AF261-AG261)), IF($AF261="N/A", U261, AH261)), AN261))</f>
        <v>N/A</v>
      </c>
      <c r="CD261" s="14" t="str">
        <f>IF(OR($BH261="T", $BH261="R"), 0, IF($BH261="C", IF($BI261="Y", 0, IF($AF261="N/A", V261, AI261)), AO261))</f>
        <v>N/A</v>
      </c>
      <c r="CE261" s="14" t="str">
        <f>IF(OR($BH261="T", $BH261="R"), 0, IF($BH261="C", IF($BI261="Y", 0, IF($AF261="N/A", W261, AJ261)), AP261))</f>
        <v>N/A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S:0 G:1 GR:1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4034</v>
      </c>
      <c r="B262" s="14" t="s">
        <v>890</v>
      </c>
      <c r="C262" s="14" t="s">
        <v>61</v>
      </c>
      <c r="D262" s="14" t="s">
        <v>54</v>
      </c>
      <c r="E262" s="14">
        <f>VLOOKUP(B262, 'Rookie Year'!$A$2:$B$55555,2,FALSE)</f>
        <v>2018</v>
      </c>
      <c r="F262" s="14">
        <v>2021</v>
      </c>
      <c r="G262" s="14" t="s">
        <v>42</v>
      </c>
      <c r="H262" s="14" t="s">
        <v>1927</v>
      </c>
      <c r="I262" s="15">
        <v>40</v>
      </c>
      <c r="J262" s="14">
        <v>5</v>
      </c>
      <c r="K262" s="16">
        <f>IF(AND(G262&lt;&gt;"N",R262="N/A"), IF(I262&lt;4, 0, 0.25),IF(I262=1, IF(J262=1,0.25, 0.25), IF(I262&lt;13, 0.25, IF(I262&lt;26, 0.4, IF(I262&lt;51, 0.6, 0.75)))))</f>
        <v>0.6</v>
      </c>
      <c r="L262" s="15">
        <f>I262-M262</f>
        <v>16</v>
      </c>
      <c r="M262" s="15">
        <f>ROUNDUP(I262*K262,0)</f>
        <v>24</v>
      </c>
      <c r="N262" s="15">
        <f>M262*J262</f>
        <v>120</v>
      </c>
      <c r="O262" s="15">
        <v>120</v>
      </c>
      <c r="P262" s="15">
        <v>0</v>
      </c>
      <c r="Q262" s="15">
        <f>N262-O262-P262</f>
        <v>0</v>
      </c>
      <c r="R262" s="14" t="s">
        <v>75</v>
      </c>
      <c r="S262" s="14">
        <f>IF(R262="N/A", J262-($B$1-F262), J262-($B$1-R262))</f>
        <v>1</v>
      </c>
      <c r="T262" s="15">
        <v>0</v>
      </c>
      <c r="U262" s="15" t="str">
        <f>IF($S262&lt;2, "N/A", $M262)</f>
        <v>N/A</v>
      </c>
      <c r="V262" s="15" t="str">
        <f>IF($S262&lt;3, "N/A", $M262)</f>
        <v>N/A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Yes</v>
      </c>
      <c r="AA262" s="17">
        <f>IF(C262="DM", "N/A", IF(Z262="No","N/A",VLOOKUP(B262,'Extension List'!$A$3:$AE$1972,19,FALSE)))</f>
        <v>58</v>
      </c>
      <c r="AB262" s="14">
        <f>IF(C262="DM", "N/A", IF(Z262="No","N/A",VLOOKUP(B262,'Extension List'!$A$3:$AE$1972,21,FALSE)))</f>
        <v>4</v>
      </c>
      <c r="AC262" s="14">
        <v>4</v>
      </c>
      <c r="AD262" s="15">
        <f>IF(AE262="N/A", "N/A", AA262-AE262)</f>
        <v>14</v>
      </c>
      <c r="AE262" s="15">
        <f>IF(AA262="N/A", "N/A", IF(AC262&gt;0, IF(AA262&lt;13, ROUNDUP(0.25*AA262,0), IF(AA262&lt;26, ROUNDUP(0.4*AA262,0), IF(AA262&lt;51, ROUNDUP(0.6*AA262,0), ROUNDUP(0.75*AA262,0)))), "N/A"))</f>
        <v>44</v>
      </c>
      <c r="AF262" s="15">
        <f>IF(AD262="N/A","N/A", (AE262*AC262)+Q262)</f>
        <v>176</v>
      </c>
      <c r="AG262" s="15">
        <v>110</v>
      </c>
      <c r="AH262" s="15">
        <v>66</v>
      </c>
      <c r="AI262" s="15">
        <v>0</v>
      </c>
      <c r="AJ262" s="15">
        <v>0</v>
      </c>
      <c r="AK262" s="15">
        <v>0</v>
      </c>
      <c r="AL262" s="15" t="str">
        <f>IF(AC262="N/A","N/A",IF(AC262&gt;0,IF(SUM(AG262:AK262)&lt;&gt;AF262,"CHECK","OK"),"N/A"))</f>
        <v>OK</v>
      </c>
      <c r="AM262" s="15">
        <f>IF(AD262="N/A", L262+T262, L262+AG262)</f>
        <v>126</v>
      </c>
      <c r="AN262" s="15">
        <f>IF(AD262="N/A", IF(U262="N/A", "N/A", L262+U262), AD262+AH262)</f>
        <v>80</v>
      </c>
      <c r="AO262" s="15">
        <f>IF(AD262="N/A", IF(V262="N/A", "N/A", L262+V262), IF(AI262="N/A", "N/A", AD262+AI262))</f>
        <v>14</v>
      </c>
      <c r="AP262" s="15">
        <f>IF(AD262="N/A", IF(W262="N/A", "N/A", L262+W262), IF(AJ262="N/A", "N/A", AD262+AJ262))</f>
        <v>14</v>
      </c>
      <c r="AQ262" s="15">
        <f>IF(AD262="N/A", IF(X262="N/A", "N/A", L262+X262), IF(AK262="N/A", "N/A", AD262+AK262))</f>
        <v>14</v>
      </c>
      <c r="AR262" s="14" t="s">
        <v>40</v>
      </c>
      <c r="AS262" s="14" t="s">
        <v>40</v>
      </c>
      <c r="AT262" s="14" t="s">
        <v>40</v>
      </c>
      <c r="AU262" s="14" t="s">
        <v>40</v>
      </c>
      <c r="AV262" s="14" t="s">
        <v>40</v>
      </c>
      <c r="AW262" s="14" t="s">
        <v>40</v>
      </c>
      <c r="AX262" s="14" t="s">
        <v>40</v>
      </c>
      <c r="AY262" s="14" t="s">
        <v>40</v>
      </c>
      <c r="AZ262" s="14" t="s">
        <v>40</v>
      </c>
      <c r="BA262" s="14" t="s">
        <v>40</v>
      </c>
      <c r="BB262" s="14" t="s">
        <v>40</v>
      </c>
      <c r="BC262" s="14" t="s">
        <v>40</v>
      </c>
      <c r="BD262" s="14" t="s">
        <v>40</v>
      </c>
      <c r="BE262" s="14" t="s">
        <v>40</v>
      </c>
      <c r="BF262" s="14" t="s">
        <v>40</v>
      </c>
      <c r="BG262" s="14" t="s">
        <v>40</v>
      </c>
      <c r="BH262" s="14" t="s">
        <v>40</v>
      </c>
      <c r="BI262" s="14"/>
      <c r="BJ262" s="15">
        <f>IF(AR262="R", $CA262, IF(OR(AR262="P", AR262="T", AR262="N"), 0, IF($C262="DM", $T262, IF(OR(AR262="Y", AR262="IR"),$AM262,IF(AR262="C", IF($BI262="Y", IF($AF262="N/A", $Q262, $AF262), IF($AG262="N/A", $T262,$AG262)))))))</f>
        <v>126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126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126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126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126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126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126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126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126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126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126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126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126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126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126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126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126</v>
      </c>
      <c r="CA262" s="14" t="s">
        <v>75</v>
      </c>
      <c r="CB262" s="15">
        <f>BZ262</f>
        <v>126</v>
      </c>
      <c r="CC262" s="14">
        <f>IF(OR($BH262="T", $BH262="R"), 0, IF($BH262="C", IF($BI262="Y", IF($BA262="C", 0, IF(AF262="N/A", Q262-T262, AF262-AG262)), IF($AF262="N/A", U262, AH262)), AN262))</f>
        <v>80</v>
      </c>
      <c r="CD262" s="14">
        <f>IF(OR($BH262="T", $BH262="R"), 0, IF($BH262="C", IF($BI262="Y", 0, IF($AF262="N/A", V262, AI262)), AO262))</f>
        <v>14</v>
      </c>
      <c r="CE262" s="14">
        <f>IF(OR($BH262="T", $BH262="R"), 0, IF($BH262="C", IF($BI262="Y", 0, IF($AF262="N/A", W262, AJ262)), AP262))</f>
        <v>14</v>
      </c>
      <c r="CF262" s="14">
        <f>IF(OR($BH262="T", $BH262="R"), 0, IF($BH262="C", IF($BI262="Y", 0, IF($AF262="N/A", X262, AK262)), AQ262))</f>
        <v>14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S:16/14 G:44 GR:176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5677</v>
      </c>
      <c r="B263" s="14" t="s">
        <v>3014</v>
      </c>
      <c r="C263" s="14" t="s">
        <v>61</v>
      </c>
      <c r="D263" s="14" t="s">
        <v>54</v>
      </c>
      <c r="E263" s="14">
        <f>VLOOKUP(B263, 'Rookie Year'!$A$2:$B$55555,2,FALSE)</f>
        <v>2024</v>
      </c>
      <c r="F263" s="14">
        <v>2024</v>
      </c>
      <c r="G263" s="14" t="s">
        <v>40</v>
      </c>
      <c r="H263" s="14" t="s">
        <v>2660</v>
      </c>
      <c r="I263" s="15">
        <v>1</v>
      </c>
      <c r="J263" s="14">
        <v>3</v>
      </c>
      <c r="K263" s="16">
        <f>IF(AND(G263&lt;&gt;"N",R263="N/A"), IF(I263&lt;4, 0, 0.25),IF(I263=1, IF(J263=1,0.25, 0.25), IF(I263&lt;13, 0.25, IF(I263&lt;26, 0.4, IF(I263&lt;51, 0.6, 0.75)))))</f>
        <v>0</v>
      </c>
      <c r="L263" s="15">
        <f>I263-M263</f>
        <v>1</v>
      </c>
      <c r="M263" s="15">
        <f>ROUNDUP(I263*K263,0)</f>
        <v>0</v>
      </c>
      <c r="N263" s="15">
        <f>M263*J263</f>
        <v>0</v>
      </c>
      <c r="O263" s="15">
        <v>0</v>
      </c>
      <c r="P263" s="15">
        <v>0</v>
      </c>
      <c r="Q263" s="15">
        <f>N263-O263-P263</f>
        <v>0</v>
      </c>
      <c r="R263" s="14" t="s">
        <v>75</v>
      </c>
      <c r="S263" s="14">
        <f>IF(R263="N/A", J263-($B$1-F263), J263-($B$1-R263))</f>
        <v>2</v>
      </c>
      <c r="T263" s="15">
        <v>0</v>
      </c>
      <c r="U263" s="15">
        <v>0</v>
      </c>
      <c r="V263" s="15" t="str">
        <f>IF($S263&lt;3, "N/A", $M263)</f>
        <v>N/A</v>
      </c>
      <c r="W263" s="15" t="str">
        <f>IF($S263&lt;4, "N/A", $M263)</f>
        <v>N/A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No</v>
      </c>
      <c r="AA263" s="17" t="str">
        <f>IF(C263="DM", "N/A", IF(Z263="No","N/A",VLOOKUP(B263,'Extension List'!$A$3:$AE$1972,19,FALSE)))</f>
        <v>N/A</v>
      </c>
      <c r="AB263" s="14" t="str">
        <f>IF(C263="DM", "N/A", IF(Z263="No","N/A",VLOOKUP(B263,'Extension List'!$A$3:$AE$1972,21,FALSE)))</f>
        <v>N/A</v>
      </c>
      <c r="AC263" s="14" t="str">
        <f>IF(AA263="N/A", "N/A", 0)</f>
        <v>N/A</v>
      </c>
      <c r="AD263" s="15" t="str">
        <f>IF(AE263="N/A", "N/A", AA263-AE263)</f>
        <v>N/A</v>
      </c>
      <c r="AE263" s="15" t="str">
        <f>IF(AA263="N/A", "N/A", IF(AC263&gt;0, IF(AA263&lt;13, ROUNDUP(0.25*AA263,0), IF(AA263&lt;26, ROUNDUP(0.4*AA263,0), IF(AA263&lt;51, ROUNDUP(0.6*AA263,0), ROUNDUP(0.75*AA263,0)))), "N/A"))</f>
        <v>N/A</v>
      </c>
      <c r="AF263" s="15" t="str">
        <f>IF(AD263="N/A","N/A", (AE263*AC263)+Q263)</f>
        <v>N/A</v>
      </c>
      <c r="AG263" s="15" t="str">
        <f>IF($AF263="N/A", "N/A", "TBC")</f>
        <v>N/A</v>
      </c>
      <c r="AH263" s="15" t="str">
        <f>IF($AF263="N/A", "N/A", "TBC")</f>
        <v>N/A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N/A</v>
      </c>
      <c r="AM263" s="15">
        <f>IF(AD263="N/A", L263+T263, L263+AG263)</f>
        <v>1</v>
      </c>
      <c r="AN263" s="15">
        <f>IF(AD263="N/A", IF(U263="N/A", "N/A", L263+U263), AD263+AH263)</f>
        <v>1</v>
      </c>
      <c r="AO263" s="15" t="str">
        <f>IF(AD263="N/A", IF(V263="N/A", "N/A", L263+V263), IF(AI263="N/A", "N/A", AD263+AI263))</f>
        <v>N/A</v>
      </c>
      <c r="AP263" s="15" t="str">
        <f>IF(AD263="N/A", IF(W263="N/A", "N/A", L263+W263), IF(AJ263="N/A", "N/A", AD263+AJ263))</f>
        <v>N/A</v>
      </c>
      <c r="AQ263" s="15" t="str">
        <f>IF(AD263="N/A", IF(X263="N/A", "N/A", L263+X263), IF(AK263="N/A", "N/A", AD263+AK263))</f>
        <v>N/A</v>
      </c>
      <c r="AR263" s="14" t="s">
        <v>40</v>
      </c>
      <c r="AS263" s="14" t="s">
        <v>40</v>
      </c>
      <c r="AT263" s="14" t="s">
        <v>40</v>
      </c>
      <c r="AU263" s="14" t="s">
        <v>40</v>
      </c>
      <c r="AV263" s="14" t="s">
        <v>40</v>
      </c>
      <c r="AW263" s="14" t="s">
        <v>40</v>
      </c>
      <c r="AX263" s="14" t="s">
        <v>40</v>
      </c>
      <c r="AY263" s="14" t="s">
        <v>40</v>
      </c>
      <c r="AZ263" s="14" t="s">
        <v>40</v>
      </c>
      <c r="BA263" s="14" t="s">
        <v>40</v>
      </c>
      <c r="BB263" s="14" t="s">
        <v>40</v>
      </c>
      <c r="BC263" s="14" t="s">
        <v>40</v>
      </c>
      <c r="BD263" s="14" t="s">
        <v>40</v>
      </c>
      <c r="BE263" s="14" t="s">
        <v>40</v>
      </c>
      <c r="BF263" s="14" t="s">
        <v>40</v>
      </c>
      <c r="BG263" s="14" t="s">
        <v>40</v>
      </c>
      <c r="BH263" s="14" t="s">
        <v>40</v>
      </c>
      <c r="BI263" s="14"/>
      <c r="BJ263" s="15">
        <f>IF(AR263="R", $CA263, IF(OR(AR263="P", AR263="T", AR263="N"), 0, IF($C263="DM", $T263, IF(OR(AR263="Y", AR263="IR"),$AM263,IF(AR263="C", IF($BI263="Y", IF($AF263="N/A", $Q263, $AF263), IF($AG263="N/A", $T263,$AG263)))))))</f>
        <v>1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1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1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1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1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1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1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1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1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1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1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1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1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1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1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1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1</v>
      </c>
      <c r="CA263" s="14" t="s">
        <v>75</v>
      </c>
      <c r="CB263" s="15">
        <f>BZ263</f>
        <v>1</v>
      </c>
      <c r="CC263" s="14">
        <f>IF(OR($BH263="T", $BH263="R"), 0, IF($BH263="C", IF($BI263="Y", IF($BA263="C", 0, IF(AF263="N/A", Q263-T263, AF263-AG263)), IF($AF263="N/A", U263, AH263)), AN263))</f>
        <v>1</v>
      </c>
      <c r="CD263" s="14" t="str">
        <f>IF(OR($BH263="T", $BH263="R"), 0, IF($BH263="C", IF($BI263="Y", 0, IF($AF263="N/A", V263, AI263)), AO263))</f>
        <v>N/A</v>
      </c>
      <c r="CE263" s="14" t="str">
        <f>IF(OR($BH263="T", $BH263="R"), 0, IF($BH263="C", IF($BI263="Y", 0, IF($AF263="N/A", W263, AJ263)), AP263))</f>
        <v>N/A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S:1 G:0 GR:0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3637</v>
      </c>
      <c r="B264" s="14" t="s">
        <v>2052</v>
      </c>
      <c r="C264" s="14" t="s">
        <v>61</v>
      </c>
      <c r="D264" s="14" t="s">
        <v>54</v>
      </c>
      <c r="E264" s="14">
        <f>VLOOKUP(B264, 'Rookie Year'!$A$2:$B$55555,2,FALSE)</f>
        <v>2020</v>
      </c>
      <c r="F264" s="14">
        <v>2020</v>
      </c>
      <c r="G264" s="14" t="s">
        <v>40</v>
      </c>
      <c r="H264" s="14" t="s">
        <v>2173</v>
      </c>
      <c r="I264" s="15">
        <v>6</v>
      </c>
      <c r="J264" s="14">
        <v>4</v>
      </c>
      <c r="K264" s="16">
        <f>IF(AND(G264&lt;&gt;"N",R264="N/A"), IF(I264&lt;4, 0, 0.25),IF(I264=1, IF(J264=1,0.25, 0.25), IF(I264&lt;13, 0.25, IF(I264&lt;26, 0.4, IF(I264&lt;51, 0.6, 0.75)))))</f>
        <v>0.25</v>
      </c>
      <c r="L264" s="15">
        <f>I264-M264</f>
        <v>4</v>
      </c>
      <c r="M264" s="15">
        <f>ROUNDUP(I264*K264,0)</f>
        <v>2</v>
      </c>
      <c r="N264" s="15">
        <f>M264*J264</f>
        <v>8</v>
      </c>
      <c r="O264" s="15">
        <v>8</v>
      </c>
      <c r="P264" s="15">
        <v>0</v>
      </c>
      <c r="Q264" s="15">
        <f>N264-O264-P264</f>
        <v>0</v>
      </c>
      <c r="R264" s="14">
        <v>2023</v>
      </c>
      <c r="S264" s="14">
        <f>IF(R264="N/A", J264-($B$1-F264), J264-($B$1-R264))</f>
        <v>2</v>
      </c>
      <c r="T264" s="15">
        <v>0</v>
      </c>
      <c r="U264" s="15">
        <v>0</v>
      </c>
      <c r="V264" s="15" t="str">
        <f>IF($S264&lt;3, "N/A", $M264)</f>
        <v>N/A</v>
      </c>
      <c r="W264" s="15" t="str">
        <f>IF($S264&lt;4, "N/A", $M264)</f>
        <v>N/A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No</v>
      </c>
      <c r="AA264" s="17" t="str">
        <f>IF(C264="DM", "N/A", IF(Z264="No","N/A",VLOOKUP(B264,'Extension List'!$A$3:$AE$1972,19,FALSE)))</f>
        <v>N/A</v>
      </c>
      <c r="AB264" s="14" t="str">
        <f>IF(C264="DM", "N/A", IF(Z264="No","N/A",VLOOKUP(B264,'Extension List'!$A$3:$AE$1972,21,FALSE)))</f>
        <v>N/A</v>
      </c>
      <c r="AC264" s="14" t="str">
        <f>IF(AA264="N/A", "N/A", 0)</f>
        <v>N/A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4</v>
      </c>
      <c r="AN264" s="15">
        <f>IF(AD264="N/A", IF(U264="N/A", "N/A", L264+U264), AD264+AH264)</f>
        <v>4</v>
      </c>
      <c r="AO264" s="15" t="str">
        <f>IF(AD264="N/A", IF(V264="N/A", "N/A", L264+V264), IF(AI264="N/A", "N/A", AD264+AI264))</f>
        <v>N/A</v>
      </c>
      <c r="AP264" s="15" t="str">
        <f>IF(AD264="N/A", IF(W264="N/A", "N/A", L264+W264), IF(AJ264="N/A", "N/A", AD264+AJ264))</f>
        <v>N/A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I264" s="14"/>
      <c r="BJ264" s="15">
        <f>IF(AR264="R", $CA264, IF(OR(AR264="P", AR264="T", AR264="N"), 0, IF($C264="DM", $T264, IF(OR(AR264="Y", AR264="IR"),$AM264,IF(AR264="C", IF($BI264="Y", IF($AF264="N/A", $Q264, $AF264), IF($AG264="N/A", $T264,$AG264)))))))</f>
        <v>4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4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4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4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4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4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4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4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4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4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4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4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4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4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4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4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4</v>
      </c>
      <c r="CA264" s="14" t="s">
        <v>75</v>
      </c>
      <c r="CB264" s="15">
        <f>BZ264</f>
        <v>4</v>
      </c>
      <c r="CC264" s="14">
        <f>IF(OR($BH264="T", $BH264="R"), 0, IF($BH264="C", IF($BI264="Y", IF($BA264="C", 0, IF(AF264="N/A", Q264-T264, AF264-AG264)), IF($AF264="N/A", U264, AH264)), AN264))</f>
        <v>4</v>
      </c>
      <c r="CD264" s="14" t="str">
        <f>IF(OR($BH264="T", $BH264="R"), 0, IF($BH264="C", IF($BI264="Y", 0, IF($AF264="N/A", V264, AI264)), AO264))</f>
        <v>N/A</v>
      </c>
      <c r="CE264" s="14" t="str">
        <f>IF(OR($BH264="T", $BH264="R"), 0, IF($BH264="C", IF($BI264="Y", 0, IF($AF264="N/A", W264, AJ264)), AP264))</f>
        <v>N/A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S:4 G:2 GR:0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6039</v>
      </c>
      <c r="B265" s="14" t="s">
        <v>3155</v>
      </c>
      <c r="C265" s="14" t="s">
        <v>62</v>
      </c>
      <c r="D265" s="14" t="s">
        <v>54</v>
      </c>
      <c r="E265" s="14">
        <v>2025</v>
      </c>
      <c r="F265" s="14">
        <v>2025</v>
      </c>
      <c r="G265" s="14" t="s">
        <v>40</v>
      </c>
      <c r="H265" s="14" t="s">
        <v>2183</v>
      </c>
      <c r="I265" s="15">
        <v>2</v>
      </c>
      <c r="J265" s="14">
        <v>3</v>
      </c>
      <c r="K265" s="16">
        <f>IF(AND(G265&lt;&gt;"N",R265="N/A"), IF(I265&lt;4, 0, 0.25),IF(I265=1, IF(J265=1,0.25, 0.25), IF(I265&lt;13, 0.25, IF(I265&lt;26, 0.4, IF(I265&lt;51, 0.6, 0.75)))))</f>
        <v>0</v>
      </c>
      <c r="L265" s="15">
        <f>I265-M265</f>
        <v>2</v>
      </c>
      <c r="M265" s="15">
        <f>ROUNDUP(I265*K265,0)</f>
        <v>0</v>
      </c>
      <c r="N265" s="15">
        <f>M265*J265</f>
        <v>0</v>
      </c>
      <c r="O265" s="15">
        <v>0</v>
      </c>
      <c r="P265" s="15">
        <v>0</v>
      </c>
      <c r="Q265" s="15">
        <f>N265-O265-P265</f>
        <v>0</v>
      </c>
      <c r="R265" s="14" t="s">
        <v>75</v>
      </c>
      <c r="S265" s="14">
        <f>IF(R265="N/A", J265-($B$1-F265), J265-($B$1-R265))</f>
        <v>3</v>
      </c>
      <c r="T265" s="15">
        <f>IF($S265&lt;1, "N/A", $M265)</f>
        <v>0</v>
      </c>
      <c r="U265" s="15">
        <f>IF($S265&lt;2, "N/A", $M265)</f>
        <v>0</v>
      </c>
      <c r="V265" s="15">
        <f>IF($S265&lt;3, "N/A", $M265)</f>
        <v>0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List'!$A$3:$AE$1972,19,FALSE)))</f>
        <v>N/A</v>
      </c>
      <c r="AB265" s="14" t="str">
        <f>IF(C265="DM", "N/A", IF(Z265="No","N/A",VLOOKUP(B265,'Extension List'!$A$3:$AE$1972,21,FALSE)))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2</v>
      </c>
      <c r="AN265" s="15">
        <f>IF(AD265="N/A", IF(U265="N/A", "N/A", L265+U265), AD265+AH265)</f>
        <v>2</v>
      </c>
      <c r="AO265" s="15">
        <f>IF(AD265="N/A", IF(V265="N/A", "N/A", L265+V265), IF(AI265="N/A", "N/A", AD265+AI265))</f>
        <v>2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40</v>
      </c>
      <c r="AS265" s="14" t="s">
        <v>40</v>
      </c>
      <c r="AT265" s="14" t="s">
        <v>40</v>
      </c>
      <c r="AU265" s="14" t="s">
        <v>40</v>
      </c>
      <c r="AV265" s="14" t="s">
        <v>40</v>
      </c>
      <c r="AW265" s="14" t="s">
        <v>40</v>
      </c>
      <c r="AX265" s="14" t="s">
        <v>40</v>
      </c>
      <c r="AY265" s="14" t="s">
        <v>40</v>
      </c>
      <c r="AZ265" s="14" t="s">
        <v>40</v>
      </c>
      <c r="BA265" s="14" t="s">
        <v>40</v>
      </c>
      <c r="BB265" s="14" t="s">
        <v>40</v>
      </c>
      <c r="BC265" s="14" t="s">
        <v>40</v>
      </c>
      <c r="BD265" s="14" t="s">
        <v>40</v>
      </c>
      <c r="BE265" s="14" t="s">
        <v>40</v>
      </c>
      <c r="BF265" s="14" t="s">
        <v>40</v>
      </c>
      <c r="BG265" s="14" t="s">
        <v>40</v>
      </c>
      <c r="BH265" s="14" t="s">
        <v>40</v>
      </c>
      <c r="BJ265" s="15">
        <f>IF(AR265="R", $CA265, IF(OR(AR265="P", AR265="T", AR265="N"), 0, IF($C265="DM", $T265, IF(OR(AR265="Y", AR265="IR"),$AM265,IF(AR265="C", IF($BI265="Y", IF($AF265="N/A", $Q265, $AF265), IF($AG265="N/A", $T265,$AG265)))))))</f>
        <v>2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2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2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2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2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2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2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2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2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2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2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2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2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2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2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2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2</v>
      </c>
      <c r="CA265" s="14" t="s">
        <v>75</v>
      </c>
      <c r="CB265" s="15">
        <f>BZ265</f>
        <v>2</v>
      </c>
      <c r="CC265" s="14">
        <f>IF(OR($BH265="T", $BH265="R"), 0, IF($BH265="C", IF($BI265="Y", IF($BA265="C", 0, IF(AF265="N/A", Q265-T265, AF265-AG265)), IF($AF265="N/A", U265, AH265)), AN265))</f>
        <v>2</v>
      </c>
      <c r="CD265" s="14">
        <f>IF(OR($BH265="T", $BH265="R"), 0, IF($BH265="C", IF($BI265="Y", 0, IF($AF265="N/A", V265, AI265)), AO265))</f>
        <v>2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S:2 G:0 GR:0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5590</v>
      </c>
      <c r="B266" s="14" t="s">
        <v>787</v>
      </c>
      <c r="C266" s="14" t="s">
        <v>62</v>
      </c>
      <c r="D266" s="14" t="s">
        <v>54</v>
      </c>
      <c r="E266" s="14">
        <f>VLOOKUP(B266, 'Rookie Year'!$A$2:$B$55555,2,FALSE)</f>
        <v>2016</v>
      </c>
      <c r="F266" s="14">
        <v>2024</v>
      </c>
      <c r="G266" s="14" t="s">
        <v>42</v>
      </c>
      <c r="H266" s="14" t="s">
        <v>1927</v>
      </c>
      <c r="I266" s="15">
        <v>40</v>
      </c>
      <c r="J266" s="14">
        <v>2</v>
      </c>
      <c r="K266" s="16">
        <f>IF(AND(G266&lt;&gt;"N",R266="N/A"), IF(I266&lt;4, 0, 0.25),IF(I266=1, IF(J266=1,0.25, 0.25), IF(I266&lt;13, 0.25, IF(I266&lt;26, 0.4, IF(I266&lt;51, 0.6, 0.75)))))</f>
        <v>0.6</v>
      </c>
      <c r="L266" s="15">
        <f>I266-M266</f>
        <v>16</v>
      </c>
      <c r="M266" s="15">
        <f>ROUNDUP(I266*K266,0)</f>
        <v>24</v>
      </c>
      <c r="N266" s="15">
        <f>M266*J266</f>
        <v>48</v>
      </c>
      <c r="O266" s="15">
        <v>48</v>
      </c>
      <c r="P266" s="15">
        <v>0</v>
      </c>
      <c r="Q266" s="15">
        <f>N266-O266-P266</f>
        <v>0</v>
      </c>
      <c r="R266" s="14" t="s">
        <v>75</v>
      </c>
      <c r="S266" s="14">
        <f>IF(R266="N/A", J266-($B$1-F266), J266-($B$1-R266))</f>
        <v>1</v>
      </c>
      <c r="T266" s="15">
        <v>0</v>
      </c>
      <c r="U266" s="15" t="str">
        <f>IF($S266&lt;2, "N/A", $M266)</f>
        <v>N/A</v>
      </c>
      <c r="V266" s="15" t="str">
        <f>IF($S266&lt;3, "N/A", $M266)</f>
        <v>N/A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Yes</v>
      </c>
      <c r="AA266" s="17">
        <f>IF(C266="DM", "N/A", IF(Z266="No","N/A",VLOOKUP(B266,'Extension List'!$A$3:$AE$1972,19,FALSE)))</f>
        <v>79</v>
      </c>
      <c r="AB266" s="14">
        <f>IF(C266="DM", "N/A", IF(Z266="No","N/A",VLOOKUP(B266,'Extension List'!$A$3:$AE$1972,21,FALSE)))</f>
        <v>4</v>
      </c>
      <c r="AC266" s="14">
        <v>1</v>
      </c>
      <c r="AD266" s="15">
        <f>IF(AE266="N/A", "N/A", AA266-AE266)</f>
        <v>19</v>
      </c>
      <c r="AE266" s="15">
        <f>IF(AA266="N/A", "N/A", IF(AC266&gt;0, IF(AA266&lt;13, ROUNDUP(0.25*AA266,0), IF(AA266&lt;26, ROUNDUP(0.4*AA266,0), IF(AA266&lt;51, ROUNDUP(0.6*AA266,0), ROUNDUP(0.75*AA266,0)))), "N/A"))</f>
        <v>60</v>
      </c>
      <c r="AF266" s="15">
        <f>IF(AD266="N/A","N/A", (AE266*AC266)+Q266)</f>
        <v>60</v>
      </c>
      <c r="AG266" s="15">
        <v>60</v>
      </c>
      <c r="AH266" s="15">
        <v>0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OK</v>
      </c>
      <c r="AM266" s="15">
        <f>IF(AD266="N/A", L266+T266, L266+AG266)</f>
        <v>76</v>
      </c>
      <c r="AN266" s="15">
        <f>IF(AD266="N/A", IF(U266="N/A", "N/A", L266+U266), AD266+AH266)</f>
        <v>19</v>
      </c>
      <c r="AO266" s="15" t="str">
        <f>IF(AD266="N/A", IF(V266="N/A", "N/A", L266+V266), IF(AI266="N/A", "N/A", AD266+AI266))</f>
        <v>N/A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40</v>
      </c>
      <c r="AS266" s="14" t="s">
        <v>40</v>
      </c>
      <c r="AT266" s="14" t="s">
        <v>40</v>
      </c>
      <c r="AU266" s="14" t="s">
        <v>40</v>
      </c>
      <c r="AV266" s="14" t="s">
        <v>40</v>
      </c>
      <c r="AW266" s="14" t="s">
        <v>40</v>
      </c>
      <c r="AX266" s="14" t="s">
        <v>40</v>
      </c>
      <c r="AY266" s="14" t="s">
        <v>40</v>
      </c>
      <c r="AZ266" s="14" t="s">
        <v>40</v>
      </c>
      <c r="BA266" s="14" t="s">
        <v>40</v>
      </c>
      <c r="BB266" s="14" t="s">
        <v>40</v>
      </c>
      <c r="BC266" s="14" t="s">
        <v>40</v>
      </c>
      <c r="BD266" s="14" t="s">
        <v>40</v>
      </c>
      <c r="BE266" s="14" t="s">
        <v>40</v>
      </c>
      <c r="BF266" s="14" t="s">
        <v>40</v>
      </c>
      <c r="BG266" s="14" t="s">
        <v>40</v>
      </c>
      <c r="BH266" s="14" t="s">
        <v>40</v>
      </c>
      <c r="BI266" s="14"/>
      <c r="BJ266" s="15">
        <f>IF(AR266="R", $CA266, IF(OR(AR266="P", AR266="T", AR266="N"), 0, IF($C266="DM", $T266, IF(OR(AR266="Y", AR266="IR"),$AM266,IF(AR266="C", IF($BI266="Y", IF($AF266="N/A", $Q266, $AF266), IF($AG266="N/A", $T266,$AG266)))))))</f>
        <v>76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76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76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76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76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76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76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76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76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76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76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76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76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76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76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76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76</v>
      </c>
      <c r="CA266" s="14" t="s">
        <v>75</v>
      </c>
      <c r="CB266" s="15">
        <f>BZ266</f>
        <v>76</v>
      </c>
      <c r="CC266" s="14">
        <f>IF(OR($BH266="T", $BH266="R"), 0, IF($BH266="C", IF($BI266="Y", IF($BA266="C", 0, IF(AF266="N/A", Q266-T266, AF266-AG266)), IF($AF266="N/A", U266, AH266)), AN266))</f>
        <v>19</v>
      </c>
      <c r="CD266" s="14" t="str">
        <f>IF(OR($BH266="T", $BH266="R"), 0, IF($BH266="C", IF($BI266="Y", 0, IF($AF266="N/A", V266, AI266)), AO266))</f>
        <v>N/A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S:16/19 G:60 GR:60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6009</v>
      </c>
      <c r="B267" s="14" t="s">
        <v>3125</v>
      </c>
      <c r="C267" s="14" t="s">
        <v>62</v>
      </c>
      <c r="D267" s="14" t="s">
        <v>54</v>
      </c>
      <c r="E267" s="14">
        <v>2025</v>
      </c>
      <c r="F267" s="14">
        <v>2025</v>
      </c>
      <c r="G267" s="14" t="s">
        <v>40</v>
      </c>
      <c r="H267" s="14" t="s">
        <v>2153</v>
      </c>
      <c r="I267" s="15">
        <v>10</v>
      </c>
      <c r="J267" s="14">
        <v>4</v>
      </c>
      <c r="K267" s="16">
        <f>IF(AND(G267&lt;&gt;"N",R267="N/A"), IF(I267&lt;4, 0, 0.25),IF(I267=1, IF(J267=1,0.25, 0.25), IF(I267&lt;13, 0.25, IF(I267&lt;26, 0.4, IF(I267&lt;51, 0.6, 0.75)))))</f>
        <v>0.25</v>
      </c>
      <c r="L267" s="15">
        <f>I267-M267</f>
        <v>7</v>
      </c>
      <c r="M267" s="15">
        <f>ROUNDUP(I267*K267,0)</f>
        <v>3</v>
      </c>
      <c r="N267" s="15">
        <f>M267*J267</f>
        <v>12</v>
      </c>
      <c r="O267" s="15">
        <v>0</v>
      </c>
      <c r="P267" s="15">
        <v>0</v>
      </c>
      <c r="Q267" s="15">
        <f>N267-O267-P267</f>
        <v>12</v>
      </c>
      <c r="R267" s="14" t="s">
        <v>75</v>
      </c>
      <c r="S267" s="14">
        <f>IF(R267="N/A", J267-($B$1-F267), J267-($B$1-R267))</f>
        <v>4</v>
      </c>
      <c r="T267" s="15">
        <v>12</v>
      </c>
      <c r="U267" s="15">
        <v>0</v>
      </c>
      <c r="V267" s="15">
        <v>0</v>
      </c>
      <c r="W267" s="15">
        <v>0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No</v>
      </c>
      <c r="AA267" s="17" t="str">
        <f>IF(C267="DM", "N/A", IF(Z267="No","N/A",VLOOKUP(B267,'Extension List'!$A$3:$AE$1972,19,FALSE)))</f>
        <v>N/A</v>
      </c>
      <c r="AB267" s="14" t="str">
        <f>IF(C267="DM", "N/A", IF(Z267="No","N/A",VLOOKUP(B267,'Extension List'!$A$3:$AE$1972,21,FALSE)))</f>
        <v>N/A</v>
      </c>
      <c r="AC267" s="14" t="str">
        <f>IF(AA267="N/A", "N/A", 0)</f>
        <v>N/A</v>
      </c>
      <c r="AD267" s="15" t="str">
        <f>IF(AE267="N/A", "N/A", AA267-AE267)</f>
        <v>N/A</v>
      </c>
      <c r="AE267" s="15" t="str">
        <f>IF(AA267="N/A", "N/A", IF(AC267&gt;0, IF(AA267&lt;13, ROUNDUP(0.25*AA267,0), IF(AA267&lt;26, ROUNDUP(0.4*AA267,0), IF(AA267&lt;51, ROUNDUP(0.6*AA267,0), ROUNDUP(0.75*AA267,0)))), "N/A"))</f>
        <v>N/A</v>
      </c>
      <c r="AF267" s="15" t="str">
        <f>IF(AD267="N/A","N/A", (AE267*AC267)+Q267)</f>
        <v>N/A</v>
      </c>
      <c r="AG267" s="15" t="str">
        <f>IF($AF267="N/A", "N/A", "TBC")</f>
        <v>N/A</v>
      </c>
      <c r="AH267" s="15" t="str">
        <f>IF($AF267="N/A", "N/A", "TBC")</f>
        <v>N/A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N/A</v>
      </c>
      <c r="AM267" s="15">
        <f>IF(AD267="N/A", L267+T267, L267+AG267)</f>
        <v>19</v>
      </c>
      <c r="AN267" s="15">
        <f>IF(AD267="N/A", IF(U267="N/A", "N/A", L267+U267), AD267+AH267)</f>
        <v>7</v>
      </c>
      <c r="AO267" s="15">
        <f>IF(AD267="N/A", IF(V267="N/A", "N/A", L267+V267), IF(AI267="N/A", "N/A", AD267+AI267))</f>
        <v>7</v>
      </c>
      <c r="AP267" s="15">
        <f>IF(AD267="N/A", IF(W267="N/A", "N/A", L267+W267), IF(AJ267="N/A", "N/A", AD267+AJ267))</f>
        <v>7</v>
      </c>
      <c r="AQ267" s="15" t="str">
        <f>IF(AD267="N/A", IF(X267="N/A", "N/A", L267+X267), IF(AK267="N/A", "N/A", AD267+AK267))</f>
        <v>N/A</v>
      </c>
      <c r="AR267" s="14" t="s">
        <v>40</v>
      </c>
      <c r="AS267" s="14" t="s">
        <v>40</v>
      </c>
      <c r="AT267" s="14" t="s">
        <v>40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J267" s="15">
        <f>IF(AR267="R", $CA267, IF(OR(AR267="P", AR267="T", AR267="N"), 0, IF($C267="DM", $T267, IF(OR(AR267="Y", AR267="IR"),$AM267,IF(AR267="C", IF($BI267="Y", IF($AF267="N/A", $Q267, $AF267), IF($AG267="N/A", $T267,$AG267)))))))</f>
        <v>19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19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19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19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19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19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19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19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19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19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19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19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19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19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19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19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19</v>
      </c>
      <c r="CA267" s="14" t="s">
        <v>75</v>
      </c>
      <c r="CB267" s="15">
        <f>BZ267</f>
        <v>19</v>
      </c>
      <c r="CC267" s="14">
        <f>IF(OR($BH267="T", $BH267="R"), 0, IF($BH267="C", IF($BI267="Y", IF($BA267="C", 0, IF(AF267="N/A", Q267-T267, AF267-AG267)), IF($AF267="N/A", U267, AH267)), AN267))</f>
        <v>7</v>
      </c>
      <c r="CD267" s="14">
        <f>IF(OR($BH267="T", $BH267="R"), 0, IF($BH267="C", IF($BI267="Y", 0, IF($AF267="N/A", V267, AI267)), AO267))</f>
        <v>7</v>
      </c>
      <c r="CE267" s="14">
        <f>IF(OR($BH267="T", $BH267="R"), 0, IF($BH267="C", IF($BI267="Y", 0, IF($AF267="N/A", W267, AJ267)), AP267))</f>
        <v>7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S:7 G:3 GR:12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5938</v>
      </c>
      <c r="B268" s="14" t="s">
        <v>949</v>
      </c>
      <c r="C268" s="14" t="s">
        <v>62</v>
      </c>
      <c r="D268" s="14" t="s">
        <v>54</v>
      </c>
      <c r="E268" s="14">
        <f>VLOOKUP(B268, 'Rookie Year'!$A$2:$B$55555,2,FALSE)</f>
        <v>2019</v>
      </c>
      <c r="F268" s="14">
        <v>2025</v>
      </c>
      <c r="G268" s="14" t="s">
        <v>42</v>
      </c>
      <c r="H268" s="14" t="s">
        <v>1927</v>
      </c>
      <c r="I268" s="15">
        <v>1</v>
      </c>
      <c r="J268" s="14">
        <v>1</v>
      </c>
      <c r="K268" s="16">
        <f>IF(AND(G268&lt;&gt;"N",R268="N/A"), IF(I268&lt;4, 0, 0.25),IF(I268=1, IF(J268=1,0.25, 0.25), IF(I268&lt;13, 0.25, IF(I268&lt;26, 0.4, IF(I268&lt;51, 0.6, 0.75)))))</f>
        <v>0.25</v>
      </c>
      <c r="L268" s="15">
        <f>I268-M268</f>
        <v>0</v>
      </c>
      <c r="M268" s="15">
        <f>ROUNDUP(I268*K268,0)</f>
        <v>1</v>
      </c>
      <c r="N268" s="15">
        <f>M268*J268</f>
        <v>1</v>
      </c>
      <c r="O268" s="15">
        <v>0</v>
      </c>
      <c r="P268" s="15">
        <v>0</v>
      </c>
      <c r="Q268" s="15">
        <f>N268-O268-P268</f>
        <v>1</v>
      </c>
      <c r="R268" s="14" t="s">
        <v>75</v>
      </c>
      <c r="S268" s="14">
        <f>IF(R268="N/A", J268-($B$1-F268), J268-($B$1-R268))</f>
        <v>1</v>
      </c>
      <c r="T268" s="15">
        <f>IF($S268&lt;1, "N/A", $M268)</f>
        <v>1</v>
      </c>
      <c r="U268" s="15" t="str">
        <f>IF($S268&lt;2, "N/A", $M268)</f>
        <v>N/A</v>
      </c>
      <c r="V268" s="15" t="str">
        <f>IF($S268&lt;3, "N/A", $M268)</f>
        <v>N/A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No</v>
      </c>
      <c r="AA268" s="17" t="str">
        <f>IF(C268="DM", "N/A", IF(Z268="No","N/A",VLOOKUP(B268,'Extension List'!$A$3:$AE$1972,19,FALSE)))</f>
        <v>N/A</v>
      </c>
      <c r="AB268" s="14" t="str">
        <f>IF(C268="DM", "N/A", IF(Z268="No","N/A",VLOOKUP(B268,'Extension List'!$A$3:$AE$1972,21,FALSE)))</f>
        <v>N/A</v>
      </c>
      <c r="AC268" s="14" t="str">
        <f>IF(AA268="N/A", "N/A", 0)</f>
        <v>N/A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1</v>
      </c>
      <c r="AN268" s="15" t="str">
        <f>IF(AD268="N/A", IF(U268="N/A", "N/A", L268+U268), AD268+AH268)</f>
        <v>N/A</v>
      </c>
      <c r="AO268" s="15" t="str">
        <f>IF(AD268="N/A", IF(V268="N/A", "N/A", L268+V268), IF(AI268="N/A", "N/A", AD268+AI268))</f>
        <v>N/A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44</v>
      </c>
      <c r="AS268" s="14" t="s">
        <v>44</v>
      </c>
      <c r="AT268" s="14" t="s">
        <v>44</v>
      </c>
      <c r="AU268" s="14" t="s">
        <v>44</v>
      </c>
      <c r="AV268" s="14" t="s">
        <v>44</v>
      </c>
      <c r="AW268" s="14" t="s">
        <v>44</v>
      </c>
      <c r="AX268" s="14" t="s">
        <v>44</v>
      </c>
      <c r="AY268" s="14" t="s">
        <v>44</v>
      </c>
      <c r="AZ268" s="14" t="s">
        <v>44</v>
      </c>
      <c r="BA268" s="14" t="s">
        <v>44</v>
      </c>
      <c r="BB268" s="14" t="s">
        <v>44</v>
      </c>
      <c r="BC268" s="14" t="s">
        <v>44</v>
      </c>
      <c r="BD268" s="14" t="s">
        <v>44</v>
      </c>
      <c r="BE268" s="14" t="s">
        <v>44</v>
      </c>
      <c r="BF268" s="14" t="s">
        <v>44</v>
      </c>
      <c r="BG268" s="14" t="s">
        <v>44</v>
      </c>
      <c r="BH268" s="14" t="s">
        <v>44</v>
      </c>
      <c r="BI268" s="14"/>
      <c r="BJ268" s="15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4" t="s">
        <v>75</v>
      </c>
      <c r="CB268" s="15">
        <f>BZ268</f>
        <v>1</v>
      </c>
      <c r="CC268" s="14" t="str">
        <f>IF(OR($BH268="T", $BH268="R"), 0, IF($BH268="C", IF($BI268="Y", IF($BA268="C", 0, IF(AF268="N/A", Q268-T268, AF268-AG268)), IF($AF268="N/A", U268, AH268)), AN268))</f>
        <v>N/A</v>
      </c>
      <c r="CD268" s="14" t="str">
        <f>IF(OR($BH268="T", $BH268="R"), 0, IF($BH268="C", IF($BI268="Y", 0, IF($AF268="N/A", V268, AI268)), AO268))</f>
        <v>N/A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S:0 G:1 GR:1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5610</v>
      </c>
      <c r="B269" s="14" t="s">
        <v>3015</v>
      </c>
      <c r="C269" s="14" t="s">
        <v>62</v>
      </c>
      <c r="D269" s="14" t="s">
        <v>54</v>
      </c>
      <c r="E269" s="14">
        <f>VLOOKUP(B269, 'Rookie Year'!$A$2:$B$55555,2,FALSE)</f>
        <v>2024</v>
      </c>
      <c r="F269" s="14">
        <v>2024</v>
      </c>
      <c r="G269" s="14" t="s">
        <v>40</v>
      </c>
      <c r="H269" s="14" t="s">
        <v>2161</v>
      </c>
      <c r="I269" s="15">
        <v>7</v>
      </c>
      <c r="J269" s="14">
        <v>4</v>
      </c>
      <c r="K269" s="16">
        <f>IF(AND(G269&lt;&gt;"N",R269="N/A"), IF(I269&lt;4, 0, 0.25),IF(I269=1, IF(J269=1,0.25, 0.25), IF(I269&lt;13, 0.25, IF(I269&lt;26, 0.4, IF(I269&lt;51, 0.6, 0.75)))))</f>
        <v>0.25</v>
      </c>
      <c r="L269" s="15">
        <f>I269-M269</f>
        <v>5</v>
      </c>
      <c r="M269" s="15">
        <f>ROUNDUP(I269*K269,0)</f>
        <v>2</v>
      </c>
      <c r="N269" s="15">
        <f>M269*J269</f>
        <v>8</v>
      </c>
      <c r="O269" s="15">
        <v>8</v>
      </c>
      <c r="P269" s="15">
        <v>0</v>
      </c>
      <c r="Q269" s="15">
        <f>N269-O269-P269</f>
        <v>0</v>
      </c>
      <c r="R269" s="14" t="s">
        <v>75</v>
      </c>
      <c r="S269" s="14">
        <f>IF(R269="N/A", J269-($B$1-F269), J269-($B$1-R269))</f>
        <v>3</v>
      </c>
      <c r="T269" s="15">
        <v>0</v>
      </c>
      <c r="U269" s="15">
        <v>0</v>
      </c>
      <c r="V269" s="15">
        <v>0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No</v>
      </c>
      <c r="AA269" s="17" t="str">
        <f>IF(C269="DM", "N/A", IF(Z269="No","N/A",VLOOKUP(B269,'Extension List'!$A$3:$AE$1972,19,FALSE)))</f>
        <v>N/A</v>
      </c>
      <c r="AB269" s="14" t="str">
        <f>IF(C269="DM", "N/A", IF(Z269="No","N/A",VLOOKUP(B269,'Extension List'!$A$3:$AE$1972,21,FALSE)))</f>
        <v>N/A</v>
      </c>
      <c r="AC269" s="14" t="str">
        <f>IF(AA269="N/A", "N/A", 0)</f>
        <v>N/A</v>
      </c>
      <c r="AD269" s="15" t="str">
        <f>IF(AE269="N/A", "N/A", AA269-AE269)</f>
        <v>N/A</v>
      </c>
      <c r="AE269" s="15" t="str">
        <f>IF(AA269="N/A", "N/A", IF(AC269&gt;0, IF(AA269&lt;13, ROUNDUP(0.25*AA269,0), IF(AA269&lt;26, ROUNDUP(0.4*AA269,0), IF(AA269&lt;51, ROUNDUP(0.6*AA269,0), ROUNDUP(0.75*AA269,0)))), "N/A"))</f>
        <v>N/A</v>
      </c>
      <c r="AF269" s="15" t="str">
        <f>IF(AD269="N/A","N/A", (AE269*AC269)+Q269)</f>
        <v>N/A</v>
      </c>
      <c r="AG269" s="15" t="str">
        <f>IF($AF269="N/A", "N/A", "TBC")</f>
        <v>N/A</v>
      </c>
      <c r="AH269" s="15" t="str">
        <f>IF($AF269="N/A", "N/A", "TBC")</f>
        <v>N/A</v>
      </c>
      <c r="AI269" s="15" t="str">
        <f>IF($AF269="N/A","N/A",IF(AC269&gt;1,"TBC","N/A"))</f>
        <v>N/A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N/A</v>
      </c>
      <c r="AM269" s="15">
        <f>IF(AD269="N/A", L269+T269, L269+AG269)</f>
        <v>5</v>
      </c>
      <c r="AN269" s="15">
        <f>IF(AD269="N/A", IF(U269="N/A", "N/A", L269+U269), AD269+AH269)</f>
        <v>5</v>
      </c>
      <c r="AO269" s="15">
        <f>IF(AD269="N/A", IF(V269="N/A", "N/A", L269+V269), IF(AI269="N/A", "N/A", AD269+AI269))</f>
        <v>5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48</v>
      </c>
      <c r="AS269" s="14" t="s">
        <v>48</v>
      </c>
      <c r="AT269" s="14" t="s">
        <v>48</v>
      </c>
      <c r="AU269" s="14" t="s">
        <v>48</v>
      </c>
      <c r="AV269" s="14" t="s">
        <v>48</v>
      </c>
      <c r="AW269" s="14" t="s">
        <v>48</v>
      </c>
      <c r="AX269" s="14" t="s">
        <v>48</v>
      </c>
      <c r="AY269" s="14" t="s">
        <v>48</v>
      </c>
      <c r="AZ269" s="14" t="s">
        <v>48</v>
      </c>
      <c r="BA269" s="14" t="s">
        <v>48</v>
      </c>
      <c r="BB269" s="14" t="s">
        <v>48</v>
      </c>
      <c r="BC269" s="14" t="s">
        <v>48</v>
      </c>
      <c r="BD269" s="14" t="s">
        <v>48</v>
      </c>
      <c r="BE269" s="14" t="s">
        <v>48</v>
      </c>
      <c r="BF269" s="14" t="s">
        <v>48</v>
      </c>
      <c r="BG269" s="14" t="s">
        <v>48</v>
      </c>
      <c r="BH269" s="14" t="s">
        <v>48</v>
      </c>
      <c r="BI269" s="14"/>
      <c r="BJ269" s="15">
        <f>IF(AR269="R", $CA269, IF(OR(AR269="P", AR269="T", AR269="N"), 0, IF($C269="DM", $T269, IF(OR(AR269="Y", AR269="IR"),$AM269,IF(AR269="C", IF($BI269="Y", IF($AF269="N/A", $Q269, $AF269), IF($AG269="N/A", $T269,$AG269)))))))</f>
        <v>5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5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5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5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5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5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5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5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5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5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5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5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5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5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5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5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5</v>
      </c>
      <c r="CA269" s="14" t="s">
        <v>75</v>
      </c>
      <c r="CB269" s="15">
        <f>BZ269</f>
        <v>5</v>
      </c>
      <c r="CC269" s="14">
        <f>IF(OR($BH269="T", $BH269="R"), 0, IF($BH269="C", IF($BI269="Y", IF($BA269="C", 0, IF(AF269="N/A", Q269-T269, AF269-AG269)), IF($AF269="N/A", U269, AH269)), AN269))</f>
        <v>5</v>
      </c>
      <c r="CD269" s="14">
        <f>IF(OR($BH269="T", $BH269="R"), 0, IF($BH269="C", IF($BI269="Y", 0, IF($AF269="N/A", V269, AI269)), AO269))</f>
        <v>5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S:5 G:2 GR:0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5243</v>
      </c>
      <c r="B270" s="14" t="s">
        <v>2830</v>
      </c>
      <c r="C270" s="14" t="s">
        <v>62</v>
      </c>
      <c r="D270" s="14" t="s">
        <v>54</v>
      </c>
      <c r="E270" s="14">
        <f>VLOOKUP(B270, 'Rookie Year'!$A$2:$B$55555,2,FALSE)</f>
        <v>2023</v>
      </c>
      <c r="F270" s="14">
        <v>2023</v>
      </c>
      <c r="G270" s="14" t="s">
        <v>40</v>
      </c>
      <c r="H270" s="14" t="s">
        <v>2223</v>
      </c>
      <c r="I270" s="15">
        <v>1</v>
      </c>
      <c r="J270" s="14">
        <v>3</v>
      </c>
      <c r="K270" s="16">
        <f>IF(AND(G270&lt;&gt;"N",R270="N/A"), IF(I270&lt;4, 0, 0.25),IF(I270=1, IF(J270=1,0.25, 0.25), IF(I270&lt;13, 0.25, IF(I270&lt;26, 0.4, IF(I270&lt;51, 0.6, 0.75)))))</f>
        <v>0</v>
      </c>
      <c r="L270" s="15">
        <f>I270-M270</f>
        <v>1</v>
      </c>
      <c r="M270" s="15">
        <f>ROUNDUP(I270*K270,0)</f>
        <v>0</v>
      </c>
      <c r="N270" s="15">
        <f>M270*J270</f>
        <v>0</v>
      </c>
      <c r="O270" s="15">
        <v>0</v>
      </c>
      <c r="P270" s="15">
        <v>0</v>
      </c>
      <c r="Q270" s="15">
        <f>N270-O270-P270</f>
        <v>0</v>
      </c>
      <c r="R270" s="14" t="s">
        <v>75</v>
      </c>
      <c r="S270" s="14">
        <f>IF(R270="N/A", J270-($B$1-F270), J270-($B$1-R270))</f>
        <v>1</v>
      </c>
      <c r="T270" s="15">
        <v>0</v>
      </c>
      <c r="U270" s="15" t="str">
        <f>IF($S270&lt;2, "N/A", $M270)</f>
        <v>N/A</v>
      </c>
      <c r="V270" s="15" t="str">
        <f>IF($S270&lt;3, "N/A", $M270)</f>
        <v>N/A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Yes</v>
      </c>
      <c r="AA270" s="17">
        <f>IF(C270="DM", "N/A", IF(Z270="No","N/A",VLOOKUP(B270,'Extension List'!$A$3:$AE$1972,19,FALSE)))</f>
        <v>3</v>
      </c>
      <c r="AB270" s="14">
        <f>IF(C270="DM", "N/A", IF(Z270="No","N/A",VLOOKUP(B270,'Extension List'!$A$3:$AE$1972,21,FALSE)))</f>
        <v>1</v>
      </c>
      <c r="AC270" s="14">
        <v>1</v>
      </c>
      <c r="AD270" s="15">
        <f>IF(AE270="N/A", "N/A", AA270-AE270)</f>
        <v>2</v>
      </c>
      <c r="AE270" s="15">
        <f>IF(AA270="N/A", "N/A", IF(AC270&gt;0, IF(AA270&lt;13, ROUNDUP(0.25*AA270,0), IF(AA270&lt;26, ROUNDUP(0.4*AA270,0), IF(AA270&lt;51, ROUNDUP(0.6*AA270,0), ROUNDUP(0.75*AA270,0)))), "N/A"))</f>
        <v>1</v>
      </c>
      <c r="AF270" s="15">
        <f>IF(AD270="N/A","N/A", (AE270*AC270)+Q270)</f>
        <v>1</v>
      </c>
      <c r="AG270" s="15">
        <v>1</v>
      </c>
      <c r="AH270" s="15">
        <v>0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OK</v>
      </c>
      <c r="AM270" s="15">
        <f>IF(AD270="N/A", L270+T270, L270+AG270)</f>
        <v>2</v>
      </c>
      <c r="AN270" s="15">
        <f>IF(AD270="N/A", IF(U270="N/A", "N/A", L270+U270), AD270+AH270)</f>
        <v>2</v>
      </c>
      <c r="AO270" s="15" t="str">
        <f>IF(AD270="N/A", IF(V270="N/A", "N/A", L270+V270), IF(AI270="N/A", "N/A", AD270+AI270))</f>
        <v>N/A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40</v>
      </c>
      <c r="AS270" s="14" t="s">
        <v>40</v>
      </c>
      <c r="AT270" s="14" t="s">
        <v>40</v>
      </c>
      <c r="AU270" s="14" t="s">
        <v>40</v>
      </c>
      <c r="AV270" s="14" t="s">
        <v>40</v>
      </c>
      <c r="AW270" s="14" t="s">
        <v>40</v>
      </c>
      <c r="AX270" s="14" t="s">
        <v>40</v>
      </c>
      <c r="AY270" s="14" t="s">
        <v>40</v>
      </c>
      <c r="AZ270" s="14" t="s">
        <v>40</v>
      </c>
      <c r="BA270" s="14" t="s">
        <v>40</v>
      </c>
      <c r="BB270" s="14" t="s">
        <v>40</v>
      </c>
      <c r="BC270" s="14" t="s">
        <v>40</v>
      </c>
      <c r="BD270" s="14" t="s">
        <v>40</v>
      </c>
      <c r="BE270" s="14" t="s">
        <v>40</v>
      </c>
      <c r="BF270" s="14" t="s">
        <v>40</v>
      </c>
      <c r="BG270" s="14" t="s">
        <v>40</v>
      </c>
      <c r="BH270" s="14" t="s">
        <v>40</v>
      </c>
      <c r="BI270" s="14"/>
      <c r="BJ270" s="15">
        <f>IF(AR270="R", $CA270, IF(OR(AR270="P", AR270="T", AR270="N"), 0, IF($C270="DM", $T270, IF(OR(AR270="Y", AR270="IR"),$AM270,IF(AR270="C", IF($BI270="Y", IF($AF270="N/A", $Q270, $AF270), IF($AG270="N/A", $T270,$AG270)))))))</f>
        <v>2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2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2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2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2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2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2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2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2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2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2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2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2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2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2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2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2</v>
      </c>
      <c r="CA270" s="14" t="s">
        <v>75</v>
      </c>
      <c r="CB270" s="15">
        <f>BZ270</f>
        <v>2</v>
      </c>
      <c r="CC270" s="14">
        <f>IF(OR($BH270="T", $BH270="R"), 0, IF($BH270="C", IF($BI270="Y", IF($BA270="C", 0, IF(AF270="N/A", Q270-T270, AF270-AG270)), IF($AF270="N/A", U270, AH270)), AN270))</f>
        <v>2</v>
      </c>
      <c r="CD270" s="14" t="str">
        <f>IF(OR($BH270="T", $BH270="R"), 0, IF($BH270="C", IF($BI270="Y", 0, IF($AF270="N/A", V270, AI270)), AO270))</f>
        <v>N/A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S:1/2 G:1 GR:1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6104</v>
      </c>
      <c r="B271" s="14" t="s">
        <v>3220</v>
      </c>
      <c r="C271" s="14" t="s">
        <v>62</v>
      </c>
      <c r="D271" s="14" t="s">
        <v>54</v>
      </c>
      <c r="E271" s="14">
        <v>2025</v>
      </c>
      <c r="F271" s="14">
        <v>2025</v>
      </c>
      <c r="G271" s="14" t="s">
        <v>40</v>
      </c>
      <c r="H271" s="14" t="s">
        <v>2237</v>
      </c>
      <c r="I271" s="15">
        <v>1</v>
      </c>
      <c r="J271" s="14">
        <v>3</v>
      </c>
      <c r="K271" s="16">
        <f>IF(AND(G271&lt;&gt;"N",R271="N/A"), IF(I271&lt;4, 0, 0.25),IF(I271=1, IF(J271=1,0.25, 0.25), IF(I271&lt;13, 0.25, IF(I271&lt;26, 0.4, IF(I271&lt;51, 0.6, 0.75)))))</f>
        <v>0</v>
      </c>
      <c r="L271" s="15">
        <f>I271-M271</f>
        <v>1</v>
      </c>
      <c r="M271" s="15">
        <f>ROUNDUP(I271*K271,0)</f>
        <v>0</v>
      </c>
      <c r="N271" s="15">
        <f>M271*J271</f>
        <v>0</v>
      </c>
      <c r="O271" s="15">
        <v>0</v>
      </c>
      <c r="P271" s="15">
        <v>0</v>
      </c>
      <c r="Q271" s="15">
        <f>N271-O271-P271</f>
        <v>0</v>
      </c>
      <c r="R271" s="14" t="s">
        <v>75</v>
      </c>
      <c r="S271" s="14">
        <f>IF(R271="N/A", J271-($B$1-F271), J271-($B$1-R271))</f>
        <v>3</v>
      </c>
      <c r="T271" s="15">
        <f>IF($S271&lt;1, "N/A", $M271)</f>
        <v>0</v>
      </c>
      <c r="U271" s="15">
        <f>IF($S271&lt;2, "N/A", $M271)</f>
        <v>0</v>
      </c>
      <c r="V271" s="15">
        <f>IF($S271&lt;3, "N/A", $M271)</f>
        <v>0</v>
      </c>
      <c r="W271" s="15" t="str">
        <f>IF($S271&lt;4, "N/A", $M271)</f>
        <v>N/A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No</v>
      </c>
      <c r="AA271" s="17" t="str">
        <f>IF(C271="DM", "N/A", IF(Z271="No","N/A",VLOOKUP(B271,'Extension List'!$A$3:$AE$1972,19,FALSE)))</f>
        <v>N/A</v>
      </c>
      <c r="AB271" s="14" t="str">
        <f>IF(C271="DM", "N/A", IF(Z271="No","N/A",VLOOKUP(B271,'Extension List'!$A$3:$AE$1972,21,FALSE)))</f>
        <v>N/A</v>
      </c>
      <c r="AC271" s="14" t="str">
        <f>IF(AA271="N/A", "N/A", 0)</f>
        <v>N/A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1</v>
      </c>
      <c r="AN271" s="15">
        <f>IF(AD271="N/A", IF(U271="N/A", "N/A", L271+U271), AD271+AH271)</f>
        <v>1</v>
      </c>
      <c r="AO271" s="15">
        <f>IF(AD271="N/A", IF(V271="N/A", "N/A", L271+V271), IF(AI271="N/A", "N/A", AD271+AI271))</f>
        <v>1</v>
      </c>
      <c r="AP271" s="15" t="str">
        <f>IF(AD271="N/A", IF(W271="N/A", "N/A", L271+W271), IF(AJ271="N/A", "N/A", AD271+AJ271))</f>
        <v>N/A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48</v>
      </c>
      <c r="AV271" s="14" t="s">
        <v>48</v>
      </c>
      <c r="AW271" s="14" t="s">
        <v>48</v>
      </c>
      <c r="AX271" s="14" t="s">
        <v>48</v>
      </c>
      <c r="AY271" s="14" t="s">
        <v>48</v>
      </c>
      <c r="AZ271" s="14" t="s">
        <v>48</v>
      </c>
      <c r="BA271" s="14" t="s">
        <v>48</v>
      </c>
      <c r="BB271" s="14" t="s">
        <v>48</v>
      </c>
      <c r="BC271" s="14" t="s">
        <v>48</v>
      </c>
      <c r="BD271" s="14" t="s">
        <v>48</v>
      </c>
      <c r="BE271" s="14" t="s">
        <v>48</v>
      </c>
      <c r="BF271" s="14" t="s">
        <v>48</v>
      </c>
      <c r="BG271" s="14" t="s">
        <v>48</v>
      </c>
      <c r="BH271" s="14" t="s">
        <v>48</v>
      </c>
      <c r="BJ271" s="15">
        <f>IF(AR271="R", $CA271, IF(OR(AR271="P", AR271="T", AR271="N"), 0, IF($C271="DM", $T271, IF(OR(AR271="Y", AR271="IR"),$AM271,IF(AR271="C", IF($BI271="Y", IF($AF271="N/A", $Q271, $AF271), IF($AG271="N/A", $T271,$AG271)))))))</f>
        <v>1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1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1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1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1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1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1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1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1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1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</v>
      </c>
      <c r="CA271" s="14" t="s">
        <v>75</v>
      </c>
      <c r="CB271" s="15">
        <f>BZ271</f>
        <v>1</v>
      </c>
      <c r="CC271" s="14">
        <f>IF(OR($BH271="T", $BH271="R"), 0, IF($BH271="C", IF($BI271="Y", IF($BA271="C", 0, IF(AF271="N/A", Q271-T271, AF271-AG271)), IF($AF271="N/A", U271, AH271)), AN271))</f>
        <v>1</v>
      </c>
      <c r="CD271" s="14">
        <f>IF(OR($BH271="T", $BH271="R"), 0, IF($BH271="C", IF($BI271="Y", 0, IF($AF271="N/A", V271, AI271)), AO271))</f>
        <v>1</v>
      </c>
      <c r="CE271" s="14" t="str">
        <f>IF(OR($BH271="T", $BH271="R"), 0, IF($BH271="C", IF($BI271="Y", 0, IF($AF271="N/A", W271, AJ271)), AP271))</f>
        <v>N/A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S:1 G:0 GR:0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5940</v>
      </c>
      <c r="B272" s="14" t="s">
        <v>1492</v>
      </c>
      <c r="C272" s="14" t="s">
        <v>62</v>
      </c>
      <c r="D272" s="14" t="s">
        <v>54</v>
      </c>
      <c r="E272" s="14">
        <f>VLOOKUP(B272, 'Rookie Year'!$A$2:$B$55555,2,FALSE)</f>
        <v>2019</v>
      </c>
      <c r="F272" s="14">
        <v>2025</v>
      </c>
      <c r="G272" s="14" t="s">
        <v>42</v>
      </c>
      <c r="H272" s="14" t="s">
        <v>1927</v>
      </c>
      <c r="I272" s="15">
        <v>1</v>
      </c>
      <c r="J272" s="14">
        <v>1</v>
      </c>
      <c r="K272" s="16">
        <f>IF(AND(G272&lt;&gt;"N",R272="N/A"), IF(I272&lt;4, 0, 0.25),IF(I272=1, IF(J272=1,0.25, 0.25), IF(I272&lt;13, 0.25, IF(I272&lt;26, 0.4, IF(I272&lt;51, 0.6, 0.75)))))</f>
        <v>0.25</v>
      </c>
      <c r="L272" s="15">
        <f>I272-M272</f>
        <v>0</v>
      </c>
      <c r="M272" s="15">
        <f>ROUNDUP(I272*K272,0)</f>
        <v>1</v>
      </c>
      <c r="N272" s="15">
        <f>M272*J272</f>
        <v>1</v>
      </c>
      <c r="O272" s="15">
        <v>0</v>
      </c>
      <c r="P272" s="15">
        <v>0</v>
      </c>
      <c r="Q272" s="15">
        <f>N272-O272-P272</f>
        <v>1</v>
      </c>
      <c r="R272" s="14" t="s">
        <v>75</v>
      </c>
      <c r="S272" s="14">
        <f>IF(R272="N/A", J272-($B$1-F272), J272-($B$1-R272))</f>
        <v>1</v>
      </c>
      <c r="T272" s="15">
        <f>IF($S272&lt;1, "N/A", $M272)</f>
        <v>1</v>
      </c>
      <c r="U272" s="15" t="str">
        <f>IF($S272&lt;2, "N/A", $M272)</f>
        <v>N/A</v>
      </c>
      <c r="V272" s="15" t="str">
        <f>IF($S272&lt;3, "N/A", $M272)</f>
        <v>N/A</v>
      </c>
      <c r="W272" s="15" t="str">
        <f>IF($S272&lt;4, "N/A", $M272)</f>
        <v>N/A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No</v>
      </c>
      <c r="AA272" s="17" t="str">
        <f>IF(C272="DM", "N/A", IF(Z272="No","N/A",VLOOKUP(B272,'Extension List'!$A$3:$AE$1972,19,FALSE)))</f>
        <v>N/A</v>
      </c>
      <c r="AB272" s="14" t="str">
        <f>IF(C272="DM", "N/A", IF(Z272="No","N/A",VLOOKUP(B272,'Extension List'!$A$3:$AE$1972,21,FALSE)))</f>
        <v>N/A</v>
      </c>
      <c r="AC272" s="14" t="str">
        <f>IF(AA272="N/A", "N/A", 0)</f>
        <v>N/A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1</v>
      </c>
      <c r="AN272" s="15" t="str">
        <f>IF(AD272="N/A", IF(U272="N/A", "N/A", L272+U272), AD272+AH272)</f>
        <v>N/A</v>
      </c>
      <c r="AO272" s="15" t="str">
        <f>IF(AD272="N/A", IF(V272="N/A", "N/A", L272+V272), IF(AI272="N/A", "N/A", AD272+AI272))</f>
        <v>N/A</v>
      </c>
      <c r="AP272" s="15" t="str">
        <f>IF(AD272="N/A", IF(W272="N/A", "N/A", L272+W272), IF(AJ272="N/A", "N/A", AD272+AJ272))</f>
        <v>N/A</v>
      </c>
      <c r="AQ272" s="15" t="str">
        <f>IF(AD272="N/A", IF(X272="N/A", "N/A", L272+X272), IF(AK272="N/A", "N/A", AD272+AK272))</f>
        <v>N/A</v>
      </c>
      <c r="AR272" s="14" t="s">
        <v>44</v>
      </c>
      <c r="AS272" s="14" t="s">
        <v>44</v>
      </c>
      <c r="AT272" s="14" t="s">
        <v>44</v>
      </c>
      <c r="AU272" s="14" t="s">
        <v>44</v>
      </c>
      <c r="AV272" s="14" t="s">
        <v>44</v>
      </c>
      <c r="AW272" s="14" t="s">
        <v>44</v>
      </c>
      <c r="AX272" s="14" t="s">
        <v>44</v>
      </c>
      <c r="AY272" s="14" t="s">
        <v>44</v>
      </c>
      <c r="AZ272" s="14" t="s">
        <v>44</v>
      </c>
      <c r="BA272" s="14" t="s">
        <v>44</v>
      </c>
      <c r="BB272" s="14" t="s">
        <v>44</v>
      </c>
      <c r="BC272" s="14" t="s">
        <v>44</v>
      </c>
      <c r="BD272" s="14" t="s">
        <v>44</v>
      </c>
      <c r="BE272" s="14" t="s">
        <v>44</v>
      </c>
      <c r="BF272" s="14" t="s">
        <v>44</v>
      </c>
      <c r="BG272" s="14" t="s">
        <v>44</v>
      </c>
      <c r="BH272" s="14" t="s">
        <v>44</v>
      </c>
      <c r="BI272" s="14"/>
      <c r="BJ272" s="15">
        <f>IF(AR272="R", $CA272, IF(OR(AR272="P", AR272="T", AR272="N"), 0, IF($C272="DM", $T272, IF(OR(AR272="Y", AR272="IR"),$AM272,IF(AR272="C", IF($BI272="Y", IF($AF272="N/A", $Q272, $AF272), IF($AG272="N/A", $T272,$AG272)))))))</f>
        <v>1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1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1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1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1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1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1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1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1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1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</v>
      </c>
      <c r="CA272" s="14" t="s">
        <v>75</v>
      </c>
      <c r="CB272" s="15">
        <f>BZ272</f>
        <v>1</v>
      </c>
      <c r="CC272" s="14" t="str">
        <f>IF(OR($BH272="T", $BH272="R"), 0, IF($BH272="C", IF($BI272="Y", IF($BA272="C", 0, IF(AF272="N/A", Q272-T272, AF272-AG272)), IF($AF272="N/A", U272, AH272)), AN272))</f>
        <v>N/A</v>
      </c>
      <c r="CD272" s="14" t="str">
        <f>IF(OR($BH272="T", $BH272="R"), 0, IF($BH272="C", IF($BI272="Y", 0, IF($AF272="N/A", V272, AI272)), AO272))</f>
        <v>N/A</v>
      </c>
      <c r="CE272" s="14" t="str">
        <f>IF(OR($BH272="T", $BH272="R"), 0, IF($BH272="C", IF($BI272="Y", 0, IF($AF272="N/A", W272, AJ272)), AP272))</f>
        <v>N/A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S:0 G:1 GR:1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5707</v>
      </c>
      <c r="B273" s="14" t="s">
        <v>3016</v>
      </c>
      <c r="C273" s="14" t="s">
        <v>62</v>
      </c>
      <c r="D273" s="14" t="s">
        <v>54</v>
      </c>
      <c r="E273" s="14">
        <f>VLOOKUP(B273, 'Rookie Year'!$A$2:$B$55555,2,FALSE)</f>
        <v>2024</v>
      </c>
      <c r="F273" s="14">
        <v>2024</v>
      </c>
      <c r="G273" s="14" t="s">
        <v>40</v>
      </c>
      <c r="H273" s="14" t="s">
        <v>2245</v>
      </c>
      <c r="I273" s="15">
        <v>1</v>
      </c>
      <c r="J273" s="14">
        <v>3</v>
      </c>
      <c r="K273" s="16">
        <f>IF(AND(G273&lt;&gt;"N",R273="N/A"), IF(I273&lt;4, 0, 0.25),IF(I273=1, IF(J273=1,0.25, 0.25), IF(I273&lt;13, 0.25, IF(I273&lt;26, 0.4, IF(I273&lt;51, 0.6, 0.75)))))</f>
        <v>0</v>
      </c>
      <c r="L273" s="15">
        <f>I273-M273</f>
        <v>1</v>
      </c>
      <c r="M273" s="15">
        <f>ROUNDUP(I273*K273,0)</f>
        <v>0</v>
      </c>
      <c r="N273" s="15">
        <f>M273*J273</f>
        <v>0</v>
      </c>
      <c r="O273" s="15">
        <v>0</v>
      </c>
      <c r="P273" s="15">
        <v>0</v>
      </c>
      <c r="Q273" s="15">
        <f>N273-O273-P273</f>
        <v>0</v>
      </c>
      <c r="R273" s="14" t="s">
        <v>75</v>
      </c>
      <c r="S273" s="14">
        <f>IF(R273="N/A", J273-($B$1-F273), J273-($B$1-R273))</f>
        <v>2</v>
      </c>
      <c r="T273" s="15">
        <v>0</v>
      </c>
      <c r="U273" s="15">
        <v>0</v>
      </c>
      <c r="V273" s="15" t="str">
        <f>IF($S273&lt;3, "N/A", $M273)</f>
        <v>N/A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No</v>
      </c>
      <c r="AA273" s="17" t="str">
        <f>IF(C273="DM", "N/A", IF(Z273="No","N/A",VLOOKUP(B273,'Extension List'!$A$3:$AE$1972,19,FALSE)))</f>
        <v>N/A</v>
      </c>
      <c r="AB273" s="14" t="str">
        <f>IF(C273="DM", "N/A", IF(Z273="No","N/A",VLOOKUP(B273,'Extension List'!$A$3:$AE$1972,21,FALSE)))</f>
        <v>N/A</v>
      </c>
      <c r="AC273" s="14" t="str">
        <f>IF(AA273="N/A", "N/A", 0)</f>
        <v>N/A</v>
      </c>
      <c r="AD273" s="15" t="str">
        <f>IF(AE273="N/A", "N/A", AA273-AE273)</f>
        <v>N/A</v>
      </c>
      <c r="AE273" s="15" t="str">
        <f>IF(AA273="N/A", "N/A", IF(AC273&gt;0, IF(AA273&lt;13, ROUNDUP(0.25*AA273,0), IF(AA273&lt;26, ROUNDUP(0.4*AA273,0), IF(AA273&lt;51, ROUNDUP(0.6*AA273,0), ROUNDUP(0.75*AA273,0)))), "N/A"))</f>
        <v>N/A</v>
      </c>
      <c r="AF273" s="15" t="str">
        <f>IF(AD273="N/A","N/A", (AE273*AC273)+Q273)</f>
        <v>N/A</v>
      </c>
      <c r="AG273" s="15" t="str">
        <f>IF($AF273="N/A", "N/A", "TBC")</f>
        <v>N/A</v>
      </c>
      <c r="AH273" s="15" t="str">
        <f>IF($AF273="N/A", "N/A", "TBC")</f>
        <v>N/A</v>
      </c>
      <c r="AI273" s="15" t="str">
        <f>IF($AF273="N/A","N/A",IF(AC273&gt;1,"TBC","N/A"))</f>
        <v>N/A</v>
      </c>
      <c r="AJ273" s="15" t="str">
        <f>IF($AF273="N/A","N/A",IF(AC273&gt;2,"TBC","N/A"))</f>
        <v>N/A</v>
      </c>
      <c r="AK273" s="15" t="str">
        <f>IF($AF273="N/A","N/A",IF(AC273&gt;3,"TBC","N/A"))</f>
        <v>N/A</v>
      </c>
      <c r="AL273" s="15" t="str">
        <f>IF(AC273="N/A","N/A",IF(AC273&gt;0,IF(SUM(AG273:AK273)&lt;&gt;AF273,"CHECK","OK"),"N/A"))</f>
        <v>N/A</v>
      </c>
      <c r="AM273" s="15">
        <f>IF(AD273="N/A", L273+T273, L273+AG273)</f>
        <v>1</v>
      </c>
      <c r="AN273" s="15">
        <f>IF(AD273="N/A", IF(U273="N/A", "N/A", L273+U273), AD273+AH273)</f>
        <v>1</v>
      </c>
      <c r="AO273" s="15" t="str">
        <f>IF(AD273="N/A", IF(V273="N/A", "N/A", L273+V273), IF(AI273="N/A", "N/A", AD273+AI273))</f>
        <v>N/A</v>
      </c>
      <c r="AP273" s="15" t="str">
        <f>IF(AD273="N/A", IF(W273="N/A", "N/A", L273+W273), IF(AJ273="N/A", "N/A", AD273+AJ273))</f>
        <v>N/A</v>
      </c>
      <c r="AQ273" s="15" t="str">
        <f>IF(AD273="N/A", IF(X273="N/A", "N/A", L273+X273), IF(AK273="N/A", "N/A", AD273+AK273))</f>
        <v>N/A</v>
      </c>
      <c r="AR273" s="14" t="s">
        <v>44</v>
      </c>
      <c r="AS273" s="14" t="s">
        <v>44</v>
      </c>
      <c r="AT273" s="14" t="s">
        <v>44</v>
      </c>
      <c r="AU273" s="14" t="s">
        <v>44</v>
      </c>
      <c r="AV273" s="14" t="s">
        <v>44</v>
      </c>
      <c r="AW273" s="14" t="s">
        <v>44</v>
      </c>
      <c r="AX273" s="14" t="s">
        <v>44</v>
      </c>
      <c r="AY273" s="14" t="s">
        <v>44</v>
      </c>
      <c r="AZ273" s="14" t="s">
        <v>44</v>
      </c>
      <c r="BA273" s="14" t="s">
        <v>44</v>
      </c>
      <c r="BB273" s="14" t="s">
        <v>44</v>
      </c>
      <c r="BC273" s="14" t="s">
        <v>44</v>
      </c>
      <c r="BD273" s="14" t="s">
        <v>44</v>
      </c>
      <c r="BE273" s="14" t="s">
        <v>44</v>
      </c>
      <c r="BF273" s="14" t="s">
        <v>44</v>
      </c>
      <c r="BG273" s="14" t="s">
        <v>44</v>
      </c>
      <c r="BH273" s="14" t="s">
        <v>44</v>
      </c>
      <c r="BI273" s="14"/>
      <c r="BJ273" s="15">
        <f>IF(AR273="R", $CA273, IF(OR(AR273="P", AR273="T", AR273="N"), 0, IF($C273="DM", $T273, IF(OR(AR273="Y", AR273="IR"),$AM273,IF(AR273="C", IF($BI273="Y", IF($AF273="N/A", $Q273, $AF273), IF($AG273="N/A", $T273,$AG273)))))))</f>
        <v>0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0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0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0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0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0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0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0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0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0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0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0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0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0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0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0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0</v>
      </c>
      <c r="CA273" s="14" t="s">
        <v>75</v>
      </c>
      <c r="CB273" s="15">
        <f>BZ273</f>
        <v>0</v>
      </c>
      <c r="CC273" s="14">
        <f>IF(OR($BH273="T", $BH273="R"), 0, IF($BH273="C", IF($BI273="Y", IF($BA273="C", 0, IF(AF273="N/A", Q273-T273, AF273-AG273)), IF($AF273="N/A", U273, AH273)), AN273))</f>
        <v>0</v>
      </c>
      <c r="CD273" s="14" t="str">
        <f>IF(OR($BH273="T", $BH273="R"), 0, IF($BH273="C", IF($BI273="Y", 0, IF($AF273="N/A", V273, AI273)), AO273))</f>
        <v>N/A</v>
      </c>
      <c r="CE273" s="14" t="str">
        <f>IF(OR($BH273="T", $BH273="R"), 0, IF($BH273="C", IF($BI273="Y", 0, IF($AF273="N/A", W273, AJ273)), AP273))</f>
        <v>N/A</v>
      </c>
      <c r="CF273" s="14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S:1 G:0 GR:0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5632</v>
      </c>
      <c r="B274" s="14" t="s">
        <v>3017</v>
      </c>
      <c r="C274" s="14" t="s">
        <v>62</v>
      </c>
      <c r="D274" s="14" t="s">
        <v>54</v>
      </c>
      <c r="E274" s="14">
        <f>VLOOKUP(B274, 'Rookie Year'!$A$2:$B$55555,2,FALSE)</f>
        <v>2024</v>
      </c>
      <c r="F274" s="14">
        <v>2024</v>
      </c>
      <c r="G274" s="14" t="s">
        <v>40</v>
      </c>
      <c r="H274" s="14" t="s">
        <v>2183</v>
      </c>
      <c r="I274" s="15">
        <v>2</v>
      </c>
      <c r="J274" s="14">
        <v>3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2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2</v>
      </c>
      <c r="T274" s="15">
        <v>0</v>
      </c>
      <c r="U274" s="15">
        <v>0</v>
      </c>
      <c r="V274" s="15" t="str">
        <f>IF($S274&lt;3, "N/A", $M274)</f>
        <v>N/A</v>
      </c>
      <c r="W274" s="15" t="str">
        <f>IF($S274&lt;4, "N/A", $M274)</f>
        <v>N/A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No</v>
      </c>
      <c r="AA274" s="17" t="str">
        <f>IF(C274="DM", "N/A", IF(Z274="No","N/A",VLOOKUP(B274,'Extension List'!$A$3:$AE$1972,19,FALSE)))</f>
        <v>N/A</v>
      </c>
      <c r="AB274" s="14" t="str">
        <f>IF(C274="DM", "N/A", IF(Z274="No","N/A",VLOOKUP(B274,'Extension List'!$A$3:$AE$1972,21,FALSE)))</f>
        <v>N/A</v>
      </c>
      <c r="AC274" s="14" t="str">
        <f>IF(AA274="N/A", "N/A", 0)</f>
        <v>N/A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2</v>
      </c>
      <c r="AN274" s="15">
        <f>IF(AD274="N/A", IF(U274="N/A", "N/A", L274+U274), AD274+AH274)</f>
        <v>2</v>
      </c>
      <c r="AO274" s="15" t="str">
        <f>IF(AD274="N/A", IF(V274="N/A", "N/A", L274+V274), IF(AI274="N/A", "N/A", AD274+AI274))</f>
        <v>N/A</v>
      </c>
      <c r="AP274" s="15" t="str">
        <f>IF(AD274="N/A", IF(W274="N/A", "N/A", L274+W274), IF(AJ274="N/A", "N/A", AD274+AJ274))</f>
        <v>N/A</v>
      </c>
      <c r="AQ274" s="15" t="str">
        <f>IF(AD274="N/A", IF(X274="N/A", "N/A", L274+X274), IF(AK274="N/A", "N/A", AD274+AK274))</f>
        <v>N/A</v>
      </c>
      <c r="AR274" s="14" t="s">
        <v>40</v>
      </c>
      <c r="AS274" s="14" t="s">
        <v>40</v>
      </c>
      <c r="AT274" s="14" t="s">
        <v>40</v>
      </c>
      <c r="AU274" s="14" t="s">
        <v>40</v>
      </c>
      <c r="AV274" s="14" t="s">
        <v>40</v>
      </c>
      <c r="AW274" s="14" t="s">
        <v>40</v>
      </c>
      <c r="AX274" s="14" t="s">
        <v>40</v>
      </c>
      <c r="AY274" s="14" t="s">
        <v>40</v>
      </c>
      <c r="AZ274" s="14" t="s">
        <v>40</v>
      </c>
      <c r="BA274" s="14" t="s">
        <v>40</v>
      </c>
      <c r="BB274" s="14" t="s">
        <v>40</v>
      </c>
      <c r="BC274" s="14" t="s">
        <v>40</v>
      </c>
      <c r="BD274" s="14" t="s">
        <v>40</v>
      </c>
      <c r="BE274" s="14" t="s">
        <v>40</v>
      </c>
      <c r="BF274" s="14" t="s">
        <v>40</v>
      </c>
      <c r="BG274" s="14" t="s">
        <v>40</v>
      </c>
      <c r="BH274" s="14" t="s">
        <v>40</v>
      </c>
      <c r="BI274" s="14"/>
      <c r="BJ274" s="15">
        <f>IF(AR274="R", $CA274, IF(OR(AR274="P", AR274="T", AR274="N"), 0, IF($C274="DM", $T274, IF(OR(AR274="Y", AR274="IR"),$AM274,IF(AR274="C", IF($BI274="Y", IF($AF274="N/A", $Q274, $AF274), IF($AG274="N/A", $T274,$AG274)))))))</f>
        <v>2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2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2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2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2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2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2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2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2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2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2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2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2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2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2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2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2</v>
      </c>
      <c r="CA274" s="14" t="s">
        <v>75</v>
      </c>
      <c r="CB274" s="15">
        <f>BZ274</f>
        <v>2</v>
      </c>
      <c r="CC274" s="14">
        <f>IF(OR($BH274="T", $BH274="R"), 0, IF($BH274="C", IF($BI274="Y", IF($BA274="C", 0, IF(AF274="N/A", Q274-T274, AF274-AG274)), IF($AF274="N/A", U274, AH274)), AN274))</f>
        <v>2</v>
      </c>
      <c r="CD274" s="14" t="str">
        <f>IF(OR($BH274="T", $BH274="R"), 0, IF($BH274="C", IF($BI274="Y", 0, IF($AF274="N/A", V274, AI274)), AO274))</f>
        <v>N/A</v>
      </c>
      <c r="CE274" s="14" t="str">
        <f>IF(OR($BH274="T", $BH274="R"), 0, IF($BH274="C", IF($BI274="Y", 0, IF($AF274="N/A", W274, AJ274)), AP274))</f>
        <v>N/A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S:2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5203</v>
      </c>
      <c r="B275" s="14" t="s">
        <v>2794</v>
      </c>
      <c r="C275" s="14" t="s">
        <v>62</v>
      </c>
      <c r="D275" s="14" t="s">
        <v>54</v>
      </c>
      <c r="E275" s="14">
        <f>VLOOKUP(B275, 'Rookie Year'!$A$2:$B$55555,2,FALSE)</f>
        <v>2023</v>
      </c>
      <c r="F275" s="14">
        <v>2023</v>
      </c>
      <c r="G275" s="14" t="s">
        <v>40</v>
      </c>
      <c r="H275" s="14" t="s">
        <v>2196</v>
      </c>
      <c r="I275" s="15">
        <v>1</v>
      </c>
      <c r="J275" s="14">
        <v>3</v>
      </c>
      <c r="K275" s="16">
        <f>IF(AND(G275&lt;&gt;"N",R275="N/A"), IF(I275&lt;4, 0, 0.25),IF(I275=1, IF(J275=1,0.25, 0.25), IF(I275&lt;13, 0.25, IF(I275&lt;26, 0.4, IF(I275&lt;51, 0.6, 0.75)))))</f>
        <v>0</v>
      </c>
      <c r="L275" s="15">
        <f>I275-M275</f>
        <v>1</v>
      </c>
      <c r="M275" s="15">
        <f>ROUNDUP(I275*K275,0)</f>
        <v>0</v>
      </c>
      <c r="N275" s="15">
        <f>M275*J275</f>
        <v>0</v>
      </c>
      <c r="O275" s="15">
        <v>0</v>
      </c>
      <c r="P275" s="15">
        <v>0</v>
      </c>
      <c r="Q275" s="15">
        <f>N275-O275-P275</f>
        <v>0</v>
      </c>
      <c r="R275" s="14" t="s">
        <v>75</v>
      </c>
      <c r="S275" s="14">
        <f>IF(R275="N/A", J275-($B$1-F275), J275-($B$1-R275))</f>
        <v>1</v>
      </c>
      <c r="T275" s="15">
        <v>0</v>
      </c>
      <c r="U275" s="15" t="str">
        <f>IF($S275&lt;2, "N/A", $M275)</f>
        <v>N/A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Yes</v>
      </c>
      <c r="AA275" s="17">
        <f>IF(C275="DM", "N/A", IF(Z275="No","N/A",VLOOKUP(B275,'Extension List'!$A$3:$AE$1972,19,FALSE)))</f>
        <v>3</v>
      </c>
      <c r="AB275" s="14">
        <f>IF(C275="DM", "N/A", IF(Z275="No","N/A",VLOOKUP(B275,'Extension List'!$A$3:$AE$1972,21,FALSE)))</f>
        <v>1</v>
      </c>
      <c r="AC275" s="14">
        <f>IF(AA275="N/A", "N/A", 0)</f>
        <v>0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1</v>
      </c>
      <c r="AN275" s="15" t="str">
        <f>IF(AD275="N/A", IF(U275="N/A", "N/A", L275+U275), AD275+AH275)</f>
        <v>N/A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I275" s="14"/>
      <c r="BJ275" s="15">
        <f>IF(AR275="R", $CA275, IF(OR(AR275="P", AR275="T", AR275="N"), 0, IF($C275="DM", $T275, IF(OR(AR275="Y", AR275="IR"),$AM275,IF(AR275="C", IF($BI275="Y", IF($AF275="N/A", $Q275, $AF275), IF($AG275="N/A", $T275,$AG275)))))))</f>
        <v>1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1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1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1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1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1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1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1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1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1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1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1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1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1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1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1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1</v>
      </c>
      <c r="CA275" s="14" t="s">
        <v>75</v>
      </c>
      <c r="CB275" s="15">
        <f>BZ275</f>
        <v>1</v>
      </c>
      <c r="CC275" s="14" t="str">
        <f>IF(OR($BH275="T", $BH275="R"), 0, IF($BH275="C", IF($BI275="Y", IF($BA275="C", 0, IF(AF275="N/A", Q275-T275, AF275-AG275)), IF($AF275="N/A", U275, AH275)), AN275))</f>
        <v>N/A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S:1 G:0 GR:0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4714</v>
      </c>
      <c r="B276" s="14" t="s">
        <v>2544</v>
      </c>
      <c r="C276" s="14" t="s">
        <v>62</v>
      </c>
      <c r="D276" s="14" t="s">
        <v>54</v>
      </c>
      <c r="E276" s="14">
        <f>VLOOKUP(B276, 'Rookie Year'!$A$2:$B$55555,2,FALSE)</f>
        <v>2022</v>
      </c>
      <c r="F276" s="14">
        <v>2022</v>
      </c>
      <c r="G276" s="14" t="s">
        <v>40</v>
      </c>
      <c r="H276" s="14" t="s">
        <v>2143</v>
      </c>
      <c r="I276" s="15">
        <v>19</v>
      </c>
      <c r="J276" s="14">
        <v>4</v>
      </c>
      <c r="K276" s="16">
        <f>IF(AND(G276&lt;&gt;"N",R276="N/A"), IF(I276&lt;4, 0, 0.25),IF(I276=1, IF(J276=1,0.25, 0.25), IF(I276&lt;13, 0.25, IF(I276&lt;26, 0.4, IF(I276&lt;51, 0.6, 0.75)))))</f>
        <v>0.25</v>
      </c>
      <c r="L276" s="15">
        <f>I276-M276</f>
        <v>14</v>
      </c>
      <c r="M276" s="15">
        <f>ROUNDUP(I276*K276,0)</f>
        <v>5</v>
      </c>
      <c r="N276" s="15">
        <f>M276*J276</f>
        <v>20</v>
      </c>
      <c r="O276" s="15">
        <v>20</v>
      </c>
      <c r="P276" s="15">
        <v>0</v>
      </c>
      <c r="Q276" s="15">
        <f>N276-O276-P276</f>
        <v>0</v>
      </c>
      <c r="R276" s="14" t="s">
        <v>75</v>
      </c>
      <c r="S276" s="14">
        <f>IF(R276="N/A", J276-($B$1-F276), J276-($B$1-R276))</f>
        <v>1</v>
      </c>
      <c r="T276" s="15">
        <v>0</v>
      </c>
      <c r="U276" s="15" t="str">
        <f>IF($S276&lt;2, "N/A", $M276)</f>
        <v>N/A</v>
      </c>
      <c r="V276" s="15" t="str">
        <f>IF($S276&lt;3, "N/A", $M276)</f>
        <v>N/A</v>
      </c>
      <c r="W276" s="15" t="str">
        <f>IF($S276&lt;4, "N/A", $M276)</f>
        <v>N/A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Yes</v>
      </c>
      <c r="AA276" s="17">
        <f>IF(C276="DM", "N/A", IF(Z276="No","N/A",VLOOKUP(B276,'Extension List'!$A$3:$AE$1972,19,FALSE)))</f>
        <v>27</v>
      </c>
      <c r="AB276" s="14">
        <f>IF(C276="DM", "N/A", IF(Z276="No","N/A",VLOOKUP(B276,'Extension List'!$A$3:$AE$1972,21,FALSE)))</f>
        <v>4</v>
      </c>
      <c r="AC276" s="14">
        <v>4</v>
      </c>
      <c r="AD276" s="15">
        <f>IF(AE276="N/A", "N/A", AA276-AE276)</f>
        <v>10</v>
      </c>
      <c r="AE276" s="15">
        <f>IF(AA276="N/A", "N/A", IF(AC276&gt;0, IF(AA276&lt;13, ROUNDUP(0.25*AA276,0), IF(AA276&lt;26, ROUNDUP(0.4*AA276,0), IF(AA276&lt;51, ROUNDUP(0.6*AA276,0), ROUNDUP(0.75*AA276,0)))), "N/A"))</f>
        <v>17</v>
      </c>
      <c r="AF276" s="15">
        <f>IF(AD276="N/A","N/A", (AE276*AC276)+Q276)</f>
        <v>68</v>
      </c>
      <c r="AG276" s="15">
        <v>68</v>
      </c>
      <c r="AH276" s="15">
        <v>0</v>
      </c>
      <c r="AI276" s="15">
        <v>0</v>
      </c>
      <c r="AJ276" s="15">
        <v>0</v>
      </c>
      <c r="AK276" s="15">
        <v>0</v>
      </c>
      <c r="AL276" s="15" t="str">
        <f>IF(AC276="N/A","N/A",IF(AC276&gt;0,IF(SUM(AG276:AK276)&lt;&gt;AF276,"CHECK","OK"),"N/A"))</f>
        <v>OK</v>
      </c>
      <c r="AM276" s="15">
        <f>IF(AD276="N/A", L276+T276, L276+AG276)</f>
        <v>82</v>
      </c>
      <c r="AN276" s="15">
        <f>IF(AD276="N/A", IF(U276="N/A", "N/A", L276+U276), AD276+AH276)</f>
        <v>10</v>
      </c>
      <c r="AO276" s="15">
        <f>IF(AD276="N/A", IF(V276="N/A", "N/A", L276+V276), IF(AI276="N/A", "N/A", AD276+AI276))</f>
        <v>10</v>
      </c>
      <c r="AP276" s="15">
        <f>IF(AD276="N/A", IF(W276="N/A", "N/A", L276+W276), IF(AJ276="N/A", "N/A", AD276+AJ276))</f>
        <v>10</v>
      </c>
      <c r="AQ276" s="15">
        <f>IF(AD276="N/A", IF(X276="N/A", "N/A", L276+X276), IF(AK276="N/A", "N/A", AD276+AK276))</f>
        <v>10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I276" s="14"/>
      <c r="BJ276" s="15">
        <f>IF(AR276="R", $CA276, IF(OR(AR276="P", AR276="T", AR276="N"), 0, IF($C276="DM", $T276, IF(OR(AR276="Y", AR276="IR"),$AM276,IF(AR276="C", IF($BI276="Y", IF($AF276="N/A", $Q276, $AF276), IF($AG276="N/A", $T276,$AG276)))))))</f>
        <v>82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82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82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82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82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82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82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82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82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82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82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82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82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82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82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82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82</v>
      </c>
      <c r="CA276" s="14" t="s">
        <v>75</v>
      </c>
      <c r="CB276" s="15">
        <f>BZ276</f>
        <v>82</v>
      </c>
      <c r="CC276" s="14">
        <f>IF(OR($BH276="T", $BH276="R"), 0, IF($BH276="C", IF($BI276="Y", IF($BA276="C", 0, IF(AF276="N/A", Q276-T276, AF276-AG276)), IF($AF276="N/A", U276, AH276)), AN276))</f>
        <v>10</v>
      </c>
      <c r="CD276" s="14">
        <f>IF(OR($BH276="T", $BH276="R"), 0, IF($BH276="C", IF($BI276="Y", 0, IF($AF276="N/A", V276, AI276)), AO276))</f>
        <v>10</v>
      </c>
      <c r="CE276" s="14">
        <f>IF(OR($BH276="T", $BH276="R"), 0, IF($BH276="C", IF($BI276="Y", 0, IF($AF276="N/A", W276, AJ276)), AP276))</f>
        <v>10</v>
      </c>
      <c r="CF276" s="14">
        <f>IF(OR($BH276="T", $BH276="R"), 0, IF($BH276="C", IF($BI276="Y", 0, IF($AF276="N/A", X276, AK276)), AQ276))</f>
        <v>10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S:14/10 G:17 GR:68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4744</v>
      </c>
      <c r="B277" s="14" t="s">
        <v>2574</v>
      </c>
      <c r="C277" s="14" t="s">
        <v>62</v>
      </c>
      <c r="D277" s="14" t="s">
        <v>54</v>
      </c>
      <c r="E277" s="14">
        <f>VLOOKUP(B277, 'Rookie Year'!$A$2:$B$55555,2,FALSE)</f>
        <v>2022</v>
      </c>
      <c r="F277" s="14">
        <v>2022</v>
      </c>
      <c r="G277" s="14" t="s">
        <v>40</v>
      </c>
      <c r="H277" s="14" t="s">
        <v>2173</v>
      </c>
      <c r="I277" s="15">
        <v>3</v>
      </c>
      <c r="J277" s="14">
        <v>4</v>
      </c>
      <c r="K277" s="16">
        <f>IF(AND(G277&lt;&gt;"N",R277="N/A"), IF(I277&lt;4, 0, 0.25),IF(I277=1, IF(J277=1,0.25, 0.25), IF(I277&lt;13, 0.25, IF(I277&lt;26, 0.4, IF(I277&lt;51, 0.6, 0.75)))))</f>
        <v>0</v>
      </c>
      <c r="L277" s="15">
        <f>I277-M277</f>
        <v>3</v>
      </c>
      <c r="M277" s="15">
        <f>ROUNDUP(I277*K277,0)</f>
        <v>0</v>
      </c>
      <c r="N277" s="15">
        <f>M277*J277</f>
        <v>0</v>
      </c>
      <c r="O277" s="15">
        <v>0</v>
      </c>
      <c r="P277" s="15">
        <v>0</v>
      </c>
      <c r="Q277" s="15">
        <f>N277-O277-P277</f>
        <v>0</v>
      </c>
      <c r="R277" s="14" t="s">
        <v>75</v>
      </c>
      <c r="S277" s="14">
        <f>IF(R277="N/A", J277-($B$1-F277), J277-($B$1-R277))</f>
        <v>1</v>
      </c>
      <c r="T277" s="15">
        <v>0</v>
      </c>
      <c r="U277" s="15" t="str">
        <f>IF($S277&lt;2, "N/A", $M277)</f>
        <v>N/A</v>
      </c>
      <c r="V277" s="15" t="str">
        <f>IF($S277&lt;3, "N/A", $M277)</f>
        <v>N/A</v>
      </c>
      <c r="W277" s="15" t="str">
        <f>IF($S277&lt;4, "N/A", $M277)</f>
        <v>N/A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Yes</v>
      </c>
      <c r="AA277" s="17">
        <f>IF(C277="DM", "N/A", IF(Z277="No","N/A",VLOOKUP(B277,'Extension List'!$A$3:$AE$1972,19,FALSE)))</f>
        <v>3</v>
      </c>
      <c r="AB277" s="14">
        <f>IF(C277="DM", "N/A", IF(Z277="No","N/A",VLOOKUP(B277,'Extension List'!$A$3:$AE$1972,21,FALSE)))</f>
        <v>1</v>
      </c>
      <c r="AC277" s="14">
        <f>IF(AA277="N/A", "N/A", 0)</f>
        <v>0</v>
      </c>
      <c r="AD277" s="15" t="str">
        <f>IF(AE277="N/A", "N/A", AA277-AE277)</f>
        <v>N/A</v>
      </c>
      <c r="AE277" s="15" t="str">
        <f>IF(AA277="N/A", "N/A", IF(AC277&gt;0, IF(AA277&lt;13, ROUNDUP(0.25*AA277,0), IF(AA277&lt;26, ROUNDUP(0.4*AA277,0), IF(AA277&lt;51, ROUNDUP(0.6*AA277,0), ROUNDUP(0.75*AA277,0)))), "N/A"))</f>
        <v>N/A</v>
      </c>
      <c r="AF277" s="15" t="str">
        <f>IF(AD277="N/A","N/A", (AE277*AC277)+Q277)</f>
        <v>N/A</v>
      </c>
      <c r="AG277" s="15" t="str">
        <f>IF($AF277="N/A", "N/A", "TBC")</f>
        <v>N/A</v>
      </c>
      <c r="AH277" s="15" t="str">
        <f>IF($AF277="N/A", "N/A", "TBC")</f>
        <v>N/A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N/A</v>
      </c>
      <c r="AM277" s="15">
        <f>IF(AD277="N/A", L277+T277, L277+AG277)</f>
        <v>3</v>
      </c>
      <c r="AN277" s="15" t="str">
        <f>IF(AD277="N/A", IF(U277="N/A", "N/A", L277+U277), AD277+AH277)</f>
        <v>N/A</v>
      </c>
      <c r="AO277" s="15" t="str">
        <f>IF(AD277="N/A", IF(V277="N/A", "N/A", L277+V277), IF(AI277="N/A", "N/A", AD277+AI277))</f>
        <v>N/A</v>
      </c>
      <c r="AP277" s="15" t="str">
        <f>IF(AD277="N/A", IF(W277="N/A", "N/A", L277+W277), IF(AJ277="N/A", "N/A", AD277+AJ277))</f>
        <v>N/A</v>
      </c>
      <c r="AQ277" s="15" t="str">
        <f>IF(AD277="N/A", IF(X277="N/A", "N/A", L277+X277), IF(AK277="N/A", "N/A", AD277+AK277))</f>
        <v>N/A</v>
      </c>
      <c r="AR277" s="14" t="s">
        <v>44</v>
      </c>
      <c r="AS277" s="14" t="s">
        <v>44</v>
      </c>
      <c r="AT277" s="14" t="s">
        <v>44</v>
      </c>
      <c r="AU277" s="14" t="s">
        <v>44</v>
      </c>
      <c r="AV277" s="14" t="s">
        <v>44</v>
      </c>
      <c r="AW277" s="14" t="s">
        <v>44</v>
      </c>
      <c r="AX277" s="14" t="s">
        <v>44</v>
      </c>
      <c r="AY277" s="14" t="s">
        <v>44</v>
      </c>
      <c r="AZ277" s="14" t="s">
        <v>44</v>
      </c>
      <c r="BA277" s="14" t="s">
        <v>44</v>
      </c>
      <c r="BB277" s="14" t="s">
        <v>44</v>
      </c>
      <c r="BC277" s="14" t="s">
        <v>44</v>
      </c>
      <c r="BD277" s="14" t="s">
        <v>44</v>
      </c>
      <c r="BE277" s="14" t="s">
        <v>44</v>
      </c>
      <c r="BF277" s="14" t="s">
        <v>44</v>
      </c>
      <c r="BG277" s="14" t="s">
        <v>44</v>
      </c>
      <c r="BH277" s="14" t="s">
        <v>44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0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0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0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0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0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0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0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0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0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0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0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0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0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0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0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0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0</v>
      </c>
      <c r="CA277" s="14" t="s">
        <v>75</v>
      </c>
      <c r="CB277" s="15">
        <f>BZ277</f>
        <v>0</v>
      </c>
      <c r="CC277" s="14" t="str">
        <f>IF(OR($BH277="T", $BH277="R"), 0, IF($BH277="C", IF($BI277="Y", IF($BA277="C", 0, IF(AF277="N/A", Q277-T277, AF277-AG277)), IF($AF277="N/A", U277, AH277)), AN277))</f>
        <v>N/A</v>
      </c>
      <c r="CD277" s="14" t="str">
        <f>IF(OR($BH277="T", $BH277="R"), 0, IF($BH277="C", IF($BI277="Y", 0, IF($AF277="N/A", V277, AI277)), AO277))</f>
        <v>N/A</v>
      </c>
      <c r="CE277" s="14" t="str">
        <f>IF(OR($BH277="T", $BH277="R"), 0, IF($BH277="C", IF($BI277="Y", 0, IF($AF277="N/A", W277, AJ277)), AP277))</f>
        <v>N/A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S:3 G:0 GR:0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5951</v>
      </c>
      <c r="B278" s="14" t="s">
        <v>2680</v>
      </c>
      <c r="C278" s="14" t="s">
        <v>63</v>
      </c>
      <c r="D278" s="14" t="s">
        <v>54</v>
      </c>
      <c r="E278" s="14">
        <f>VLOOKUP(B278, 'Rookie Year'!$A$2:$B$55555,2,FALSE)</f>
        <v>2017</v>
      </c>
      <c r="F278" s="14">
        <v>2025</v>
      </c>
      <c r="G278" s="14" t="s">
        <v>42</v>
      </c>
      <c r="H278" s="14" t="s">
        <v>1927</v>
      </c>
      <c r="I278" s="15">
        <v>1</v>
      </c>
      <c r="J278" s="14">
        <v>1</v>
      </c>
      <c r="K278" s="16">
        <f>IF(AND(G278&lt;&gt;"N",R278="N/A"), IF(I278&lt;4, 0, 0.25),IF(I278=1, IF(J278=1,0.25, 0.25), IF(I278&lt;13, 0.25, IF(I278&lt;26, 0.4, IF(I278&lt;51, 0.6, 0.75)))))</f>
        <v>0.25</v>
      </c>
      <c r="L278" s="15">
        <f>I278-M278</f>
        <v>0</v>
      </c>
      <c r="M278" s="15">
        <f>ROUNDUP(I278*K278,0)</f>
        <v>1</v>
      </c>
      <c r="N278" s="15">
        <f>M278*J278</f>
        <v>1</v>
      </c>
      <c r="O278" s="15">
        <v>0</v>
      </c>
      <c r="P278" s="15">
        <v>0</v>
      </c>
      <c r="Q278" s="15">
        <f>N278-O278-P278</f>
        <v>1</v>
      </c>
      <c r="R278" s="14" t="s">
        <v>75</v>
      </c>
      <c r="S278" s="14">
        <f>IF(R278="N/A", J278-($B$1-F278), J278-($B$1-R278))</f>
        <v>1</v>
      </c>
      <c r="T278" s="15">
        <f>IF($S278&lt;1, "N/A", $M278)</f>
        <v>1</v>
      </c>
      <c r="U278" s="15" t="str">
        <f>IF($S278&lt;2, "N/A", $M278)</f>
        <v>N/A</v>
      </c>
      <c r="V278" s="15" t="str">
        <f>IF($S278&lt;3, "N/A", $M278)</f>
        <v>N/A</v>
      </c>
      <c r="W278" s="15" t="str">
        <f>IF($S278&lt;4, "N/A", $M278)</f>
        <v>N/A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List'!$A$3:$AE$1972,19,FALSE)))</f>
        <v>N/A</v>
      </c>
      <c r="AB278" s="14" t="str">
        <f>IF(C278="DM", "N/A", IF(Z278="No","N/A",VLOOKUP(B278,'Extension List'!$A$3:$AE$1972,21,FALSE)))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1</v>
      </c>
      <c r="AN278" s="15" t="str">
        <f>IF(AD278="N/A", IF(U278="N/A", "N/A", L278+U278), AD278+AH278)</f>
        <v>N/A</v>
      </c>
      <c r="AO278" s="15" t="str">
        <f>IF(AD278="N/A", IF(V278="N/A", "N/A", L278+V278), IF(AI278="N/A", "N/A", AD278+AI278))</f>
        <v>N/A</v>
      </c>
      <c r="AP278" s="15" t="str">
        <f>IF(AD278="N/A", IF(W278="N/A", "N/A", L278+W278), IF(AJ278="N/A", "N/A", AD278+AJ278))</f>
        <v>N/A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48</v>
      </c>
      <c r="AY278" s="14" t="s">
        <v>48</v>
      </c>
      <c r="AZ278" s="14" t="s">
        <v>48</v>
      </c>
      <c r="BA278" s="14" t="s">
        <v>48</v>
      </c>
      <c r="BB278" s="14" t="s">
        <v>48</v>
      </c>
      <c r="BC278" s="14" t="s">
        <v>48</v>
      </c>
      <c r="BD278" s="14" t="s">
        <v>48</v>
      </c>
      <c r="BE278" s="14" t="s">
        <v>48</v>
      </c>
      <c r="BF278" s="14" t="s">
        <v>48</v>
      </c>
      <c r="BG278" s="14" t="s">
        <v>48</v>
      </c>
      <c r="BH278" s="14" t="s">
        <v>48</v>
      </c>
      <c r="BJ278" s="15">
        <f>IF(AR278="R", $CA278, IF(OR(AR278="P", AR278="T", AR278="N"), 0, IF($C278="DM", $T278, IF(OR(AR278="Y", AR278="IR"),$AM278,IF(AR278="C", IF($BI278="Y", IF($AF278="N/A", $Q278, $AF278), IF($AG278="N/A", $T278,$AG278)))))))</f>
        <v>1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1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1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1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1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1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1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1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1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1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1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1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1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1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1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1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1</v>
      </c>
      <c r="CA278" s="14" t="s">
        <v>75</v>
      </c>
      <c r="CB278" s="15">
        <f>BZ278</f>
        <v>1</v>
      </c>
      <c r="CC278" s="14" t="str">
        <f>IF(OR($BH278="T", $BH278="R"), 0, IF($BH278="C", IF($BI278="Y", IF($BA278="C", 0, IF(AF278="N/A", Q278-T278, AF278-AG278)), IF($AF278="N/A", U278, AH278)), AN278))</f>
        <v>N/A</v>
      </c>
      <c r="CD278" s="14" t="str">
        <f>IF(OR($BH278="T", $BH278="R"), 0, IF($BH278="C", IF($BI278="Y", 0, IF($AF278="N/A", V278, AI278)), AO278))</f>
        <v>N/A</v>
      </c>
      <c r="CE278" s="14" t="str">
        <f>IF(OR($BH278="T", $BH278="R"), 0, IF($BH278="C", IF($BI278="Y", 0, IF($AF278="N/A", W278, AJ278)), AP278))</f>
        <v>N/A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S:0 G:1 GR:1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5151</v>
      </c>
      <c r="B279" s="14" t="s">
        <v>2743</v>
      </c>
      <c r="C279" s="14" t="s">
        <v>63</v>
      </c>
      <c r="D279" s="14" t="s">
        <v>54</v>
      </c>
      <c r="E279" s="14">
        <f>VLOOKUP(B279, 'Rookie Year'!$A$2:$B$55555,2,FALSE)</f>
        <v>2023</v>
      </c>
      <c r="F279" s="14">
        <v>2023</v>
      </c>
      <c r="G279" s="14" t="s">
        <v>40</v>
      </c>
      <c r="H279" s="14" t="s">
        <v>2145</v>
      </c>
      <c r="I279" s="15">
        <v>17</v>
      </c>
      <c r="J279" s="14">
        <v>4</v>
      </c>
      <c r="K279" s="16">
        <f>IF(AND(G279&lt;&gt;"N",R279="N/A"), IF(I279&lt;4, 0, 0.25),IF(I279=1, IF(J279=1,0.25, 0.25), IF(I279&lt;13, 0.25, IF(I279&lt;26, 0.4, IF(I279&lt;51, 0.6, 0.75)))))</f>
        <v>0.25</v>
      </c>
      <c r="L279" s="15">
        <f>I279-M279</f>
        <v>12</v>
      </c>
      <c r="M279" s="15">
        <f>ROUNDUP(I279*K279,0)</f>
        <v>5</v>
      </c>
      <c r="N279" s="15">
        <f>M279*J279</f>
        <v>20</v>
      </c>
      <c r="O279" s="15">
        <v>20</v>
      </c>
      <c r="P279" s="15">
        <v>0</v>
      </c>
      <c r="Q279" s="15">
        <f>N279-O279-P279</f>
        <v>0</v>
      </c>
      <c r="R279" s="14" t="s">
        <v>75</v>
      </c>
      <c r="S279" s="14">
        <f>IF(R279="N/A", J279-($B$1-F279), J279-($B$1-R279))</f>
        <v>2</v>
      </c>
      <c r="T279" s="15">
        <v>0</v>
      </c>
      <c r="U279" s="15">
        <v>0</v>
      </c>
      <c r="V279" s="15" t="str">
        <f>IF($S279&lt;3, "N/A", $M279)</f>
        <v>N/A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List'!$A$3:$AE$1972,19,FALSE)))</f>
        <v>N/A</v>
      </c>
      <c r="AB279" s="14" t="str">
        <f>IF(C279="DM", "N/A", IF(Z279="No","N/A",VLOOKUP(B279,'Extension List'!$A$3:$AE$1972,21,FALSE)))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12</v>
      </c>
      <c r="AN279" s="15">
        <f>IF(AD279="N/A", IF(U279="N/A", "N/A", L279+U279), AD279+AH279)</f>
        <v>12</v>
      </c>
      <c r="AO279" s="15" t="str">
        <f>IF(AD279="N/A", IF(V279="N/A", "N/A", L279+V279), IF(AI279="N/A", "N/A", AD279+AI279))</f>
        <v>N/A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I279" s="14"/>
      <c r="BJ279" s="15">
        <f>IF(AR279="R", $CA279, IF(OR(AR279="P", AR279="T", AR279="N"), 0, IF($C279="DM", $T279, IF(OR(AR279="Y", AR279="IR"),$AM279,IF(AR279="C", IF($BI279="Y", IF($AF279="N/A", $Q279, $AF279), IF($AG279="N/A", $T279,$AG279)))))))</f>
        <v>12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12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12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12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12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12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12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12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12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12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12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12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12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12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12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12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12</v>
      </c>
      <c r="CA279" s="14" t="s">
        <v>75</v>
      </c>
      <c r="CB279" s="15">
        <f>BZ279</f>
        <v>12</v>
      </c>
      <c r="CC279" s="14">
        <f>IF(OR($BH279="T", $BH279="R"), 0, IF($BH279="C", IF($BI279="Y", IF($BA279="C", 0, IF(AF279="N/A", Q279-T279, AF279-AG279)), IF($AF279="N/A", U279, AH279)), AN279))</f>
        <v>12</v>
      </c>
      <c r="CD279" s="14" t="str">
        <f>IF(OR($BH279="T", $BH279="R"), 0, IF($BH279="C", IF($BI279="Y", 0, IF($AF279="N/A", V279, AI279)), AO279))</f>
        <v>N/A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S:12 G:5 GR:0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5253</v>
      </c>
      <c r="B280" s="14" t="s">
        <v>2839</v>
      </c>
      <c r="C280" s="14" t="s">
        <v>63</v>
      </c>
      <c r="D280" s="14" t="s">
        <v>54</v>
      </c>
      <c r="E280" s="14">
        <f>VLOOKUP(B280, 'Rookie Year'!$A$2:$B$55555,2,FALSE)</f>
        <v>2023</v>
      </c>
      <c r="F280" s="14">
        <v>2023</v>
      </c>
      <c r="G280" s="14" t="s">
        <v>40</v>
      </c>
      <c r="H280" s="14" t="s">
        <v>2232</v>
      </c>
      <c r="I280" s="15">
        <v>1</v>
      </c>
      <c r="J280" s="14">
        <v>3</v>
      </c>
      <c r="K280" s="16">
        <f>IF(AND(G280&lt;&gt;"N",R280="N/A"), IF(I280&lt;4, 0, 0.25),IF(I280=1, IF(J280=1,0.25, 0.25), IF(I280&lt;13, 0.25, IF(I280&lt;26, 0.4, IF(I280&lt;51, 0.6, 0.75)))))</f>
        <v>0</v>
      </c>
      <c r="L280" s="15">
        <f>I280-M280</f>
        <v>1</v>
      </c>
      <c r="M280" s="15">
        <f>ROUNDUP(I280*K280,0)</f>
        <v>0</v>
      </c>
      <c r="N280" s="15">
        <f>M280*J280</f>
        <v>0</v>
      </c>
      <c r="O280" s="15">
        <v>0</v>
      </c>
      <c r="P280" s="15">
        <v>0</v>
      </c>
      <c r="Q280" s="15">
        <f>N280-O280-P280</f>
        <v>0</v>
      </c>
      <c r="R280" s="14" t="s">
        <v>75</v>
      </c>
      <c r="S280" s="14">
        <f>IF(R280="N/A", J280-($B$1-F280), J280-($B$1-R280))</f>
        <v>1</v>
      </c>
      <c r="T280" s="15">
        <v>0</v>
      </c>
      <c r="U280" s="15" t="str">
        <f>IF($S280&lt;2, "N/A", $M280)</f>
        <v>N/A</v>
      </c>
      <c r="V280" s="15" t="str">
        <f>IF($S280&lt;3, "N/A", $M280)</f>
        <v>N/A</v>
      </c>
      <c r="W280" s="15" t="str">
        <f>IF($S280&lt;4, "N/A", $M280)</f>
        <v>N/A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Yes</v>
      </c>
      <c r="AA280" s="17">
        <f>IF(C280="DM", "N/A", IF(Z280="No","N/A",VLOOKUP(B280,'Extension List'!$A$3:$AE$1972,19,FALSE)))</f>
        <v>5</v>
      </c>
      <c r="AB280" s="14">
        <f>IF(C280="DM", "N/A", IF(Z280="No","N/A",VLOOKUP(B280,'Extension List'!$A$3:$AE$1972,21,FALSE)))</f>
        <v>1</v>
      </c>
      <c r="AC280" s="14">
        <f>IF(AA280="N/A", "N/A", 0)</f>
        <v>0</v>
      </c>
      <c r="AD280" s="15" t="str">
        <f>IF(AE280="N/A", "N/A", AA280-AE280)</f>
        <v>N/A</v>
      </c>
      <c r="AE280" s="15" t="str">
        <f>IF(AA280="N/A", "N/A", IF(AC280&gt;0, IF(AA280&lt;13, ROUNDUP(0.25*AA280,0), IF(AA280&lt;26, ROUNDUP(0.4*AA280,0), IF(AA280&lt;51, ROUNDUP(0.6*AA280,0), ROUNDUP(0.75*AA280,0)))), "N/A"))</f>
        <v>N/A</v>
      </c>
      <c r="AF280" s="15" t="str">
        <f>IF(AD280="N/A","N/A", (AE280*AC280)+Q280)</f>
        <v>N/A</v>
      </c>
      <c r="AG280" s="15" t="str">
        <f>IF($AF280="N/A", "N/A", "TBC")</f>
        <v>N/A</v>
      </c>
      <c r="AH280" s="15" t="str">
        <f>IF($AF280="N/A", "N/A", "TBC")</f>
        <v>N/A</v>
      </c>
      <c r="AI280" s="15" t="str">
        <f>IF($AF280="N/A","N/A",IF(AC280&gt;1,"TBC","N/A"))</f>
        <v>N/A</v>
      </c>
      <c r="AJ280" s="15" t="str">
        <f>IF($AF280="N/A","N/A",IF(AC280&gt;2,"TBC","N/A"))</f>
        <v>N/A</v>
      </c>
      <c r="AK280" s="15" t="str">
        <f>IF($AF280="N/A","N/A",IF(AC280&gt;3,"TBC","N/A"))</f>
        <v>N/A</v>
      </c>
      <c r="AL280" s="15" t="str">
        <f>IF(AC280="N/A","N/A",IF(AC280&gt;0,IF(SUM(AG280:AK280)&lt;&gt;AF280,"CHECK","OK"),"N/A"))</f>
        <v>N/A</v>
      </c>
      <c r="AM280" s="15">
        <f>IF(AD280="N/A", L280+T280, L280+AG280)</f>
        <v>1</v>
      </c>
      <c r="AN280" s="15" t="str">
        <f>IF(AD280="N/A", IF(U280="N/A", "N/A", L280+U280), AD280+AH280)</f>
        <v>N/A</v>
      </c>
      <c r="AO280" s="15" t="str">
        <f>IF(AD280="N/A", IF(V280="N/A", "N/A", L280+V280), IF(AI280="N/A", "N/A", AD280+AI280))</f>
        <v>N/A</v>
      </c>
      <c r="AP280" s="15" t="str">
        <f>IF(AD280="N/A", IF(W280="N/A", "N/A", L280+W280), IF(AJ280="N/A", "N/A", AD280+AJ280))</f>
        <v>N/A</v>
      </c>
      <c r="AQ280" s="15" t="str">
        <f>IF(AD280="N/A", IF(X280="N/A", "N/A", L280+X280), IF(AK280="N/A", "N/A", AD280+AK280))</f>
        <v>N/A</v>
      </c>
      <c r="AR280" s="14" t="s">
        <v>48</v>
      </c>
      <c r="AS280" s="14" t="s">
        <v>48</v>
      </c>
      <c r="AT280" s="14" t="s">
        <v>48</v>
      </c>
      <c r="AU280" s="14" t="s">
        <v>48</v>
      </c>
      <c r="AV280" s="14" t="s">
        <v>48</v>
      </c>
      <c r="AW280" s="14" t="s">
        <v>48</v>
      </c>
      <c r="AX280" s="14" t="s">
        <v>48</v>
      </c>
      <c r="AY280" s="14" t="s">
        <v>48</v>
      </c>
      <c r="AZ280" s="14" t="s">
        <v>48</v>
      </c>
      <c r="BA280" s="14" t="s">
        <v>48</v>
      </c>
      <c r="BB280" s="14" t="s">
        <v>48</v>
      </c>
      <c r="BC280" s="14" t="s">
        <v>48</v>
      </c>
      <c r="BD280" s="14" t="s">
        <v>48</v>
      </c>
      <c r="BE280" s="14" t="s">
        <v>48</v>
      </c>
      <c r="BF280" s="14" t="s">
        <v>48</v>
      </c>
      <c r="BG280" s="14" t="s">
        <v>48</v>
      </c>
      <c r="BH280" s="14" t="s">
        <v>48</v>
      </c>
      <c r="BI280" s="14"/>
      <c r="BJ280" s="15">
        <f>IF(AR280="R", $CA280, IF(OR(AR280="P", AR280="T", AR280="N"), 0, IF($C280="DM", $T280, IF(OR(AR280="Y", AR280="IR"),$AM280,IF(AR280="C", IF($BI280="Y", IF($AF280="N/A", $Q280, $AF280), IF($AG280="N/A", $T280,$AG280)))))))</f>
        <v>1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</v>
      </c>
      <c r="CA280" s="14" t="s">
        <v>75</v>
      </c>
      <c r="CB280" s="15">
        <f>BZ280</f>
        <v>1</v>
      </c>
      <c r="CC280" s="14" t="str">
        <f>IF(OR($BH280="T", $BH280="R"), 0, IF($BH280="C", IF($BI280="Y", IF($BA280="C", 0, IF(AF280="N/A", Q280-T280, AF280-AG280)), IF($AF280="N/A", U280, AH280)), AN280))</f>
        <v>N/A</v>
      </c>
      <c r="CD280" s="14" t="str">
        <f>IF(OR($BH280="T", $BH280="R"), 0, IF($BH280="C", IF($BI280="Y", 0, IF($AF280="N/A", V280, AI280)), AO280))</f>
        <v>N/A</v>
      </c>
      <c r="CE280" s="14" t="str">
        <f>IF(OR($BH280="T", $BH280="R"), 0, IF($BH280="C", IF($BI280="Y", 0, IF($AF280="N/A", W280, AJ280)), AP280))</f>
        <v>N/A</v>
      </c>
      <c r="CF280" s="14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S:1 G:0 GR:0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5999</v>
      </c>
      <c r="B281" s="14" t="s">
        <v>3115</v>
      </c>
      <c r="C281" s="14" t="s">
        <v>63</v>
      </c>
      <c r="D281" s="14" t="s">
        <v>54</v>
      </c>
      <c r="E281" s="14">
        <v>2025</v>
      </c>
      <c r="F281" s="14">
        <v>2025</v>
      </c>
      <c r="G281" s="14" t="s">
        <v>40</v>
      </c>
      <c r="H281" s="14" t="s">
        <v>2143</v>
      </c>
      <c r="I281" s="15">
        <v>19</v>
      </c>
      <c r="J281" s="14">
        <v>4</v>
      </c>
      <c r="K281" s="16">
        <f>IF(AND(G281&lt;&gt;"N",R281="N/A"), IF(I281&lt;4, 0, 0.25),IF(I281=1, IF(J281=1,0.25, 0.25), IF(I281&lt;13, 0.25, IF(I281&lt;26, 0.4, IF(I281&lt;51, 0.6, 0.75)))))</f>
        <v>0.25</v>
      </c>
      <c r="L281" s="15">
        <f>I281-M281</f>
        <v>14</v>
      </c>
      <c r="M281" s="15">
        <f>ROUNDUP(I281*K281,0)</f>
        <v>5</v>
      </c>
      <c r="N281" s="15">
        <f>M281*J281</f>
        <v>20</v>
      </c>
      <c r="O281" s="15">
        <v>0</v>
      </c>
      <c r="P281" s="15">
        <v>0</v>
      </c>
      <c r="Q281" s="15">
        <f>N281-O281-P281</f>
        <v>20</v>
      </c>
      <c r="R281" s="14" t="s">
        <v>75</v>
      </c>
      <c r="S281" s="14">
        <f>IF(R281="N/A", J281-($B$1-F281), J281-($B$1-R281))</f>
        <v>4</v>
      </c>
      <c r="T281" s="15">
        <v>20</v>
      </c>
      <c r="U281" s="15">
        <v>0</v>
      </c>
      <c r="V281" s="15">
        <v>0</v>
      </c>
      <c r="W281" s="15">
        <v>0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No</v>
      </c>
      <c r="AA281" s="17" t="str">
        <f>IF(C281="DM", "N/A", IF(Z281="No","N/A",VLOOKUP(B281,'Extension List'!$A$3:$AE$1972,19,FALSE)))</f>
        <v>N/A</v>
      </c>
      <c r="AB281" s="14" t="str">
        <f>IF(C281="DM", "N/A", IF(Z281="No","N/A",VLOOKUP(B281,'Extension List'!$A$3:$AE$1972,21,FALSE)))</f>
        <v>N/A</v>
      </c>
      <c r="AC281" s="14" t="str">
        <f>IF(AA281="N/A", "N/A", 0)</f>
        <v>N/A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34</v>
      </c>
      <c r="AN281" s="15">
        <f>IF(AD281="N/A", IF(U281="N/A", "N/A", L281+U281), AD281+AH281)</f>
        <v>14</v>
      </c>
      <c r="AO281" s="15">
        <f>IF(AD281="N/A", IF(V281="N/A", "N/A", L281+V281), IF(AI281="N/A", "N/A", AD281+AI281))</f>
        <v>14</v>
      </c>
      <c r="AP281" s="15">
        <f>IF(AD281="N/A", IF(W281="N/A", "N/A", L281+W281), IF(AJ281="N/A", "N/A", AD281+AJ281))</f>
        <v>14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40</v>
      </c>
      <c r="BD281" s="14" t="s">
        <v>40</v>
      </c>
      <c r="BE281" s="14" t="s">
        <v>40</v>
      </c>
      <c r="BF281" s="14" t="s">
        <v>40</v>
      </c>
      <c r="BG281" s="14" t="s">
        <v>40</v>
      </c>
      <c r="BH281" s="14" t="s">
        <v>40</v>
      </c>
      <c r="BJ281" s="15">
        <f>IF(AR281="R", $CA281, IF(OR(AR281="P", AR281="T", AR281="N"), 0, IF($C281="DM", $T281, IF(OR(AR281="Y", AR281="IR"),$AM281,IF(AR281="C", IF($BI281="Y", IF($AF281="N/A", $Q281, $AF281), IF($AG281="N/A", $T281,$AG281)))))))</f>
        <v>34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34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34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34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34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34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34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34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34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34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34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34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34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34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34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34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34</v>
      </c>
      <c r="CA281" s="14" t="s">
        <v>75</v>
      </c>
      <c r="CB281" s="15">
        <f>BZ281</f>
        <v>34</v>
      </c>
      <c r="CC281" s="14">
        <f>IF(OR($BH281="T", $BH281="R"), 0, IF($BH281="C", IF($BI281="Y", IF($BA281="C", 0, IF(AF281="N/A", Q281-T281, AF281-AG281)), IF($AF281="N/A", U281, AH281)), AN281))</f>
        <v>14</v>
      </c>
      <c r="CD281" s="14">
        <f>IF(OR($BH281="T", $BH281="R"), 0, IF($BH281="C", IF($BI281="Y", 0, IF($AF281="N/A", V281, AI281)), AO281))</f>
        <v>14</v>
      </c>
      <c r="CE281" s="14">
        <f>IF(OR($BH281="T", $BH281="R"), 0, IF($BH281="C", IF($BI281="Y", 0, IF($AF281="N/A", W281, AJ281)), AP281))</f>
        <v>14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S:14 G:5 GR:20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5950</v>
      </c>
      <c r="B282" s="14" t="s">
        <v>1024</v>
      </c>
      <c r="C282" s="14" t="s">
        <v>63</v>
      </c>
      <c r="D282" s="14" t="s">
        <v>54</v>
      </c>
      <c r="E282" s="14">
        <f>VLOOKUP(B282, 'Rookie Year'!$A$2:$B$55555,2,FALSE)</f>
        <v>2018</v>
      </c>
      <c r="F282" s="14">
        <v>2025</v>
      </c>
      <c r="G282" s="14" t="s">
        <v>42</v>
      </c>
      <c r="H282" s="14" t="s">
        <v>1927</v>
      </c>
      <c r="I282" s="15">
        <v>2</v>
      </c>
      <c r="J282" s="14">
        <v>1</v>
      </c>
      <c r="K282" s="16">
        <f>IF(AND(G282&lt;&gt;"N",R282="N/A"), IF(I282&lt;4, 0, 0.25),IF(I282=1, IF(J282=1,0.25, 0.25), IF(I282&lt;13, 0.25, IF(I282&lt;26, 0.4, IF(I282&lt;51, 0.6, 0.75)))))</f>
        <v>0.25</v>
      </c>
      <c r="L282" s="15">
        <f>I282-M282</f>
        <v>1</v>
      </c>
      <c r="M282" s="15">
        <f>ROUNDUP(I282*K282,0)</f>
        <v>1</v>
      </c>
      <c r="N282" s="15">
        <f>M282*J282</f>
        <v>1</v>
      </c>
      <c r="O282" s="15">
        <v>0</v>
      </c>
      <c r="P282" s="15">
        <v>0</v>
      </c>
      <c r="Q282" s="15">
        <f>N282-O282-P282</f>
        <v>1</v>
      </c>
      <c r="R282" s="14" t="s">
        <v>75</v>
      </c>
      <c r="S282" s="14">
        <f>IF(R282="N/A", J282-($B$1-F282), J282-($B$1-R282))</f>
        <v>1</v>
      </c>
      <c r="T282" s="15">
        <f>IF($S282&lt;1, "N/A", $M282)</f>
        <v>1</v>
      </c>
      <c r="U282" s="15" t="str">
        <f>IF($S282&lt;2, "N/A", $M282)</f>
        <v>N/A</v>
      </c>
      <c r="V282" s="15" t="str">
        <f>IF($S282&lt;3, "N/A", $M282)</f>
        <v>N/A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List'!$A$3:$AE$1972,19,FALSE)))</f>
        <v>N/A</v>
      </c>
      <c r="AB282" s="14" t="str">
        <f>IF(C282="DM", "N/A", IF(Z282="No","N/A",VLOOKUP(B282,'Extension List'!$A$3:$AE$1972,21,FALSE)))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2</v>
      </c>
      <c r="AN282" s="15" t="str">
        <f>IF(AD282="N/A", IF(U282="N/A", "N/A", L282+U282), AD282+AH282)</f>
        <v>N/A</v>
      </c>
      <c r="AO282" s="15" t="str">
        <f>IF(AD282="N/A", IF(V282="N/A", "N/A", L282+V282), IF(AI282="N/A", "N/A", AD282+AI282))</f>
        <v>N/A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40</v>
      </c>
      <c r="AW282" s="14" t="s">
        <v>40</v>
      </c>
      <c r="AX282" s="14" t="s">
        <v>40</v>
      </c>
      <c r="AY282" s="14" t="s">
        <v>40</v>
      </c>
      <c r="AZ282" s="14" t="s">
        <v>40</v>
      </c>
      <c r="BA282" s="14" t="s">
        <v>40</v>
      </c>
      <c r="BB282" s="14" t="s">
        <v>40</v>
      </c>
      <c r="BC282" s="14" t="s">
        <v>40</v>
      </c>
      <c r="BD282" s="14" t="s">
        <v>40</v>
      </c>
      <c r="BE282" s="14" t="s">
        <v>40</v>
      </c>
      <c r="BF282" s="14" t="s">
        <v>40</v>
      </c>
      <c r="BG282" s="14" t="s">
        <v>40</v>
      </c>
      <c r="BH282" s="14" t="s">
        <v>40</v>
      </c>
      <c r="BI282" s="14"/>
      <c r="BJ282" s="15">
        <f>IF(AR282="R", $CA282, IF(OR(AR282="P", AR282="T", AR282="N"), 0, IF($C282="DM", $T282, IF(OR(AR282="Y", AR282="IR"),$AM282,IF(AR282="C", IF($BI282="Y", IF($AF282="N/A", $Q282, $AF282), IF($AG282="N/A", $T282,$AG282)))))))</f>
        <v>2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2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2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2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2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2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2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2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2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2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2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2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2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2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2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2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2</v>
      </c>
      <c r="CA282" s="14" t="s">
        <v>75</v>
      </c>
      <c r="CB282" s="15">
        <f>BZ282</f>
        <v>2</v>
      </c>
      <c r="CC282" s="14" t="str">
        <f>IF(OR($BH282="T", $BH282="R"), 0, IF($BH282="C", IF($BI282="Y", IF($BA282="C", 0, IF(AF282="N/A", Q282-T282, AF282-AG282)), IF($AF282="N/A", U282, AH282)), AN282))</f>
        <v>N/A</v>
      </c>
      <c r="CD282" s="14" t="str">
        <f>IF(OR($BH282="T", $BH282="R"), 0, IF($BH282="C", IF($BI282="Y", 0, IF($AF282="N/A", V282, AI282)), AO282))</f>
        <v>N/A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S:1 G:1 GR:1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6107</v>
      </c>
      <c r="B283" s="14" t="s">
        <v>3223</v>
      </c>
      <c r="C283" s="14" t="s">
        <v>63</v>
      </c>
      <c r="D283" s="14" t="s">
        <v>54</v>
      </c>
      <c r="E283" s="14">
        <v>2025</v>
      </c>
      <c r="F283" s="14">
        <v>2025</v>
      </c>
      <c r="G283" s="14" t="s">
        <v>40</v>
      </c>
      <c r="H283" s="14" t="s">
        <v>2240</v>
      </c>
      <c r="I283" s="15">
        <v>1</v>
      </c>
      <c r="J283" s="14">
        <v>3</v>
      </c>
      <c r="K283" s="16">
        <f>IF(AND(G283&lt;&gt;"N",R283="N/A"), IF(I283&lt;4, 0, 0.25),IF(I283=1, IF(J283=1,0.25, 0.25), IF(I283&lt;13, 0.25, IF(I283&lt;26, 0.4, IF(I283&lt;51, 0.6, 0.75)))))</f>
        <v>0</v>
      </c>
      <c r="L283" s="15">
        <f>I283-M283</f>
        <v>1</v>
      </c>
      <c r="M283" s="15">
        <f>ROUNDUP(I283*K283,0)</f>
        <v>0</v>
      </c>
      <c r="N283" s="15">
        <f>M283*J283</f>
        <v>0</v>
      </c>
      <c r="O283" s="15">
        <v>0</v>
      </c>
      <c r="P283" s="15">
        <v>0</v>
      </c>
      <c r="Q283" s="15">
        <f>N283-O283-P283</f>
        <v>0</v>
      </c>
      <c r="R283" s="14" t="s">
        <v>75</v>
      </c>
      <c r="S283" s="14">
        <f>IF(R283="N/A", J283-($B$1-F283), J283-($B$1-R283))</f>
        <v>3</v>
      </c>
      <c r="T283" s="15">
        <f>IF($S283&lt;1, "N/A", $M283)</f>
        <v>0</v>
      </c>
      <c r="U283" s="15">
        <f>IF($S283&lt;2, "N/A", $M283)</f>
        <v>0</v>
      </c>
      <c r="V283" s="15">
        <f>IF($S283&lt;3, "N/A", $M283)</f>
        <v>0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List'!$A$3:$AE$1972,19,FALSE)))</f>
        <v>N/A</v>
      </c>
      <c r="AB283" s="14" t="str">
        <f>IF(C283="DM", "N/A", IF(Z283="No","N/A",VLOOKUP(B283,'Extension List'!$A$3:$AE$1972,21,FALSE)))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1</v>
      </c>
      <c r="AN283" s="15">
        <f>IF(AD283="N/A", IF(U283="N/A", "N/A", L283+U283), AD283+AH283)</f>
        <v>1</v>
      </c>
      <c r="AO283" s="15">
        <f>IF(AD283="N/A", IF(V283="N/A", "N/A", L283+V283), IF(AI283="N/A", "N/A", AD283+AI283))</f>
        <v>1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J283" s="15">
        <f>IF(AR283="R", $CA283, IF(OR(AR283="P", AR283="T", AR283="N"), 0, IF($C283="DM", $T283, IF(OR(AR283="Y", AR283="IR"),$AM283,IF(AR283="C", IF($BI283="Y", IF($AF283="N/A", $Q283, $AF283), IF($AG283="N/A", $T283,$AG283)))))))</f>
        <v>1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1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1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1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1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1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1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1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1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1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1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1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1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1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1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1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1</v>
      </c>
      <c r="CA283" s="14" t="s">
        <v>75</v>
      </c>
      <c r="CB283" s="15">
        <f>BZ283</f>
        <v>1</v>
      </c>
      <c r="CC283" s="14">
        <f>IF(OR($BH283="T", $BH283="R"), 0, IF($BH283="C", IF($BI283="Y", IF($BA283="C", 0, IF(AF283="N/A", Q283-T283, AF283-AG283)), IF($AF283="N/A", U283, AH283)), AN283))</f>
        <v>1</v>
      </c>
      <c r="CD283" s="14">
        <f>IF(OR($BH283="T", $BH283="R"), 0, IF($BH283="C", IF($BI283="Y", 0, IF($AF283="N/A", V283, AI283)), AO283))</f>
        <v>1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S:1 G:0 GR:0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6071</v>
      </c>
      <c r="B284" s="14" t="s">
        <v>3187</v>
      </c>
      <c r="C284" s="14" t="s">
        <v>63</v>
      </c>
      <c r="D284" s="14" t="s">
        <v>54</v>
      </c>
      <c r="E284" s="14">
        <v>2025</v>
      </c>
      <c r="F284" s="14">
        <v>2025</v>
      </c>
      <c r="G284" s="14" t="s">
        <v>40</v>
      </c>
      <c r="H284" s="14" t="s">
        <v>2934</v>
      </c>
      <c r="I284" s="15">
        <v>1</v>
      </c>
      <c r="J284" s="14">
        <v>3</v>
      </c>
      <c r="K284" s="16">
        <f>IF(AND(G284&lt;&gt;"N",R284="N/A"), IF(I284&lt;4, 0, 0.25),IF(I284=1, IF(J284=1,0.25, 0.25), IF(I284&lt;13, 0.25, IF(I284&lt;26, 0.4, IF(I284&lt;51, 0.6, 0.75)))))</f>
        <v>0</v>
      </c>
      <c r="L284" s="15">
        <f>I284-M284</f>
        <v>1</v>
      </c>
      <c r="M284" s="15">
        <f>ROUNDUP(I284*K284,0)</f>
        <v>0</v>
      </c>
      <c r="N284" s="15">
        <f>M284*J284</f>
        <v>0</v>
      </c>
      <c r="O284" s="15">
        <v>0</v>
      </c>
      <c r="P284" s="15">
        <v>0</v>
      </c>
      <c r="Q284" s="15">
        <f>N284-O284-P284</f>
        <v>0</v>
      </c>
      <c r="R284" s="14" t="s">
        <v>75</v>
      </c>
      <c r="S284" s="14">
        <f>IF(R284="N/A", J284-($B$1-F284), J284-($B$1-R284))</f>
        <v>3</v>
      </c>
      <c r="T284" s="15">
        <f>IF($S284&lt;1, "N/A", $M284)</f>
        <v>0</v>
      </c>
      <c r="U284" s="15">
        <f>IF($S284&lt;2, "N/A", $M284)</f>
        <v>0</v>
      </c>
      <c r="V284" s="15">
        <f>IF($S284&lt;3, "N/A", $M284)</f>
        <v>0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No</v>
      </c>
      <c r="AA284" s="17" t="str">
        <f>IF(C284="DM", "N/A", IF(Z284="No","N/A",VLOOKUP(B284,'Extension List'!$A$3:$AE$1972,19,FALSE)))</f>
        <v>N/A</v>
      </c>
      <c r="AB284" s="14" t="str">
        <f>IF(C284="DM", "N/A", IF(Z284="No","N/A",VLOOKUP(B284,'Extension List'!$A$3:$AE$1972,21,FALSE)))</f>
        <v>N/A</v>
      </c>
      <c r="AC284" s="14" t="str">
        <f>IF(AA284="N/A", "N/A", 0)</f>
        <v>N/A</v>
      </c>
      <c r="AD284" s="15" t="str">
        <f>IF(AE284="N/A", "N/A", AA284-AE284)</f>
        <v>N/A</v>
      </c>
      <c r="AE284" s="15" t="str">
        <f>IF(AA284="N/A", "N/A", IF(AC284&gt;0, IF(AA284&lt;13, ROUNDUP(0.25*AA284,0), IF(AA284&lt;26, ROUNDUP(0.4*AA284,0), IF(AA284&lt;51, ROUNDUP(0.6*AA284,0), ROUNDUP(0.75*AA284,0)))), "N/A"))</f>
        <v>N/A</v>
      </c>
      <c r="AF284" s="15" t="str">
        <f>IF(AD284="N/A","N/A", (AE284*AC284)+Q284)</f>
        <v>N/A</v>
      </c>
      <c r="AG284" s="15" t="str">
        <f>IF($AF284="N/A", "N/A", "TBC")</f>
        <v>N/A</v>
      </c>
      <c r="AH284" s="15" t="str">
        <f>IF($AF284="N/A", "N/A", "TBC")</f>
        <v>N/A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N/A</v>
      </c>
      <c r="AM284" s="15">
        <f>IF(AD284="N/A", L284+T284, L284+AG284)</f>
        <v>1</v>
      </c>
      <c r="AN284" s="15">
        <f>IF(AD284="N/A", IF(U284="N/A", "N/A", L284+U284), AD284+AH284)</f>
        <v>1</v>
      </c>
      <c r="AO284" s="15">
        <f>IF(AD284="N/A", IF(V284="N/A", "N/A", L284+V284), IF(AI284="N/A", "N/A", AD284+AI284))</f>
        <v>1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40</v>
      </c>
      <c r="AS284" s="14" t="s">
        <v>40</v>
      </c>
      <c r="AT284" s="14" t="s">
        <v>40</v>
      </c>
      <c r="AU284" s="14" t="s">
        <v>40</v>
      </c>
      <c r="AV284" s="14" t="s">
        <v>40</v>
      </c>
      <c r="AW284" s="14" t="s">
        <v>40</v>
      </c>
      <c r="AX284" s="14" t="s">
        <v>40</v>
      </c>
      <c r="AY284" s="14" t="s">
        <v>40</v>
      </c>
      <c r="AZ284" s="14" t="s">
        <v>40</v>
      </c>
      <c r="BA284" s="14" t="s">
        <v>40</v>
      </c>
      <c r="BB284" s="14" t="s">
        <v>40</v>
      </c>
      <c r="BC284" s="14" t="s">
        <v>40</v>
      </c>
      <c r="BD284" s="14" t="s">
        <v>40</v>
      </c>
      <c r="BE284" s="14" t="s">
        <v>40</v>
      </c>
      <c r="BF284" s="14" t="s">
        <v>40</v>
      </c>
      <c r="BG284" s="14" t="s">
        <v>40</v>
      </c>
      <c r="BH284" s="14" t="s">
        <v>40</v>
      </c>
      <c r="BJ284" s="15">
        <f>IF(AR284="R", $CA284, IF(OR(AR284="P", AR284="T", AR284="N"), 0, IF($C284="DM", $T284, IF(OR(AR284="Y", AR284="IR"),$AM284,IF(AR284="C", IF($BI284="Y", IF($AF284="N/A", $Q284, $AF284), IF($AG284="N/A", $T284,$AG284)))))))</f>
        <v>1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1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1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1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1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1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1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1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1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1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1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1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1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1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1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1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1</v>
      </c>
      <c r="CA284" s="14" t="s">
        <v>75</v>
      </c>
      <c r="CB284" s="15">
        <f>BZ284</f>
        <v>1</v>
      </c>
      <c r="CC284" s="14">
        <f>IF(OR($BH284="T", $BH284="R"), 0, IF($BH284="C", IF($BI284="Y", IF($BA284="C", 0, IF(AF284="N/A", Q284-T284, AF284-AG284)), IF($AF284="N/A", U284, AH284)), AN284))</f>
        <v>1</v>
      </c>
      <c r="CD284" s="14">
        <f>IF(OR($BH284="T", $BH284="R"), 0, IF($BH284="C", IF($BI284="Y", 0, IF($AF284="N/A", V284, AI284)), AO284))</f>
        <v>1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S:1 G:0 GR:0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5592</v>
      </c>
      <c r="B285" s="14" t="s">
        <v>3018</v>
      </c>
      <c r="C285" s="14" t="s">
        <v>63</v>
      </c>
      <c r="D285" s="14" t="s">
        <v>54</v>
      </c>
      <c r="E285" s="14">
        <f>VLOOKUP(B285, 'Rookie Year'!$A$2:$B$55555,2,FALSE)</f>
        <v>2024</v>
      </c>
      <c r="F285" s="14">
        <v>2024</v>
      </c>
      <c r="G285" s="14" t="s">
        <v>40</v>
      </c>
      <c r="H285" s="14" t="s">
        <v>2143</v>
      </c>
      <c r="I285" s="15">
        <v>19</v>
      </c>
      <c r="J285" s="14">
        <v>4</v>
      </c>
      <c r="K285" s="16">
        <f>IF(AND(G285&lt;&gt;"N",R285="N/A"), IF(I285&lt;4, 0, 0.25),IF(I285=1, IF(J285=1,0.25, 0.25), IF(I285&lt;13, 0.25, IF(I285&lt;26, 0.4, IF(I285&lt;51, 0.6, 0.75)))))</f>
        <v>0.25</v>
      </c>
      <c r="L285" s="15">
        <f>I285-M285</f>
        <v>14</v>
      </c>
      <c r="M285" s="15">
        <f>ROUNDUP(I285*K285,0)</f>
        <v>5</v>
      </c>
      <c r="N285" s="15">
        <f>M285*J285</f>
        <v>20</v>
      </c>
      <c r="O285" s="15">
        <v>20</v>
      </c>
      <c r="P285" s="15">
        <v>0</v>
      </c>
      <c r="Q285" s="15">
        <f>N285-O285-P285</f>
        <v>0</v>
      </c>
      <c r="R285" s="14" t="s">
        <v>75</v>
      </c>
      <c r="S285" s="14">
        <f>IF(R285="N/A", J285-($B$1-F285), J285-($B$1-R285))</f>
        <v>3</v>
      </c>
      <c r="T285" s="15">
        <v>0</v>
      </c>
      <c r="U285" s="15">
        <v>0</v>
      </c>
      <c r="V285" s="15">
        <v>0</v>
      </c>
      <c r="W285" s="15" t="str">
        <f>IF($S285&lt;4, "N/A", $M285)</f>
        <v>N/A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List'!$A$3:$AE$1972,19,FALSE)))</f>
        <v>N/A</v>
      </c>
      <c r="AB285" s="14" t="str">
        <f>IF(C285="DM", "N/A", IF(Z285="No","N/A",VLOOKUP(B285,'Extension List'!$A$3:$AE$1972,21,FALSE)))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14</v>
      </c>
      <c r="AN285" s="15">
        <f>IF(AD285="N/A", IF(U285="N/A", "N/A", L285+U285), AD285+AH285)</f>
        <v>14</v>
      </c>
      <c r="AO285" s="15">
        <f>IF(AD285="N/A", IF(V285="N/A", "N/A", L285+V285), IF(AI285="N/A", "N/A", AD285+AI285))</f>
        <v>14</v>
      </c>
      <c r="AP285" s="15" t="str">
        <f>IF(AD285="N/A", IF(W285="N/A", "N/A", L285+W285), IF(AJ285="N/A", "N/A", AD285+AJ285))</f>
        <v>N/A</v>
      </c>
      <c r="AQ285" s="15" t="str">
        <f>IF(AD285="N/A", IF(X285="N/A", "N/A", L285+X285), IF(AK285="N/A", "N/A", AD285+AK285))</f>
        <v>N/A</v>
      </c>
      <c r="AR285" s="14" t="s">
        <v>40</v>
      </c>
      <c r="AS285" s="14" t="s">
        <v>40</v>
      </c>
      <c r="AT285" s="14" t="s">
        <v>40</v>
      </c>
      <c r="AU285" s="14" t="s">
        <v>40</v>
      </c>
      <c r="AV285" s="14" t="s">
        <v>48</v>
      </c>
      <c r="AW285" s="14" t="s">
        <v>48</v>
      </c>
      <c r="AX285" s="14" t="s">
        <v>48</v>
      </c>
      <c r="AY285" s="14" t="s">
        <v>48</v>
      </c>
      <c r="AZ285" s="14" t="s">
        <v>48</v>
      </c>
      <c r="BA285" s="14" t="s">
        <v>48</v>
      </c>
      <c r="BB285" s="14" t="s">
        <v>48</v>
      </c>
      <c r="BC285" s="14" t="s">
        <v>48</v>
      </c>
      <c r="BD285" s="14" t="s">
        <v>48</v>
      </c>
      <c r="BE285" s="14" t="s">
        <v>48</v>
      </c>
      <c r="BF285" s="14" t="s">
        <v>48</v>
      </c>
      <c r="BG285" s="14" t="s">
        <v>48</v>
      </c>
      <c r="BH285" s="14" t="s">
        <v>48</v>
      </c>
      <c r="BI285" s="14"/>
      <c r="BJ285" s="15">
        <f>IF(AR285="R", $CA285, IF(OR(AR285="P", AR285="T", AR285="N"), 0, IF($C285="DM", $T285, IF(OR(AR285="Y", AR285="IR"),$AM285,IF(AR285="C", IF($BI285="Y", IF($AF285="N/A", $Q285, $AF285), IF($AG285="N/A", $T285,$AG285)))))))</f>
        <v>14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14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14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14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14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14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14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14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14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14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14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14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14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14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14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14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14</v>
      </c>
      <c r="CA285" s="14" t="s">
        <v>75</v>
      </c>
      <c r="CB285" s="15">
        <f>BZ285</f>
        <v>14</v>
      </c>
      <c r="CC285" s="14">
        <f>IF(OR($BH285="T", $BH285="R"), 0, IF($BH285="C", IF($BI285="Y", IF($BA285="C", 0, IF(AF285="N/A", Q285-T285, AF285-AG285)), IF($AF285="N/A", U285, AH285)), AN285))</f>
        <v>14</v>
      </c>
      <c r="CD285" s="14">
        <f>IF(OR($BH285="T", $BH285="R"), 0, IF($BH285="C", IF($BI285="Y", 0, IF($AF285="N/A", V285, AI285)), AO285))</f>
        <v>14</v>
      </c>
      <c r="CE285" s="14" t="str">
        <f>IF(OR($BH285="T", $BH285="R"), 0, IF($BH285="C", IF($BI285="Y", 0, IF($AF285="N/A", W285, AJ285)), AP285))</f>
        <v>N/A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S:14 G:5 GR:0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5602</v>
      </c>
      <c r="B286" s="14" t="s">
        <v>3019</v>
      </c>
      <c r="C286" s="14" t="s">
        <v>63</v>
      </c>
      <c r="D286" s="14" t="s">
        <v>54</v>
      </c>
      <c r="E286" s="14">
        <f>VLOOKUP(B286, 'Rookie Year'!$A$2:$B$55555,2,FALSE)</f>
        <v>2024</v>
      </c>
      <c r="F286" s="14">
        <v>2024</v>
      </c>
      <c r="G286" s="14" t="s">
        <v>40</v>
      </c>
      <c r="H286" s="14" t="s">
        <v>2153</v>
      </c>
      <c r="I286" s="15">
        <v>10</v>
      </c>
      <c r="J286" s="14">
        <v>4</v>
      </c>
      <c r="K286" s="16">
        <f>IF(AND(G286&lt;&gt;"N",R286="N/A"), IF(I286&lt;4, 0, 0.25),IF(I286=1, IF(J286=1,0.25, 0.25), IF(I286&lt;13, 0.25, IF(I286&lt;26, 0.4, IF(I286&lt;51, 0.6, 0.75)))))</f>
        <v>0.25</v>
      </c>
      <c r="L286" s="15">
        <f>I286-M286</f>
        <v>7</v>
      </c>
      <c r="M286" s="15">
        <f>ROUNDUP(I286*K286,0)</f>
        <v>3</v>
      </c>
      <c r="N286" s="15">
        <f>M286*J286</f>
        <v>12</v>
      </c>
      <c r="O286" s="15">
        <v>12</v>
      </c>
      <c r="P286" s="15">
        <v>0</v>
      </c>
      <c r="Q286" s="15">
        <f>N286-O286-P286</f>
        <v>0</v>
      </c>
      <c r="R286" s="14" t="s">
        <v>75</v>
      </c>
      <c r="S286" s="14">
        <f>IF(R286="N/A", J286-($B$1-F286), J286-($B$1-R286))</f>
        <v>3</v>
      </c>
      <c r="T286" s="15">
        <v>0</v>
      </c>
      <c r="U286" s="15">
        <v>0</v>
      </c>
      <c r="V286" s="15">
        <v>0</v>
      </c>
      <c r="W286" s="15" t="str">
        <f>IF($S286&lt;4, "N/A", $M286)</f>
        <v>N/A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List'!$A$3:$AE$1972,19,FALSE)))</f>
        <v>N/A</v>
      </c>
      <c r="AB286" s="14" t="str">
        <f>IF(C286="DM", "N/A", IF(Z286="No","N/A",VLOOKUP(B286,'Extension List'!$A$3:$AE$1972,21,FALSE)))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7</v>
      </c>
      <c r="AN286" s="15">
        <f>IF(AD286="N/A", IF(U286="N/A", "N/A", L286+U286), AD286+AH286)</f>
        <v>7</v>
      </c>
      <c r="AO286" s="15">
        <f>IF(AD286="N/A", IF(V286="N/A", "N/A", L286+V286), IF(AI286="N/A", "N/A", AD286+AI286))</f>
        <v>7</v>
      </c>
      <c r="AP286" s="15" t="str">
        <f>IF(AD286="N/A", IF(W286="N/A", "N/A", L286+W286), IF(AJ286="N/A", "N/A", AD286+AJ286))</f>
        <v>N/A</v>
      </c>
      <c r="AQ286" s="15" t="str">
        <f>IF(AD286="N/A", IF(X286="N/A", "N/A", L286+X286), IF(AK286="N/A", "N/A", AD286+AK286))</f>
        <v>N/A</v>
      </c>
      <c r="AR286" s="14" t="s">
        <v>40</v>
      </c>
      <c r="AS286" s="14" t="s">
        <v>40</v>
      </c>
      <c r="AT286" s="14" t="s">
        <v>40</v>
      </c>
      <c r="AU286" s="14" t="s">
        <v>40</v>
      </c>
      <c r="AV286" s="14" t="s">
        <v>40</v>
      </c>
      <c r="AW286" s="14" t="s">
        <v>40</v>
      </c>
      <c r="AX286" s="14" t="s">
        <v>40</v>
      </c>
      <c r="AY286" s="14" t="s">
        <v>40</v>
      </c>
      <c r="AZ286" s="14" t="s">
        <v>40</v>
      </c>
      <c r="BA286" s="14" t="s">
        <v>40</v>
      </c>
      <c r="BB286" s="14" t="s">
        <v>40</v>
      </c>
      <c r="BC286" s="14" t="s">
        <v>40</v>
      </c>
      <c r="BD286" s="14" t="s">
        <v>40</v>
      </c>
      <c r="BE286" s="14" t="s">
        <v>40</v>
      </c>
      <c r="BF286" s="14" t="s">
        <v>40</v>
      </c>
      <c r="BG286" s="14" t="s">
        <v>40</v>
      </c>
      <c r="BH286" s="14" t="s">
        <v>40</v>
      </c>
      <c r="BI286" s="14"/>
      <c r="BJ286" s="15">
        <f>IF(AR286="R", $CA286, IF(OR(AR286="P", AR286="T", AR286="N"), 0, IF($C286="DM", $T286, IF(OR(AR286="Y", AR286="IR"),$AM286,IF(AR286="C", IF($BI286="Y", IF($AF286="N/A", $Q286, $AF286), IF($AG286="N/A", $T286,$AG286)))))))</f>
        <v>7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7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7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7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7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7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7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7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7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7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7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7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7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7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7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7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7</v>
      </c>
      <c r="CA286" s="14" t="s">
        <v>75</v>
      </c>
      <c r="CB286" s="15">
        <f>BZ286</f>
        <v>7</v>
      </c>
      <c r="CC286" s="14">
        <f>IF(OR($BH286="T", $BH286="R"), 0, IF($BH286="C", IF($BI286="Y", IF($BA286="C", 0, IF(AF286="N/A", Q286-T286, AF286-AG286)), IF($AF286="N/A", U286, AH286)), AN286))</f>
        <v>7</v>
      </c>
      <c r="CD286" s="14">
        <f>IF(OR($BH286="T", $BH286="R"), 0, IF($BH286="C", IF($BI286="Y", 0, IF($AF286="N/A", V286, AI286)), AO286))</f>
        <v>7</v>
      </c>
      <c r="CE286" s="14" t="str">
        <f>IF(OR($BH286="T", $BH286="R"), 0, IF($BH286="C", IF($BI286="Y", 0, IF($AF286="N/A", W286, AJ286)), AP286))</f>
        <v>N/A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S:7 G:3 GR:0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5667</v>
      </c>
      <c r="B287" s="14" t="s">
        <v>3020</v>
      </c>
      <c r="C287" s="14" t="s">
        <v>63</v>
      </c>
      <c r="D287" s="14" t="s">
        <v>54</v>
      </c>
      <c r="E287" s="14">
        <f>VLOOKUP(B287, 'Rookie Year'!$A$2:$B$55555,2,FALSE)</f>
        <v>2024</v>
      </c>
      <c r="F287" s="14">
        <v>2024</v>
      </c>
      <c r="G287" s="14" t="s">
        <v>40</v>
      </c>
      <c r="H287" s="14" t="s">
        <v>2658</v>
      </c>
      <c r="I287" s="15">
        <v>1</v>
      </c>
      <c r="J287" s="14">
        <v>3</v>
      </c>
      <c r="K287" s="16">
        <f>IF(AND(G287&lt;&gt;"N",R287="N/A"), IF(I287&lt;4, 0, 0.25),IF(I287=1, IF(J287=1,0.25, 0.25), IF(I287&lt;13, 0.25, IF(I287&lt;26, 0.4, IF(I287&lt;51, 0.6, 0.75)))))</f>
        <v>0</v>
      </c>
      <c r="L287" s="15">
        <f>I287-M287</f>
        <v>1</v>
      </c>
      <c r="M287" s="15">
        <f>ROUNDUP(I287*K287,0)</f>
        <v>0</v>
      </c>
      <c r="N287" s="15">
        <f>M287*J287</f>
        <v>0</v>
      </c>
      <c r="O287" s="15">
        <v>0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2</v>
      </c>
      <c r="T287" s="15">
        <v>0</v>
      </c>
      <c r="U287" s="15">
        <v>0</v>
      </c>
      <c r="V287" s="15" t="str">
        <f>IF($S287&lt;3, "N/A", $M287)</f>
        <v>N/A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No</v>
      </c>
      <c r="AA287" s="17" t="str">
        <f>IF(C287="DM", "N/A", IF(Z287="No","N/A",VLOOKUP(B287,'Extension List'!$A$3:$AE$1972,19,FALSE)))</f>
        <v>N/A</v>
      </c>
      <c r="AB287" s="14" t="str">
        <f>IF(C287="DM", "N/A", IF(Z287="No","N/A",VLOOKUP(B287,'Extension List'!$A$3:$AE$1972,21,FALSE)))</f>
        <v>N/A</v>
      </c>
      <c r="AC287" s="14" t="str">
        <f>IF(AA287="N/A", "N/A", 0)</f>
        <v>N/A</v>
      </c>
      <c r="AD287" s="15" t="str">
        <f>IF(AE287="N/A", "N/A", AA287-AE287)</f>
        <v>N/A</v>
      </c>
      <c r="AE287" s="15" t="str">
        <f>IF(AA287="N/A", "N/A", IF(AC287&gt;0, IF(AA287&lt;13, ROUNDUP(0.25*AA287,0), IF(AA287&lt;26, ROUNDUP(0.4*AA287,0), IF(AA287&lt;51, ROUNDUP(0.6*AA287,0), ROUNDUP(0.75*AA287,0)))), "N/A"))</f>
        <v>N/A</v>
      </c>
      <c r="AF287" s="15" t="str">
        <f>IF(AD287="N/A","N/A", (AE287*AC287)+Q287)</f>
        <v>N/A</v>
      </c>
      <c r="AG287" s="15" t="str">
        <f>IF($AF287="N/A", "N/A", "TBC")</f>
        <v>N/A</v>
      </c>
      <c r="AH287" s="15" t="str">
        <f>IF($AF287="N/A", "N/A", "TBC")</f>
        <v>N/A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N/A</v>
      </c>
      <c r="AM287" s="15">
        <f>IF(AD287="N/A", L287+T287, L287+AG287)</f>
        <v>1</v>
      </c>
      <c r="AN287" s="15">
        <f>IF(AD287="N/A", IF(U287="N/A", "N/A", L287+U287), AD287+AH287)</f>
        <v>1</v>
      </c>
      <c r="AO287" s="15" t="str">
        <f>IF(AD287="N/A", IF(V287="N/A", "N/A", L287+V287), IF(AI287="N/A", "N/A", AD287+AI287))</f>
        <v>N/A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44</v>
      </c>
      <c r="AS287" s="14" t="s">
        <v>44</v>
      </c>
      <c r="AT287" s="14" t="s">
        <v>44</v>
      </c>
      <c r="AU287" s="14" t="s">
        <v>44</v>
      </c>
      <c r="AV287" s="14" t="s">
        <v>44</v>
      </c>
      <c r="AW287" s="14" t="s">
        <v>44</v>
      </c>
      <c r="AX287" s="14" t="s">
        <v>44</v>
      </c>
      <c r="AY287" s="14" t="s">
        <v>44</v>
      </c>
      <c r="AZ287" s="14" t="s">
        <v>44</v>
      </c>
      <c r="BA287" s="14" t="s">
        <v>44</v>
      </c>
      <c r="BB287" s="14" t="s">
        <v>44</v>
      </c>
      <c r="BC287" s="14" t="s">
        <v>44</v>
      </c>
      <c r="BD287" s="14" t="s">
        <v>44</v>
      </c>
      <c r="BE287" s="14" t="s">
        <v>44</v>
      </c>
      <c r="BF287" s="14" t="s">
        <v>44</v>
      </c>
      <c r="BG287" s="14" t="s">
        <v>44</v>
      </c>
      <c r="BH287" s="14" t="s">
        <v>44</v>
      </c>
      <c r="BI287" s="14"/>
      <c r="BJ287" s="15">
        <f>IF(AR287="R", $CA287, IF(OR(AR287="P", AR287="T", AR287="N"), 0, IF($C287="DM", $T287, IF(OR(AR287="Y", AR287="IR"),$AM287,IF(AR287="C", IF($BI287="Y", IF($AF287="N/A", $Q287, $AF287), IF($AG287="N/A", $T287,$AG287)))))))</f>
        <v>0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0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0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0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0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0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0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0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0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0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0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0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0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0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0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0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0</v>
      </c>
      <c r="CA287" s="14" t="s">
        <v>75</v>
      </c>
      <c r="CB287" s="15">
        <f>BZ287</f>
        <v>0</v>
      </c>
      <c r="CC287" s="14">
        <f>IF(OR($BH287="T", $BH287="R"), 0, IF($BH287="C", IF($BI287="Y", IF($BA287="C", 0, IF(AF287="N/A", Q287-T287, AF287-AG287)), IF($AF287="N/A", U287, AH287)), AN287))</f>
        <v>0</v>
      </c>
      <c r="CD287" s="14" t="str">
        <f>IF(OR($BH287="T", $BH287="R"), 0, IF($BH287="C", IF($BI287="Y", 0, IF($AF287="N/A", V287, AI287)), AO287))</f>
        <v>N/A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S:1 G:0 GR:0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6049</v>
      </c>
      <c r="B288" s="14" t="s">
        <v>3165</v>
      </c>
      <c r="C288" s="14" t="s">
        <v>63</v>
      </c>
      <c r="D288" s="14" t="s">
        <v>54</v>
      </c>
      <c r="E288" s="14">
        <v>2025</v>
      </c>
      <c r="F288" s="14">
        <v>2025</v>
      </c>
      <c r="G288" s="14" t="s">
        <v>40</v>
      </c>
      <c r="H288" s="14" t="s">
        <v>2194</v>
      </c>
      <c r="I288" s="15">
        <v>1</v>
      </c>
      <c r="J288" s="14">
        <v>3</v>
      </c>
      <c r="K288" s="16">
        <f>IF(AND(G288&lt;&gt;"N",R288="N/A"), IF(I288&lt;4, 0, 0.25),IF(I288=1, IF(J288=1,0.25, 0.25), IF(I288&lt;13, 0.25, IF(I288&lt;26, 0.4, IF(I288&lt;51, 0.6, 0.75)))))</f>
        <v>0</v>
      </c>
      <c r="L288" s="15">
        <f>I288-M288</f>
        <v>1</v>
      </c>
      <c r="M288" s="15">
        <f>ROUNDUP(I288*K288,0)</f>
        <v>0</v>
      </c>
      <c r="N288" s="15">
        <f>M288*J288</f>
        <v>0</v>
      </c>
      <c r="O288" s="15">
        <v>0</v>
      </c>
      <c r="P288" s="15">
        <v>0</v>
      </c>
      <c r="Q288" s="15">
        <f>N288-O288-P288</f>
        <v>0</v>
      </c>
      <c r="R288" s="14" t="s">
        <v>75</v>
      </c>
      <c r="S288" s="14">
        <f>IF(R288="N/A", J288-($B$1-F288), J288-($B$1-R288))</f>
        <v>3</v>
      </c>
      <c r="T288" s="15">
        <f>IF($S288&lt;1, "N/A", $M288)</f>
        <v>0</v>
      </c>
      <c r="U288" s="15">
        <f>IF($S288&lt;2, "N/A", $M288)</f>
        <v>0</v>
      </c>
      <c r="V288" s="15">
        <f>IF($S288&lt;3, "N/A", $M288)</f>
        <v>0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No</v>
      </c>
      <c r="AA288" s="17" t="str">
        <f>IF(C288="DM", "N/A", IF(Z288="No","N/A",VLOOKUP(B288,'Extension List'!$A$3:$AE$1972,19,FALSE)))</f>
        <v>N/A</v>
      </c>
      <c r="AB288" s="14" t="str">
        <f>IF(C288="DM", "N/A", IF(Z288="No","N/A",VLOOKUP(B288,'Extension List'!$A$3:$AE$1972,21,FALSE)))</f>
        <v>N/A</v>
      </c>
      <c r="AC288" s="14" t="str">
        <f>IF(AA288="N/A", "N/A", 0)</f>
        <v>N/A</v>
      </c>
      <c r="AD288" s="15" t="str">
        <f>IF(AE288="N/A", "N/A", AA288-AE288)</f>
        <v>N/A</v>
      </c>
      <c r="AE288" s="15" t="str">
        <f>IF(AA288="N/A", "N/A", IF(AC288&gt;0, IF(AA288&lt;13, ROUNDUP(0.25*AA288,0), IF(AA288&lt;26, ROUNDUP(0.4*AA288,0), IF(AA288&lt;51, ROUNDUP(0.6*AA288,0), ROUNDUP(0.75*AA288,0)))), "N/A"))</f>
        <v>N/A</v>
      </c>
      <c r="AF288" s="15" t="str">
        <f>IF(AD288="N/A","N/A", (AE288*AC288)+Q288)</f>
        <v>N/A</v>
      </c>
      <c r="AG288" s="15" t="str">
        <f>IF($AF288="N/A", "N/A", "TBC")</f>
        <v>N/A</v>
      </c>
      <c r="AH288" s="15" t="str">
        <f>IF($AF288="N/A", "N/A", "TBC")</f>
        <v>N/A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N/A</v>
      </c>
      <c r="AM288" s="15">
        <f>IF(AD288="N/A", L288+T288, L288+AG288)</f>
        <v>1</v>
      </c>
      <c r="AN288" s="15">
        <f>IF(AD288="N/A", IF(U288="N/A", "N/A", L288+U288), AD288+AH288)</f>
        <v>1</v>
      </c>
      <c r="AO288" s="15">
        <f>IF(AD288="N/A", IF(V288="N/A", "N/A", L288+V288), IF(AI288="N/A", "N/A", AD288+AI288))</f>
        <v>1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J288" s="15">
        <f>IF(AR288="R", $CA288, IF(OR(AR288="P", AR288="T", AR288="N"), 0, IF($C288="DM", $T288, IF(OR(AR288="Y", AR288="IR"),$AM288,IF(AR288="C", IF($BI288="Y", IF($AF288="N/A", $Q288, $AF288), IF($AG288="N/A", $T288,$AG288)))))))</f>
        <v>1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1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1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1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1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1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1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1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1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1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1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1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1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1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1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1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1</v>
      </c>
      <c r="CA288" s="14" t="s">
        <v>75</v>
      </c>
      <c r="CB288" s="15">
        <f>BZ288</f>
        <v>1</v>
      </c>
      <c r="CC288" s="14">
        <f>IF(OR($BH288="T", $BH288="R"), 0, IF($BH288="C", IF($BI288="Y", IF($BA288="C", 0, IF(AF288="N/A", Q288-T288, AF288-AG288)), IF($AF288="N/A", U288, AH288)), AN288))</f>
        <v>1</v>
      </c>
      <c r="CD288" s="14">
        <f>IF(OR($BH288="T", $BH288="R"), 0, IF($BH288="C", IF($BI288="Y", 0, IF($AF288="N/A", V288, AI288)), AO288))</f>
        <v>1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S:1 G:0 GR:0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5954</v>
      </c>
      <c r="B289" s="14" t="s">
        <v>1640</v>
      </c>
      <c r="C289" s="14" t="s">
        <v>63</v>
      </c>
      <c r="D289" s="14" t="s">
        <v>54</v>
      </c>
      <c r="E289" s="14">
        <f>VLOOKUP(B289, 'Rookie Year'!$A$2:$B$55555,2,FALSE)</f>
        <v>2014</v>
      </c>
      <c r="F289" s="14">
        <v>2025</v>
      </c>
      <c r="G289" s="14" t="s">
        <v>42</v>
      </c>
      <c r="H289" s="14" t="s">
        <v>1927</v>
      </c>
      <c r="I289" s="15">
        <v>1</v>
      </c>
      <c r="J289" s="14">
        <v>1</v>
      </c>
      <c r="K289" s="16">
        <f>IF(AND(G289&lt;&gt;"N",R289="N/A"), IF(I289&lt;4, 0, 0.25),IF(I289=1, IF(J289=1,0.25, 0.25), IF(I289&lt;13, 0.25, IF(I289&lt;26, 0.4, IF(I289&lt;51, 0.6, 0.75)))))</f>
        <v>0.25</v>
      </c>
      <c r="L289" s="15">
        <f>I289-M289</f>
        <v>0</v>
      </c>
      <c r="M289" s="15">
        <f>ROUNDUP(I289*K289,0)</f>
        <v>1</v>
      </c>
      <c r="N289" s="15">
        <f>M289*J289</f>
        <v>1</v>
      </c>
      <c r="O289" s="15">
        <v>0</v>
      </c>
      <c r="P289" s="15">
        <v>0</v>
      </c>
      <c r="Q289" s="15">
        <f>N289-O289-P289</f>
        <v>1</v>
      </c>
      <c r="R289" s="14" t="s">
        <v>75</v>
      </c>
      <c r="S289" s="14">
        <f>IF(R289="N/A", J289-($B$1-F289), J289-($B$1-R289))</f>
        <v>1</v>
      </c>
      <c r="T289" s="15">
        <f>IF($S289&lt;1, "N/A", $M289)</f>
        <v>1</v>
      </c>
      <c r="U289" s="15" t="str">
        <f>IF($S289&lt;2, "N/A", $M289)</f>
        <v>N/A</v>
      </c>
      <c r="V289" s="15" t="str">
        <f>IF($S289&lt;3, "N/A", $M289)</f>
        <v>N/A</v>
      </c>
      <c r="W289" s="15" t="str">
        <f>IF($S289&lt;4, "N/A", $M289)</f>
        <v>N/A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List'!$A$3:$AE$1972,19,FALSE)))</f>
        <v>N/A</v>
      </c>
      <c r="AB289" s="14" t="str">
        <f>IF(C289="DM", "N/A", IF(Z289="No","N/A",VLOOKUP(B289,'Extension List'!$A$3:$AE$1972,21,FALSE)))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1</v>
      </c>
      <c r="AN289" s="15" t="str">
        <f>IF(AD289="N/A", IF(U289="N/A", "N/A", L289+U289), AD289+AH289)</f>
        <v>N/A</v>
      </c>
      <c r="AO289" s="15" t="str">
        <f>IF(AD289="N/A", IF(V289="N/A", "N/A", L289+V289), IF(AI289="N/A", "N/A", AD289+AI289))</f>
        <v>N/A</v>
      </c>
      <c r="AP289" s="15" t="str">
        <f>IF(AD289="N/A", IF(W289="N/A", "N/A", L289+W289), IF(AJ289="N/A", "N/A", AD289+AJ289))</f>
        <v>N/A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40</v>
      </c>
      <c r="AV289" s="14" t="s">
        <v>40</v>
      </c>
      <c r="AW289" s="14" t="s">
        <v>40</v>
      </c>
      <c r="AX289" s="14" t="s">
        <v>40</v>
      </c>
      <c r="AY289" s="14" t="s">
        <v>40</v>
      </c>
      <c r="AZ289" s="14" t="s">
        <v>40</v>
      </c>
      <c r="BA289" s="14" t="s">
        <v>40</v>
      </c>
      <c r="BB289" s="14" t="s">
        <v>40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1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1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1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1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1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1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1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1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1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1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1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1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1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1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1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1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1</v>
      </c>
      <c r="CA289" s="14" t="s">
        <v>75</v>
      </c>
      <c r="CB289" s="15">
        <f>BZ289</f>
        <v>1</v>
      </c>
      <c r="CC289" s="14" t="str">
        <f>IF(OR($BH289="T", $BH289="R"), 0, IF($BH289="C", IF($BI289="Y", IF($BA289="C", 0, IF(AF289="N/A", Q289-T289, AF289-AG289)), IF($AF289="N/A", U289, AH289)), AN289))</f>
        <v>N/A</v>
      </c>
      <c r="CD289" s="14" t="str">
        <f>IF(OR($BH289="T", $BH289="R"), 0, IF($BH289="C", IF($BI289="Y", 0, IF($AF289="N/A", V289, AI289)), AO289))</f>
        <v>N/A</v>
      </c>
      <c r="CE289" s="14" t="str">
        <f>IF(OR($BH289="T", $BH289="R"), 0, IF($BH289="C", IF($BI289="Y", 0, IF($AF289="N/A", W289, AJ289)), AP289))</f>
        <v>N/A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S:0 G:1 GR:1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5181</v>
      </c>
      <c r="B290" s="14" t="s">
        <v>2773</v>
      </c>
      <c r="C290" s="14" t="s">
        <v>63</v>
      </c>
      <c r="D290" s="14" t="s">
        <v>54</v>
      </c>
      <c r="E290" s="14">
        <f>VLOOKUP(B290, 'Rookie Year'!$A$2:$B$55555,2,FALSE)</f>
        <v>2023</v>
      </c>
      <c r="F290" s="14">
        <v>2023</v>
      </c>
      <c r="G290" s="14" t="s">
        <v>40</v>
      </c>
      <c r="H290" s="14" t="s">
        <v>2175</v>
      </c>
      <c r="I290" s="15">
        <v>3</v>
      </c>
      <c r="J290" s="14">
        <v>4</v>
      </c>
      <c r="K290" s="16">
        <f>IF(AND(G290&lt;&gt;"N",R290="N/A"), IF(I290&lt;4, 0, 0.25),IF(I290=1, IF(J290=1,0.25, 0.25), IF(I290&lt;13, 0.25, IF(I290&lt;26, 0.4, IF(I290&lt;51, 0.6, 0.75)))))</f>
        <v>0</v>
      </c>
      <c r="L290" s="15">
        <f>I290-M290</f>
        <v>3</v>
      </c>
      <c r="M290" s="15">
        <f>ROUNDUP(I290*K290,0)</f>
        <v>0</v>
      </c>
      <c r="N290" s="15">
        <f>M290*J290</f>
        <v>0</v>
      </c>
      <c r="O290" s="15">
        <v>0</v>
      </c>
      <c r="P290" s="15">
        <v>0</v>
      </c>
      <c r="Q290" s="15">
        <f>N290-O290-P290</f>
        <v>0</v>
      </c>
      <c r="R290" s="14" t="s">
        <v>75</v>
      </c>
      <c r="S290" s="14">
        <f>IF(R290="N/A", J290-($B$1-F290), J290-($B$1-R290))</f>
        <v>2</v>
      </c>
      <c r="T290" s="15">
        <v>0</v>
      </c>
      <c r="U290" s="15">
        <v>0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No</v>
      </c>
      <c r="AA290" s="17" t="str">
        <f>IF(C290="DM", "N/A", IF(Z290="No","N/A",VLOOKUP(B290,'Extension List'!$A$3:$AE$1972,19,FALSE)))</f>
        <v>N/A</v>
      </c>
      <c r="AB290" s="14" t="str">
        <f>IF(C290="DM", "N/A", IF(Z290="No","N/A",VLOOKUP(B290,'Extension List'!$A$3:$AE$1972,21,FALSE)))</f>
        <v>N/A</v>
      </c>
      <c r="AC290" s="14" t="str">
        <f>IF(AA290="N/A", "N/A", 0)</f>
        <v>N/A</v>
      </c>
      <c r="AD290" s="15" t="str">
        <f>IF(AE290="N/A", "N/A", AA290-AE290)</f>
        <v>N/A</v>
      </c>
      <c r="AE290" s="15" t="str">
        <f>IF(AA290="N/A", "N/A", IF(AC290&gt;0, IF(AA290&lt;13, ROUNDUP(0.25*AA290,0), IF(AA290&lt;26, ROUNDUP(0.4*AA290,0), IF(AA290&lt;51, ROUNDUP(0.6*AA290,0), ROUNDUP(0.75*AA290,0)))), "N/A"))</f>
        <v>N/A</v>
      </c>
      <c r="AF290" s="15" t="str">
        <f>IF(AD290="N/A","N/A", (AE290*AC290)+Q290)</f>
        <v>N/A</v>
      </c>
      <c r="AG290" s="15" t="str">
        <f>IF($AF290="N/A", "N/A", "TBC")</f>
        <v>N/A</v>
      </c>
      <c r="AH290" s="15" t="str">
        <f>IF($AF290="N/A", "N/A", "TBC")</f>
        <v>N/A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N/A</v>
      </c>
      <c r="AM290" s="15">
        <f>IF(AD290="N/A", L290+T290, L290+AG290)</f>
        <v>3</v>
      </c>
      <c r="AN290" s="15">
        <f>IF(AD290="N/A", IF(U290="N/A", "N/A", L290+U290), AD290+AH290)</f>
        <v>3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40</v>
      </c>
      <c r="AS290" s="14" t="s">
        <v>40</v>
      </c>
      <c r="AT290" s="14" t="s">
        <v>40</v>
      </c>
      <c r="AU290" s="14" t="s">
        <v>40</v>
      </c>
      <c r="AV290" s="14" t="s">
        <v>48</v>
      </c>
      <c r="AW290" s="14" t="s">
        <v>48</v>
      </c>
      <c r="AX290" s="14" t="s">
        <v>48</v>
      </c>
      <c r="AY290" s="14" t="s">
        <v>48</v>
      </c>
      <c r="AZ290" s="14" t="s">
        <v>48</v>
      </c>
      <c r="BA290" s="14" t="s">
        <v>48</v>
      </c>
      <c r="BB290" s="14" t="s">
        <v>48</v>
      </c>
      <c r="BC290" s="14" t="s">
        <v>48</v>
      </c>
      <c r="BD290" s="14" t="s">
        <v>48</v>
      </c>
      <c r="BE290" s="14" t="s">
        <v>48</v>
      </c>
      <c r="BF290" s="14" t="s">
        <v>48</v>
      </c>
      <c r="BG290" s="14" t="s">
        <v>48</v>
      </c>
      <c r="BH290" s="14" t="s">
        <v>48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3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3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3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3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3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3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3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3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3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3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3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3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3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3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3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3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3</v>
      </c>
      <c r="CA290" s="14" t="s">
        <v>75</v>
      </c>
      <c r="CB290" s="15">
        <f>BZ290</f>
        <v>3</v>
      </c>
      <c r="CC290" s="14">
        <f>IF(OR($BH290="T", $BH290="R"), 0, IF($BH290="C", IF($BI290="Y", IF($BA290="C", 0, IF(AF290="N/A", Q290-T290, AF290-AG290)), IF($AF290="N/A", U290, AH290)), AN290))</f>
        <v>3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S:3 G:0 GR:0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4144</v>
      </c>
      <c r="B291" s="14" t="s">
        <v>2336</v>
      </c>
      <c r="C291" s="14" t="s">
        <v>63</v>
      </c>
      <c r="D291" s="14" t="s">
        <v>54</v>
      </c>
      <c r="E291" s="14">
        <f>VLOOKUP(B291, 'Rookie Year'!$A$2:$B$55555,2,FALSE)</f>
        <v>2021</v>
      </c>
      <c r="F291" s="14">
        <v>2021</v>
      </c>
      <c r="G291" s="14" t="s">
        <v>40</v>
      </c>
      <c r="H291" s="14" t="s">
        <v>2147</v>
      </c>
      <c r="I291" s="15">
        <v>63</v>
      </c>
      <c r="J291" s="14">
        <v>4</v>
      </c>
      <c r="K291" s="16">
        <f>IF(AND(G291&lt;&gt;"N",R291="N/A"), IF(I291&lt;4, 0, 0.25),IF(I291=1, IF(J291=1,0.25, 0.25), IF(I291&lt;13, 0.25, IF(I291&lt;26, 0.4, IF(I291&lt;51, 0.6, 0.75)))))</f>
        <v>0.75</v>
      </c>
      <c r="L291" s="15">
        <f>I291-M291</f>
        <v>15</v>
      </c>
      <c r="M291" s="15">
        <f>ROUNDUP(I291*K291,0)</f>
        <v>48</v>
      </c>
      <c r="N291" s="15">
        <f>M291*J291</f>
        <v>192</v>
      </c>
      <c r="O291" s="15">
        <v>60</v>
      </c>
      <c r="P291" s="15">
        <v>48</v>
      </c>
      <c r="Q291" s="15">
        <f>N291-O291-P291</f>
        <v>84</v>
      </c>
      <c r="R291" s="14">
        <v>2024</v>
      </c>
      <c r="S291" s="14">
        <f>IF(R291="N/A", J291-($B$1-F291), J291-($B$1-R291))</f>
        <v>3</v>
      </c>
      <c r="T291" s="15">
        <v>48</v>
      </c>
      <c r="U291" s="15">
        <v>36</v>
      </c>
      <c r="V291" s="15">
        <v>0</v>
      </c>
      <c r="W291" s="15" t="str">
        <f>IF($S291&lt;4, "N/A", $M291)</f>
        <v>N/A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List'!$A$3:$AE$1972,19,FALSE)))</f>
        <v>N/A</v>
      </c>
      <c r="AB291" s="14" t="str">
        <f>IF(C291="DM", "N/A", IF(Z291="No","N/A",VLOOKUP(B291,'Extension List'!$A$3:$AE$1972,21,FALSE)))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63</v>
      </c>
      <c r="AN291" s="15">
        <f>IF(AD291="N/A", IF(U291="N/A", "N/A", L291+U291), AD291+AH291)</f>
        <v>51</v>
      </c>
      <c r="AO291" s="15">
        <f>IF(AD291="N/A", IF(V291="N/A", "N/A", L291+V291), IF(AI291="N/A", "N/A", AD291+AI291))</f>
        <v>15</v>
      </c>
      <c r="AP291" s="15" t="str">
        <f>IF(AD291="N/A", IF(W291="N/A", "N/A", L291+W291), IF(AJ291="N/A", "N/A", AD291+AJ291))</f>
        <v>N/A</v>
      </c>
      <c r="AQ291" s="15" t="str">
        <f>IF(AD291="N/A", IF(X291="N/A", "N/A", L291+X291), IF(AK291="N/A", "N/A", AD291+AK291))</f>
        <v>N/A</v>
      </c>
      <c r="AR291" s="14" t="s">
        <v>40</v>
      </c>
      <c r="AS291" s="14" t="s">
        <v>40</v>
      </c>
      <c r="AT291" s="14" t="s">
        <v>40</v>
      </c>
      <c r="AU291" s="14" t="s">
        <v>40</v>
      </c>
      <c r="AV291" s="14" t="s">
        <v>40</v>
      </c>
      <c r="AW291" s="14" t="s">
        <v>40</v>
      </c>
      <c r="AX291" s="14" t="s">
        <v>40</v>
      </c>
      <c r="AY291" s="14" t="s">
        <v>40</v>
      </c>
      <c r="AZ291" s="14" t="s">
        <v>40</v>
      </c>
      <c r="BA291" s="14" t="s">
        <v>40</v>
      </c>
      <c r="BB291" s="14" t="s">
        <v>40</v>
      </c>
      <c r="BC291" s="14" t="s">
        <v>40</v>
      </c>
      <c r="BD291" s="14" t="s">
        <v>40</v>
      </c>
      <c r="BE291" s="14" t="s">
        <v>40</v>
      </c>
      <c r="BF291" s="14" t="s">
        <v>40</v>
      </c>
      <c r="BG291" s="14" t="s">
        <v>40</v>
      </c>
      <c r="BH291" s="14" t="s">
        <v>40</v>
      </c>
      <c r="BI291" s="14"/>
      <c r="BJ291" s="15">
        <f>IF(AR291="R", $CA291, IF(OR(AR291="P", AR291="T", AR291="N"), 0, IF($C291="DM", $T291, IF(OR(AR291="Y", AR291="IR"),$AM291,IF(AR291="C", IF($BI291="Y", IF($AF291="N/A", $Q291, $AF291), IF($AG291="N/A", $T291,$AG291)))))))</f>
        <v>63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63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63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63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63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63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63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63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63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63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63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63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63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63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63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63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63</v>
      </c>
      <c r="CA291" s="14" t="s">
        <v>75</v>
      </c>
      <c r="CB291" s="15">
        <f>BZ291</f>
        <v>63</v>
      </c>
      <c r="CC291" s="14">
        <f>IF(OR($BH291="T", $BH291="R"), 0, IF($BH291="C", IF($BI291="Y", IF($BA291="C", 0, IF(AF291="N/A", Q291-T291, AF291-AG291)), IF($AF291="N/A", U291, AH291)), AN291))</f>
        <v>51</v>
      </c>
      <c r="CD291" s="14">
        <f>IF(OR($BH291="T", $BH291="R"), 0, IF($BH291="C", IF($BI291="Y", 0, IF($AF291="N/A", V291, AI291)), AO291))</f>
        <v>15</v>
      </c>
      <c r="CE291" s="14" t="str">
        <f>IF(OR($BH291="T", $BH291="R"), 0, IF($BH291="C", IF($BI291="Y", 0, IF($AF291="N/A", W291, AJ291)), AP291))</f>
        <v>N/A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S:15 G:48 GR:84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6029</v>
      </c>
      <c r="B292" s="14" t="s">
        <v>3145</v>
      </c>
      <c r="C292" s="14" t="s">
        <v>63</v>
      </c>
      <c r="D292" s="14" t="s">
        <v>54</v>
      </c>
      <c r="E292" s="14">
        <v>2025</v>
      </c>
      <c r="F292" s="14">
        <v>2025</v>
      </c>
      <c r="G292" s="14" t="s">
        <v>40</v>
      </c>
      <c r="H292" s="14" t="s">
        <v>2173</v>
      </c>
      <c r="I292" s="15">
        <v>3</v>
      </c>
      <c r="J292" s="14">
        <v>4</v>
      </c>
      <c r="K292" s="16">
        <f>IF(AND(G292&lt;&gt;"N",R292="N/A"), IF(I292&lt;4, 0, 0.25),IF(I292=1, IF(J292=1,0.25, 0.25), IF(I292&lt;13, 0.25, IF(I292&lt;26, 0.4, IF(I292&lt;51, 0.6, 0.75)))))</f>
        <v>0</v>
      </c>
      <c r="L292" s="15">
        <f>I292-M292</f>
        <v>3</v>
      </c>
      <c r="M292" s="15">
        <f>ROUNDUP(I292*K292,0)</f>
        <v>0</v>
      </c>
      <c r="N292" s="15">
        <f>M292*J292</f>
        <v>0</v>
      </c>
      <c r="O292" s="15">
        <v>0</v>
      </c>
      <c r="P292" s="15">
        <v>0</v>
      </c>
      <c r="Q292" s="15">
        <f>N292-O292-P292</f>
        <v>0</v>
      </c>
      <c r="R292" s="14" t="s">
        <v>75</v>
      </c>
      <c r="S292" s="14">
        <f>IF(R292="N/A", J292-($B$1-F292), J292-($B$1-R292))</f>
        <v>4</v>
      </c>
      <c r="T292" s="15">
        <f>IF($S292&lt;1, "N/A", $M292)</f>
        <v>0</v>
      </c>
      <c r="U292" s="15">
        <f>IF($S292&lt;2, "N/A", $M292)</f>
        <v>0</v>
      </c>
      <c r="V292" s="15">
        <f>IF($S292&lt;3, "N/A", $M292)</f>
        <v>0</v>
      </c>
      <c r="W292" s="15">
        <f>IF($S292&lt;4, "N/A", $M292)</f>
        <v>0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No</v>
      </c>
      <c r="AA292" s="17" t="str">
        <f>IF(C292="DM", "N/A", IF(Z292="No","N/A",VLOOKUP(B292,'Extension List'!$A$3:$AE$1972,19,FALSE)))</f>
        <v>N/A</v>
      </c>
      <c r="AB292" s="14" t="str">
        <f>IF(C292="DM", "N/A", IF(Z292="No","N/A",VLOOKUP(B292,'Extension List'!$A$3:$AE$1972,21,FALSE)))</f>
        <v>N/A</v>
      </c>
      <c r="AC292" s="14" t="str">
        <f>IF(AA292="N/A", "N/A", 0)</f>
        <v>N/A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3</v>
      </c>
      <c r="AN292" s="15">
        <f>IF(AD292="N/A", IF(U292="N/A", "N/A", L292+U292), AD292+AH292)</f>
        <v>3</v>
      </c>
      <c r="AO292" s="15">
        <f>IF(AD292="N/A", IF(V292="N/A", "N/A", L292+V292), IF(AI292="N/A", "N/A", AD292+AI292))</f>
        <v>3</v>
      </c>
      <c r="AP292" s="15">
        <f>IF(AD292="N/A", IF(W292="N/A", "N/A", L292+W292), IF(AJ292="N/A", "N/A", AD292+AJ292))</f>
        <v>3</v>
      </c>
      <c r="AQ292" s="15" t="str">
        <f>IF(AD292="N/A", IF(X292="N/A", "N/A", L292+X292), IF(AK292="N/A", "N/A", AD292+AK292))</f>
        <v>N/A</v>
      </c>
      <c r="AR292" s="14" t="s">
        <v>40</v>
      </c>
      <c r="AS292" s="14" t="s">
        <v>40</v>
      </c>
      <c r="AT292" s="14" t="s">
        <v>40</v>
      </c>
      <c r="AU292" s="14" t="s">
        <v>40</v>
      </c>
      <c r="AV292" s="14" t="s">
        <v>40</v>
      </c>
      <c r="AW292" s="14" t="s">
        <v>40</v>
      </c>
      <c r="AX292" s="14" t="s">
        <v>40</v>
      </c>
      <c r="AY292" s="14" t="s">
        <v>40</v>
      </c>
      <c r="AZ292" s="14" t="s">
        <v>40</v>
      </c>
      <c r="BA292" s="14" t="s">
        <v>40</v>
      </c>
      <c r="BB292" s="14" t="s">
        <v>40</v>
      </c>
      <c r="BC292" s="14" t="s">
        <v>40</v>
      </c>
      <c r="BD292" s="14" t="s">
        <v>40</v>
      </c>
      <c r="BE292" s="14" t="s">
        <v>40</v>
      </c>
      <c r="BF292" s="14" t="s">
        <v>40</v>
      </c>
      <c r="BG292" s="14" t="s">
        <v>40</v>
      </c>
      <c r="BH292" s="14" t="s">
        <v>40</v>
      </c>
      <c r="BJ292" s="15">
        <f>IF(AR292="R", $CA292, IF(OR(AR292="P", AR292="T", AR292="N"), 0, IF($C292="DM", $T292, IF(OR(AR292="Y", AR292="IR"),$AM292,IF(AR292="C", IF($BI292="Y", IF($AF292="N/A", $Q292, $AF292), IF($AG292="N/A", $T292,$AG292)))))))</f>
        <v>3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3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3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3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3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3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3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3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3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3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3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3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3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3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3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3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3</v>
      </c>
      <c r="CA292" s="14" t="s">
        <v>75</v>
      </c>
      <c r="CB292" s="15">
        <f>BZ292</f>
        <v>3</v>
      </c>
      <c r="CC292" s="14">
        <f>IF(OR($BH292="T", $BH292="R"), 0, IF($BH292="C", IF($BI292="Y", IF($BA292="C", 0, IF(AF292="N/A", Q292-T292, AF292-AG292)), IF($AF292="N/A", U292, AH292)), AN292))</f>
        <v>3</v>
      </c>
      <c r="CD292" s="14">
        <f>IF(OR($BH292="T", $BH292="R"), 0, IF($BH292="C", IF($BI292="Y", 0, IF($AF292="N/A", V292, AI292)), AO292))</f>
        <v>3</v>
      </c>
      <c r="CE292" s="14">
        <f>IF(OR($BH292="T", $BH292="R"), 0, IF($BH292="C", IF($BI292="Y", 0, IF($AF292="N/A", W292, AJ292)), AP292))</f>
        <v>3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S:3 G:0 GR:0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5161</v>
      </c>
      <c r="B293" s="14" t="s">
        <v>2753</v>
      </c>
      <c r="C293" s="14" t="s">
        <v>64</v>
      </c>
      <c r="D293" s="14" t="s">
        <v>54</v>
      </c>
      <c r="E293" s="14">
        <f>VLOOKUP(B293, 'Rookie Year'!$A$2:$B$55555,2,FALSE)</f>
        <v>2023</v>
      </c>
      <c r="F293" s="14">
        <v>2023</v>
      </c>
      <c r="G293" s="14" t="s">
        <v>40</v>
      </c>
      <c r="H293" s="14" t="s">
        <v>2155</v>
      </c>
      <c r="I293" s="15">
        <v>9</v>
      </c>
      <c r="J293" s="14">
        <v>4</v>
      </c>
      <c r="K293" s="16">
        <f>IF(AND(G293&lt;&gt;"N",R293="N/A"), IF(I293&lt;4, 0, 0.25),IF(I293=1, IF(J293=1,0.25, 0.25), IF(I293&lt;13, 0.25, IF(I293&lt;26, 0.4, IF(I293&lt;51, 0.6, 0.75)))))</f>
        <v>0.25</v>
      </c>
      <c r="L293" s="15">
        <f>I293-M293</f>
        <v>6</v>
      </c>
      <c r="M293" s="15">
        <f>ROUNDUP(I293*K293,0)</f>
        <v>3</v>
      </c>
      <c r="N293" s="15">
        <f>M293*J293</f>
        <v>12</v>
      </c>
      <c r="O293" s="15">
        <v>12</v>
      </c>
      <c r="P293" s="15">
        <v>0</v>
      </c>
      <c r="Q293" s="15">
        <f>N293-O293-P293</f>
        <v>0</v>
      </c>
      <c r="R293" s="14" t="s">
        <v>75</v>
      </c>
      <c r="S293" s="14">
        <f>IF(R293="N/A", J293-($B$1-F293), J293-($B$1-R293))</f>
        <v>2</v>
      </c>
      <c r="T293" s="15">
        <v>0</v>
      </c>
      <c r="U293" s="15">
        <v>0</v>
      </c>
      <c r="V293" s="15" t="str">
        <f>IF($S293&lt;3, "N/A", $M293)</f>
        <v>N/A</v>
      </c>
      <c r="W293" s="15" t="str">
        <f>IF($S293&lt;4, "N/A", $M293)</f>
        <v>N/A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No</v>
      </c>
      <c r="AA293" s="17" t="str">
        <f>IF(C293="DM", "N/A", IF(Z293="No","N/A",VLOOKUP(B293,'Extension List'!$A$3:$AE$1972,19,FALSE)))</f>
        <v>N/A</v>
      </c>
      <c r="AB293" s="14" t="str">
        <f>IF(C293="DM", "N/A", IF(Z293="No","N/A",VLOOKUP(B293,'Extension List'!$A$3:$AE$1972,21,FALSE)))</f>
        <v>N/A</v>
      </c>
      <c r="AC293" s="14" t="str">
        <f>IF(AA293="N/A", "N/A", 0)</f>
        <v>N/A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6</v>
      </c>
      <c r="AN293" s="15">
        <f>IF(AD293="N/A", IF(U293="N/A", "N/A", L293+U293), AD293+AH293)</f>
        <v>6</v>
      </c>
      <c r="AO293" s="15" t="str">
        <f>IF(AD293="N/A", IF(V293="N/A", "N/A", L293+V293), IF(AI293="N/A", "N/A", AD293+AI293))</f>
        <v>N/A</v>
      </c>
      <c r="AP293" s="15" t="str">
        <f>IF(AD293="N/A", IF(W293="N/A", "N/A", L293+W293), IF(AJ293="N/A", "N/A", AD293+AJ293))</f>
        <v>N/A</v>
      </c>
      <c r="AQ293" s="15" t="str">
        <f>IF(AD293="N/A", IF(X293="N/A", "N/A", L293+X293), IF(AK293="N/A", "N/A", AD293+AK293))</f>
        <v>N/A</v>
      </c>
      <c r="AR293" s="14" t="s">
        <v>40</v>
      </c>
      <c r="AS293" s="14" t="s">
        <v>40</v>
      </c>
      <c r="AT293" s="14" t="s">
        <v>40</v>
      </c>
      <c r="AU293" s="14" t="s">
        <v>40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I293" s="14"/>
      <c r="BJ293" s="15">
        <f>IF(AR293="R", $CA293, IF(OR(AR293="P", AR293="T", AR293="N"), 0, IF($C293="DM", $T293, IF(OR(AR293="Y", AR293="IR"),$AM293,IF(AR293="C", IF($BI293="Y", IF($AF293="N/A", $Q293, $AF293), IF($AG293="N/A", $T293,$AG293)))))))</f>
        <v>6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6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6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6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6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6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6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6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6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6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6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6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6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6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6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6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6</v>
      </c>
      <c r="CA293" s="14" t="s">
        <v>75</v>
      </c>
      <c r="CB293" s="15">
        <f>BZ293</f>
        <v>6</v>
      </c>
      <c r="CC293" s="14">
        <f>IF(OR($BH293="T", $BH293="R"), 0, IF($BH293="C", IF($BI293="Y", IF($BA293="C", 0, IF(AF293="N/A", Q293-T293, AF293-AG293)), IF($AF293="N/A", U293, AH293)), AN293))</f>
        <v>6</v>
      </c>
      <c r="CD293" s="14" t="str">
        <f>IF(OR($BH293="T", $BH293="R"), 0, IF($BH293="C", IF($BI293="Y", 0, IF($AF293="N/A", V293, AI293)), AO293))</f>
        <v>N/A</v>
      </c>
      <c r="CE293" s="14" t="str">
        <f>IF(OR($BH293="T", $BH293="R"), 0, IF($BH293="C", IF($BI293="Y", 0, IF($AF293="N/A", W293, AJ293)), AP293))</f>
        <v>N/A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S:6 G:3 GR:0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4754</v>
      </c>
      <c r="B294" s="14" t="s">
        <v>2584</v>
      </c>
      <c r="C294" s="14" t="s">
        <v>64</v>
      </c>
      <c r="D294" s="14" t="s">
        <v>54</v>
      </c>
      <c r="E294" s="14">
        <f>VLOOKUP(B294, 'Rookie Year'!$A$2:$B$55555,2,FALSE)</f>
        <v>2022</v>
      </c>
      <c r="F294" s="14">
        <v>2022</v>
      </c>
      <c r="G294" s="14" t="s">
        <v>40</v>
      </c>
      <c r="H294" s="14" t="s">
        <v>2183</v>
      </c>
      <c r="I294" s="15">
        <v>14</v>
      </c>
      <c r="J294" s="14">
        <v>5</v>
      </c>
      <c r="K294" s="16">
        <f>IF(AND(G294&lt;&gt;"N",R294="N/A"), IF(I294&lt;4, 0, 0.25),IF(I294=1, IF(J294=1,0.25, 0.25), IF(I294&lt;13, 0.25, IF(I294&lt;26, 0.4, IF(I294&lt;51, 0.6, 0.75)))))</f>
        <v>0.4</v>
      </c>
      <c r="L294" s="15">
        <f>I294-M294</f>
        <v>8</v>
      </c>
      <c r="M294" s="15">
        <f>ROUNDUP(I294*K294,0)</f>
        <v>6</v>
      </c>
      <c r="N294" s="15">
        <f>M294*J294</f>
        <v>30</v>
      </c>
      <c r="O294" s="15">
        <v>24</v>
      </c>
      <c r="P294" s="15">
        <v>6</v>
      </c>
      <c r="Q294" s="15">
        <f>N294-O294-P294</f>
        <v>0</v>
      </c>
      <c r="R294" s="14">
        <v>2024</v>
      </c>
      <c r="S294" s="14">
        <f>IF(R294="N/A", J294-($B$1-F294), J294-($B$1-R294))</f>
        <v>4</v>
      </c>
      <c r="T294" s="15">
        <v>0</v>
      </c>
      <c r="U294" s="15">
        <v>0</v>
      </c>
      <c r="V294" s="15">
        <v>0</v>
      </c>
      <c r="W294" s="15">
        <v>0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No</v>
      </c>
      <c r="AA294" s="17" t="str">
        <f>IF(C294="DM", "N/A", IF(Z294="No","N/A",VLOOKUP(B294,'Extension List'!$A$3:$AE$1972,19,FALSE)))</f>
        <v>N/A</v>
      </c>
      <c r="AB294" s="14" t="str">
        <f>IF(C294="DM", "N/A", IF(Z294="No","N/A",VLOOKUP(B294,'Extension List'!$A$3:$AE$1972,21,FALSE)))</f>
        <v>N/A</v>
      </c>
      <c r="AC294" s="14" t="str">
        <f>IF(AA294="N/A", "N/A", 0)</f>
        <v>N/A</v>
      </c>
      <c r="AD294" s="15" t="str">
        <f>IF(AE294="N/A", "N/A", AA294-AE294)</f>
        <v>N/A</v>
      </c>
      <c r="AE294" s="15" t="str">
        <f>IF(AA294="N/A", "N/A", IF(AC294&gt;0, IF(AA294&lt;13, ROUNDUP(0.25*AA294,0), IF(AA294&lt;26, ROUNDUP(0.4*AA294,0), IF(AA294&lt;51, ROUNDUP(0.6*AA294,0), ROUNDUP(0.75*AA294,0)))), "N/A"))</f>
        <v>N/A</v>
      </c>
      <c r="AF294" s="15" t="str">
        <f>IF(AD294="N/A","N/A", (AE294*AC294)+Q294)</f>
        <v>N/A</v>
      </c>
      <c r="AG294" s="15" t="str">
        <f>IF($AF294="N/A", "N/A", "TBC")</f>
        <v>N/A</v>
      </c>
      <c r="AH294" s="15" t="str">
        <f>IF($AF294="N/A", "N/A", "TBC")</f>
        <v>N/A</v>
      </c>
      <c r="AI294" s="15" t="str">
        <f>IF($AF294="N/A","N/A",IF(AC294&gt;1,"TBC","N/A"))</f>
        <v>N/A</v>
      </c>
      <c r="AJ294" s="15" t="str">
        <f>IF($AF294="N/A","N/A",IF(AC294&gt;2,"TBC","N/A"))</f>
        <v>N/A</v>
      </c>
      <c r="AK294" s="15" t="str">
        <f>IF($AF294="N/A","N/A",IF(AC294&gt;3,"TBC","N/A"))</f>
        <v>N/A</v>
      </c>
      <c r="AL294" s="15" t="str">
        <f>IF(AC294="N/A","N/A",IF(AC294&gt;0,IF(SUM(AG294:AK294)&lt;&gt;AF294,"CHECK","OK"),"N/A"))</f>
        <v>N/A</v>
      </c>
      <c r="AM294" s="15">
        <f>IF(AD294="N/A", L294+T294, L294+AG294)</f>
        <v>8</v>
      </c>
      <c r="AN294" s="15">
        <f>IF(AD294="N/A", IF(U294="N/A", "N/A", L294+U294), AD294+AH294)</f>
        <v>8</v>
      </c>
      <c r="AO294" s="15">
        <f>IF(AD294="N/A", IF(V294="N/A", "N/A", L294+V294), IF(AI294="N/A", "N/A", AD294+AI294))</f>
        <v>8</v>
      </c>
      <c r="AP294" s="15">
        <f>IF(AD294="N/A", IF(W294="N/A", "N/A", L294+W294), IF(AJ294="N/A", "N/A", AD294+AJ294))</f>
        <v>8</v>
      </c>
      <c r="AQ294" s="15" t="str">
        <f>IF(AD294="N/A", IF(X294="N/A", "N/A", L294+X294), IF(AK294="N/A", "N/A", AD294+AK294))</f>
        <v>N/A</v>
      </c>
      <c r="AR294" s="14" t="s">
        <v>40</v>
      </c>
      <c r="AS294" s="14" t="s">
        <v>40</v>
      </c>
      <c r="AT294" s="14" t="s">
        <v>40</v>
      </c>
      <c r="AU294" s="14" t="s">
        <v>40</v>
      </c>
      <c r="AV294" s="14" t="s">
        <v>40</v>
      </c>
      <c r="AW294" s="14" t="s">
        <v>40</v>
      </c>
      <c r="AX294" s="14" t="s">
        <v>40</v>
      </c>
      <c r="AY294" s="14" t="s">
        <v>40</v>
      </c>
      <c r="AZ294" s="14" t="s">
        <v>40</v>
      </c>
      <c r="BA294" s="14" t="s">
        <v>40</v>
      </c>
      <c r="BB294" s="14" t="s">
        <v>40</v>
      </c>
      <c r="BC294" s="14" t="s">
        <v>40</v>
      </c>
      <c r="BD294" s="14" t="s">
        <v>40</v>
      </c>
      <c r="BE294" s="14" t="s">
        <v>40</v>
      </c>
      <c r="BF294" s="14" t="s">
        <v>40</v>
      </c>
      <c r="BG294" s="14" t="s">
        <v>40</v>
      </c>
      <c r="BH294" s="14" t="s">
        <v>40</v>
      </c>
      <c r="BI294" s="14"/>
      <c r="BJ294" s="15">
        <f>IF(AR294="R", $CA294, IF(OR(AR294="P", AR294="T", AR294="N"), 0, IF($C294="DM", $T294, IF(OR(AR294="Y", AR294="IR"),$AM294,IF(AR294="C", IF($BI294="Y", IF($AF294="N/A", $Q294, $AF294), IF($AG294="N/A", $T294,$AG294)))))))</f>
        <v>8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8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8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8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8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8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8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8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8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8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8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8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8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8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8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8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8</v>
      </c>
      <c r="CA294" s="14" t="s">
        <v>75</v>
      </c>
      <c r="CB294" s="15">
        <f>BZ294</f>
        <v>8</v>
      </c>
      <c r="CC294" s="14">
        <f>IF(OR($BH294="T", $BH294="R"), 0, IF($BH294="C", IF($BI294="Y", IF($BA294="C", 0, IF(AF294="N/A", Q294-T294, AF294-AG294)), IF($AF294="N/A", U294, AH294)), AN294))</f>
        <v>8</v>
      </c>
      <c r="CD294" s="14">
        <f>IF(OR($BH294="T", $BH294="R"), 0, IF($BH294="C", IF($BI294="Y", 0, IF($AF294="N/A", V294, AI294)), AO294))</f>
        <v>8</v>
      </c>
      <c r="CE294" s="14">
        <f>IF(OR($BH294="T", $BH294="R"), 0, IF($BH294="C", IF($BI294="Y", 0, IF($AF294="N/A", W294, AJ294)), AP294))</f>
        <v>8</v>
      </c>
      <c r="CF294" s="14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S:8 G:6 GR:0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4139</v>
      </c>
      <c r="B295" s="14" t="s">
        <v>2331</v>
      </c>
      <c r="C295" s="14" t="s">
        <v>64</v>
      </c>
      <c r="D295" s="14" t="s">
        <v>54</v>
      </c>
      <c r="E295" s="14">
        <f>VLOOKUP(B295, 'Rookie Year'!$A$2:$B$55555,2,FALSE)</f>
        <v>2021</v>
      </c>
      <c r="F295" s="14">
        <v>2021</v>
      </c>
      <c r="G295" s="14" t="s">
        <v>40</v>
      </c>
      <c r="H295" s="14" t="s">
        <v>2142</v>
      </c>
      <c r="I295" s="15">
        <v>29</v>
      </c>
      <c r="J295" s="14">
        <v>5</v>
      </c>
      <c r="K295" s="16">
        <f>IF(AND(G295&lt;&gt;"N",R295="N/A"), IF(I295&lt;4, 0, 0.25),IF(I295=1, IF(J295=1,0.25, 0.25), IF(I295&lt;13, 0.25, IF(I295&lt;26, 0.4, IF(I295&lt;51, 0.6, 0.75)))))</f>
        <v>0.6</v>
      </c>
      <c r="L295" s="15">
        <f>I295-M295</f>
        <v>11</v>
      </c>
      <c r="M295" s="15">
        <f>ROUNDUP(I295*K295,0)</f>
        <v>18</v>
      </c>
      <c r="N295" s="15">
        <f>M295*J295</f>
        <v>90</v>
      </c>
      <c r="O295" s="15">
        <v>72</v>
      </c>
      <c r="P295" s="15">
        <v>18</v>
      </c>
      <c r="Q295" s="15">
        <f>N295-O295-P295</f>
        <v>0</v>
      </c>
      <c r="R295" s="14">
        <v>2024</v>
      </c>
      <c r="S295" s="14">
        <f>IF(R295="N/A", J295-($B$1-F295), J295-($B$1-R295))</f>
        <v>4</v>
      </c>
      <c r="T295" s="15">
        <v>0</v>
      </c>
      <c r="U295" s="15">
        <v>0</v>
      </c>
      <c r="V295" s="15">
        <v>0</v>
      </c>
      <c r="W295" s="15">
        <v>0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No</v>
      </c>
      <c r="AA295" s="17" t="str">
        <f>IF(C295="DM", "N/A", IF(Z295="No","N/A",VLOOKUP(B295,'Extension List'!$A$3:$AE$1972,19,FALSE)))</f>
        <v>N/A</v>
      </c>
      <c r="AB295" s="14" t="str">
        <f>IF(C295="DM", "N/A", IF(Z295="No","N/A",VLOOKUP(B295,'Extension List'!$A$3:$AE$1972,21,FALSE)))</f>
        <v>N/A</v>
      </c>
      <c r="AC295" s="14" t="str">
        <f>IF(AA295="N/A", "N/A", 0)</f>
        <v>N/A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11</v>
      </c>
      <c r="AN295" s="15">
        <f>IF(AD295="N/A", IF(U295="N/A", "N/A", L295+U295), AD295+AH295)</f>
        <v>11</v>
      </c>
      <c r="AO295" s="15">
        <f>IF(AD295="N/A", IF(V295="N/A", "N/A", L295+V295), IF(AI295="N/A", "N/A", AD295+AI295))</f>
        <v>11</v>
      </c>
      <c r="AP295" s="15">
        <f>IF(AD295="N/A", IF(W295="N/A", "N/A", L295+W295), IF(AJ295="N/A", "N/A", AD295+AJ295))</f>
        <v>11</v>
      </c>
      <c r="AQ295" s="15" t="str">
        <f>IF(AD295="N/A", IF(X295="N/A", "N/A", L295+X295), IF(AK295="N/A", "N/A", AD295+AK295))</f>
        <v>N/A</v>
      </c>
      <c r="AR295" s="14" t="s">
        <v>40</v>
      </c>
      <c r="AS295" s="14" t="s">
        <v>40</v>
      </c>
      <c r="AT295" s="14" t="s">
        <v>40</v>
      </c>
      <c r="AU295" s="14" t="s">
        <v>40</v>
      </c>
      <c r="AV295" s="14" t="s">
        <v>40</v>
      </c>
      <c r="AW295" s="14" t="s">
        <v>40</v>
      </c>
      <c r="AX295" s="14" t="s">
        <v>40</v>
      </c>
      <c r="AY295" s="14" t="s">
        <v>40</v>
      </c>
      <c r="AZ295" s="14" t="s">
        <v>40</v>
      </c>
      <c r="BA295" s="14" t="s">
        <v>40</v>
      </c>
      <c r="BB295" s="14" t="s">
        <v>40</v>
      </c>
      <c r="BC295" s="14" t="s">
        <v>40</v>
      </c>
      <c r="BD295" s="14" t="s">
        <v>40</v>
      </c>
      <c r="BE295" s="14" t="s">
        <v>40</v>
      </c>
      <c r="BF295" s="14" t="s">
        <v>40</v>
      </c>
      <c r="BG295" s="14" t="s">
        <v>40</v>
      </c>
      <c r="BH295" s="14" t="s">
        <v>40</v>
      </c>
      <c r="BI295" s="14"/>
      <c r="BJ295" s="15">
        <f>IF(AR295="R", $CA295, IF(OR(AR295="P", AR295="T", AR295="N"), 0, IF($C295="DM", $T295, IF(OR(AR295="Y", AR295="IR"),$AM295,IF(AR295="C", IF($BI295="Y", IF($AF295="N/A", $Q295, $AF295), IF($AG295="N/A", $T295,$AG295)))))))</f>
        <v>11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11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11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11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11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11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11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11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11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11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11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11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11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11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11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11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11</v>
      </c>
      <c r="CA295" s="14" t="s">
        <v>75</v>
      </c>
      <c r="CB295" s="15">
        <f>BZ295</f>
        <v>11</v>
      </c>
      <c r="CC295" s="14">
        <f>IF(OR($BH295="T", $BH295="R"), 0, IF($BH295="C", IF($BI295="Y", IF($BA295="C", 0, IF(AF295="N/A", Q295-T295, AF295-AG295)), IF($AF295="N/A", U295, AH295)), AN295))</f>
        <v>11</v>
      </c>
      <c r="CD295" s="14">
        <f>IF(OR($BH295="T", $BH295="R"), 0, IF($BH295="C", IF($BI295="Y", 0, IF($AF295="N/A", V295, AI295)), AO295))</f>
        <v>11</v>
      </c>
      <c r="CE295" s="14">
        <f>IF(OR($BH295="T", $BH295="R"), 0, IF($BH295="C", IF($BI295="Y", 0, IF($AF295="N/A", W295, AJ295)), AP295))</f>
        <v>11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S:11 G:18 GR:0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6201</v>
      </c>
      <c r="B296" s="14" t="s">
        <v>2961</v>
      </c>
      <c r="C296" s="14" t="s">
        <v>65</v>
      </c>
      <c r="D296" s="14" t="s">
        <v>54</v>
      </c>
      <c r="E296" s="14">
        <f>VLOOKUP(B296, 'Rookie Year'!$A$2:$B$55555,2,FALSE)</f>
        <v>2023</v>
      </c>
      <c r="F296" s="14">
        <v>2025</v>
      </c>
      <c r="G296" s="14" t="s">
        <v>42</v>
      </c>
      <c r="H296" s="14">
        <v>4</v>
      </c>
      <c r="I296" s="15">
        <v>1</v>
      </c>
      <c r="J296" s="14">
        <v>1</v>
      </c>
      <c r="K296" s="16">
        <f>IF(AND(G296&lt;&gt;"N",R296="N/A"), IF(I296&lt;4, 0, 0.25),IF(I296=1, IF(J296=1,0.25, 0.25), IF(I296&lt;13, 0.25, IF(I296&lt;26, 0.4, IF(I296&lt;51, 0.6, 0.75)))))</f>
        <v>0.25</v>
      </c>
      <c r="L296" s="15">
        <f>I296-M296</f>
        <v>0</v>
      </c>
      <c r="M296" s="15">
        <f>ROUNDUP(I296*K296,0)</f>
        <v>1</v>
      </c>
      <c r="N296" s="15">
        <f>M296*J296</f>
        <v>1</v>
      </c>
      <c r="O296" s="15">
        <v>0</v>
      </c>
      <c r="P296" s="15">
        <v>0</v>
      </c>
      <c r="Q296" s="15">
        <f>N296-O296-P296</f>
        <v>1</v>
      </c>
      <c r="R296" s="14" t="s">
        <v>75</v>
      </c>
      <c r="S296" s="14">
        <f>IF(R296="N/A", J296-($B$1-F296), J296-($B$1-R296))</f>
        <v>1</v>
      </c>
      <c r="T296" s="15">
        <f>IF($S296&lt;1, "N/A", $M296)</f>
        <v>1</v>
      </c>
      <c r="U296" s="15" t="str">
        <f>IF($S296&lt;2, "N/A", $M296)</f>
        <v>N/A</v>
      </c>
      <c r="V296" s="15" t="str">
        <f>IF($S296&lt;3, "N/A", $M296)</f>
        <v>N/A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No</v>
      </c>
      <c r="AA296" s="17" t="str">
        <f>IF(C296="DM", "N/A", IF(Z296="No","N/A",VLOOKUP(B296,'Extension List'!$A$3:$AE$1972,19,FALSE)))</f>
        <v>N/A</v>
      </c>
      <c r="AB296" s="14" t="str">
        <f>IF(C296="DM", "N/A", IF(Z296="No","N/A",VLOOKUP(B296,'Extension List'!$A$3:$AE$1972,21,FALSE)))</f>
        <v>N/A</v>
      </c>
      <c r="AC296" s="14" t="str">
        <f>IF(AA296="N/A", "N/A", 0)</f>
        <v>N/A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1</v>
      </c>
      <c r="AN296" s="15" t="str">
        <f>IF(AD296="N/A", IF(U296="N/A", "N/A", L296+U296), AD296+AH296)</f>
        <v>N/A</v>
      </c>
      <c r="AO296" s="15" t="str">
        <f>IF(AD296="N/A", IF(V296="N/A", "N/A", L296+V296), IF(AI296="N/A", "N/A", AD296+AI296))</f>
        <v>N/A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42</v>
      </c>
      <c r="AS296" s="14" t="s">
        <v>42</v>
      </c>
      <c r="AT296" s="14" t="s">
        <v>42</v>
      </c>
      <c r="AU296" s="14" t="s">
        <v>42</v>
      </c>
      <c r="AV296" s="14" t="s">
        <v>40</v>
      </c>
      <c r="AW296" s="14" t="s">
        <v>40</v>
      </c>
      <c r="AX296" s="14" t="s">
        <v>40</v>
      </c>
      <c r="AY296" s="14" t="s">
        <v>40</v>
      </c>
      <c r="AZ296" s="14" t="s">
        <v>40</v>
      </c>
      <c r="BA296" s="14" t="s">
        <v>40</v>
      </c>
      <c r="BB296" s="14" t="s">
        <v>40</v>
      </c>
      <c r="BC296" s="14" t="s">
        <v>40</v>
      </c>
      <c r="BD296" s="14" t="s">
        <v>40</v>
      </c>
      <c r="BE296" s="14" t="s">
        <v>40</v>
      </c>
      <c r="BF296" s="14" t="s">
        <v>40</v>
      </c>
      <c r="BG296" s="14" t="s">
        <v>40</v>
      </c>
      <c r="BH296" s="14" t="s">
        <v>40</v>
      </c>
      <c r="BJ296" s="15">
        <f>IF(AR296="R", $CA296, IF(OR(AR296="P", AR296="T", AR296="N"), 0, IF($C296="DM", $T296, IF(OR(AR296="Y", AR296="IR"),$AM296,IF(AR296="C", IF($BI296="Y", IF($AF296="N/A", $Q296, $AF296), IF($AG296="N/A", $T296,$AG296)))))))</f>
        <v>0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0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0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0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4" t="s">
        <v>75</v>
      </c>
      <c r="CB296" s="15">
        <f>BZ296</f>
        <v>1</v>
      </c>
      <c r="CC296" s="14" t="str">
        <f>IF(OR($BH296="T", $BH296="R"), 0, IF($BH296="C", IF($BI296="Y", IF($BA296="C", 0, IF(AF296="N/A", Q296-T296, AF296-AG296)), IF($AF296="N/A", U296, AH296)), AN296))</f>
        <v>N/A</v>
      </c>
      <c r="CD296" s="14" t="str">
        <f>IF(OR($BH296="T", $BH296="R"), 0, IF($BH296="C", IF($BI296="Y", 0, IF($AF296="N/A", V296, AI296)), AO296))</f>
        <v>N/A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S:0 G:1 GR:1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5961</v>
      </c>
      <c r="B297" s="14" t="s">
        <v>1101</v>
      </c>
      <c r="C297" s="14" t="s">
        <v>65</v>
      </c>
      <c r="D297" s="14" t="s">
        <v>54</v>
      </c>
      <c r="E297" s="14">
        <f>VLOOKUP(B297, 'Rookie Year'!$A$2:$B$55555,2,FALSE)</f>
        <v>2016</v>
      </c>
      <c r="F297" s="14">
        <v>2025</v>
      </c>
      <c r="G297" s="14" t="s">
        <v>42</v>
      </c>
      <c r="H297" s="14" t="s">
        <v>1927</v>
      </c>
      <c r="I297" s="15">
        <v>1</v>
      </c>
      <c r="J297" s="14">
        <v>1</v>
      </c>
      <c r="K297" s="16">
        <f>IF(AND(G297&lt;&gt;"N",R297="N/A"), IF(I297&lt;4, 0, 0.25),IF(I297=1, IF(J297=1,0.25, 0.25), IF(I297&lt;13, 0.25, IF(I297&lt;26, 0.4, IF(I297&lt;51, 0.6, 0.75)))))</f>
        <v>0.25</v>
      </c>
      <c r="L297" s="15">
        <f>I297-M297</f>
        <v>0</v>
      </c>
      <c r="M297" s="15">
        <f>ROUNDUP(I297*K297,0)</f>
        <v>1</v>
      </c>
      <c r="N297" s="15">
        <f>M297*J297</f>
        <v>1</v>
      </c>
      <c r="O297" s="15">
        <v>0</v>
      </c>
      <c r="P297" s="15">
        <v>0</v>
      </c>
      <c r="Q297" s="15">
        <f>N297-O297-P297</f>
        <v>1</v>
      </c>
      <c r="R297" s="14" t="s">
        <v>75</v>
      </c>
      <c r="S297" s="14">
        <f>IF(R297="N/A", J297-($B$1-F297), J297-($B$1-R297))</f>
        <v>1</v>
      </c>
      <c r="T297" s="15">
        <f>IF($S297&lt;1, "N/A", $M297)</f>
        <v>1</v>
      </c>
      <c r="U297" s="15" t="str">
        <f>IF($S297&lt;2, "N/A", $M297)</f>
        <v>N/A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No</v>
      </c>
      <c r="AA297" s="17" t="str">
        <f>IF(C297="DM", "N/A", IF(Z297="No","N/A",VLOOKUP(B297,'Extension List'!$A$3:$AE$1972,19,FALSE)))</f>
        <v>N/A</v>
      </c>
      <c r="AB297" s="14" t="str">
        <f>IF(C297="DM", "N/A", IF(Z297="No","N/A",VLOOKUP(B297,'Extension List'!$A$3:$AE$1972,21,FALSE)))</f>
        <v>N/A</v>
      </c>
      <c r="AC297" s="14" t="str">
        <f>IF(AA297="N/A", "N/A", 0)</f>
        <v>N/A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1</v>
      </c>
      <c r="AN297" s="15" t="str">
        <f>IF(AD297="N/A", IF(U297="N/A", "N/A", L297+U297), AD297+AH297)</f>
        <v>N/A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J297" s="15">
        <f>IF(AR297="R", $CA297, IF(OR(AR297="P", AR297="T", AR297="N"), 0, IF($C297="DM", $T297, IF(OR(AR297="Y", AR297="IR"),$AM297,IF(AR297="C", IF($BI297="Y", IF($AF297="N/A", $Q297, $AF297), IF($AG297="N/A", $T297,$AG297)))))))</f>
        <v>1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1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1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1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1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1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1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1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1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1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1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1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1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1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1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1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1</v>
      </c>
      <c r="CA297" s="14" t="s">
        <v>75</v>
      </c>
      <c r="CB297" s="15">
        <f>BZ297</f>
        <v>1</v>
      </c>
      <c r="CC297" s="14" t="str">
        <f>IF(OR($BH297="T", $BH297="R"), 0, IF($BH297="C", IF($BI297="Y", IF($BA297="C", 0, IF(AF297="N/A", Q297-T297, AF297-AG297)), IF($AF297="N/A", U297, AH297)), AN297))</f>
        <v>N/A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S:0 G:1 GR:1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5965</v>
      </c>
      <c r="B298" s="14" t="s">
        <v>512</v>
      </c>
      <c r="C298" s="14" t="s">
        <v>66</v>
      </c>
      <c r="D298" s="14" t="s">
        <v>54</v>
      </c>
      <c r="E298" s="14">
        <f>VLOOKUP(B298, 'Rookie Year'!$A$2:$B$55555,2,FALSE)</f>
        <v>2016</v>
      </c>
      <c r="F298" s="14">
        <v>2025</v>
      </c>
      <c r="G298" s="14" t="s">
        <v>42</v>
      </c>
      <c r="H298" s="14" t="s">
        <v>1927</v>
      </c>
      <c r="I298" s="15">
        <v>1</v>
      </c>
      <c r="J298" s="14">
        <v>1</v>
      </c>
      <c r="K298" s="16">
        <f>IF(AND(G298&lt;&gt;"N",R298="N/A"), IF(I298&lt;4, 0, 0.25),IF(I298=1, IF(J298=1,0.25, 0.25), IF(I298&lt;13, 0.25, IF(I298&lt;26, 0.4, IF(I298&lt;51, 0.6, 0.75)))))</f>
        <v>0.25</v>
      </c>
      <c r="L298" s="15">
        <f>I298-M298</f>
        <v>0</v>
      </c>
      <c r="M298" s="15">
        <f>ROUNDUP(I298*K298,0)</f>
        <v>1</v>
      </c>
      <c r="N298" s="15">
        <f>M298*J298</f>
        <v>1</v>
      </c>
      <c r="O298" s="15">
        <v>0</v>
      </c>
      <c r="P298" s="15">
        <v>0</v>
      </c>
      <c r="Q298" s="15">
        <f>N298-O298-P298</f>
        <v>1</v>
      </c>
      <c r="R298" s="14" t="s">
        <v>75</v>
      </c>
      <c r="S298" s="14">
        <f>IF(R298="N/A", J298-($B$1-F298), J298-($B$1-R298))</f>
        <v>1</v>
      </c>
      <c r="T298" s="15">
        <f>IF($S298&lt;1, "N/A", $M298)</f>
        <v>1</v>
      </c>
      <c r="U298" s="15" t="str">
        <f>IF($S298&lt;2, "N/A", $M298)</f>
        <v>N/A</v>
      </c>
      <c r="V298" s="15" t="str">
        <f>IF($S298&lt;3, "N/A", $M298)</f>
        <v>N/A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No</v>
      </c>
      <c r="AA298" s="17" t="str">
        <f>IF(C298="DM", "N/A", IF(Z298="No","N/A",VLOOKUP(B298,'Extension List'!$A$3:$AE$1972,19,FALSE)))</f>
        <v>N/A</v>
      </c>
      <c r="AB298" s="14" t="str">
        <f>IF(C298="DM", "N/A", IF(Z298="No","N/A",VLOOKUP(B298,'Extension List'!$A$3:$AE$1972,21,FALSE)))</f>
        <v>N/A</v>
      </c>
      <c r="AC298" s="14" t="str">
        <f>IF(AA298="N/A", "N/A", 0)</f>
        <v>N/A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1</v>
      </c>
      <c r="AN298" s="15" t="str">
        <f>IF(AD298="N/A", IF(U298="N/A", "N/A", L298+U298), AD298+AH298)</f>
        <v>N/A</v>
      </c>
      <c r="AO298" s="15" t="str">
        <f>IF(AD298="N/A", IF(V298="N/A", "N/A", L298+V298), IF(AI298="N/A", "N/A", AD298+AI298))</f>
        <v>N/A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40</v>
      </c>
      <c r="AS298" s="14" t="s">
        <v>40</v>
      </c>
      <c r="AT298" s="14" t="s">
        <v>40</v>
      </c>
      <c r="AU298" s="14" t="s">
        <v>40</v>
      </c>
      <c r="AV298" s="14" t="s">
        <v>40</v>
      </c>
      <c r="AW298" s="14" t="s">
        <v>40</v>
      </c>
      <c r="AX298" s="14" t="s">
        <v>40</v>
      </c>
      <c r="AY298" s="14" t="s">
        <v>40</v>
      </c>
      <c r="AZ298" s="14" t="s">
        <v>40</v>
      </c>
      <c r="BA298" s="14" t="s">
        <v>40</v>
      </c>
      <c r="BB298" s="14" t="s">
        <v>40</v>
      </c>
      <c r="BC298" s="14" t="s">
        <v>40</v>
      </c>
      <c r="BD298" s="14" t="s">
        <v>40</v>
      </c>
      <c r="BE298" s="14" t="s">
        <v>40</v>
      </c>
      <c r="BF298" s="14" t="s">
        <v>40</v>
      </c>
      <c r="BG298" s="14" t="s">
        <v>40</v>
      </c>
      <c r="BH298" s="14" t="s">
        <v>40</v>
      </c>
      <c r="BJ298" s="15">
        <f>IF(AR298="R", $CA298, IF(OR(AR298="P", AR298="T", AR298="N"), 0, IF($C298="DM", $T298, IF(OR(AR298="Y", AR298="IR"),$AM298,IF(AR298="C", IF($BI298="Y", IF($AF298="N/A", $Q298, $AF298), IF($AG298="N/A", $T298,$AG298)))))))</f>
        <v>1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1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1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1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1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1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1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1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1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1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1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1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1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1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1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1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1</v>
      </c>
      <c r="CA298" s="14" t="s">
        <v>75</v>
      </c>
      <c r="CB298" s="15">
        <f>BZ298</f>
        <v>1</v>
      </c>
      <c r="CC298" s="14" t="str">
        <f>IF(OR($BH298="T", $BH298="R"), 0, IF($BH298="C", IF($BI298="Y", IF($BA298="C", 0, IF(AF298="N/A", Q298-T298, AF298-AG298)), IF($AF298="N/A", U298, AH298)), AN298))</f>
        <v>N/A</v>
      </c>
      <c r="CD298" s="14" t="str">
        <f>IF(OR($BH298="T", $BH298="R"), 0, IF($BH298="C", IF($BI298="Y", 0, IF($AF298="N/A", V298, AI298)), AO298))</f>
        <v>N/A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S:0 G:1 GR:1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6094</v>
      </c>
      <c r="B299" s="14" t="s">
        <v>3210</v>
      </c>
      <c r="C299" s="14" t="s">
        <v>67</v>
      </c>
      <c r="D299" s="14" t="s">
        <v>54</v>
      </c>
      <c r="E299" s="14">
        <v>2025</v>
      </c>
      <c r="F299" s="14">
        <v>2025</v>
      </c>
      <c r="G299" s="14" t="s">
        <v>40</v>
      </c>
      <c r="H299" s="14" t="s">
        <v>2230</v>
      </c>
      <c r="I299" s="15">
        <v>1</v>
      </c>
      <c r="J299" s="14">
        <v>3</v>
      </c>
      <c r="K299" s="16">
        <f>IF(AND(G299&lt;&gt;"N",R299="N/A"), IF(I299&lt;4, 0, 0.25),IF(I299=1, IF(J299=1,0.25, 0.25), IF(I299&lt;13, 0.25, IF(I299&lt;26, 0.4, IF(I299&lt;51, 0.6, 0.75)))))</f>
        <v>0</v>
      </c>
      <c r="L299" s="15">
        <f>I299-M299</f>
        <v>1</v>
      </c>
      <c r="M299" s="15">
        <f>ROUNDUP(I299*K299,0)</f>
        <v>0</v>
      </c>
      <c r="N299" s="15">
        <f>M299*J299</f>
        <v>0</v>
      </c>
      <c r="O299" s="15">
        <v>0</v>
      </c>
      <c r="P299" s="15">
        <v>0</v>
      </c>
      <c r="Q299" s="15">
        <f>N299-O299-P299</f>
        <v>0</v>
      </c>
      <c r="R299" s="14" t="s">
        <v>75</v>
      </c>
      <c r="S299" s="14">
        <f>IF(R299="N/A", J299-($B$1-F299), J299-($B$1-R299))</f>
        <v>3</v>
      </c>
      <c r="T299" s="15">
        <f>IF($S299&lt;1, "N/A", $M299)</f>
        <v>0</v>
      </c>
      <c r="U299" s="15">
        <f>IF($S299&lt;2, "N/A", $M299)</f>
        <v>0</v>
      </c>
      <c r="V299" s="15">
        <f>IF($S299&lt;3, "N/A", $M299)</f>
        <v>0</v>
      </c>
      <c r="W299" s="15" t="str">
        <f>IF($S299&lt;4, "N/A", $M299)</f>
        <v>N/A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No</v>
      </c>
      <c r="AA299" s="17" t="str">
        <f>IF(C299="DM", "N/A", IF(Z299="No","N/A",VLOOKUP(B299,'Extension List'!$A$3:$AE$1972,19,FALSE)))</f>
        <v>N/A</v>
      </c>
      <c r="AB299" s="14" t="str">
        <f>IF(C299="DM", "N/A", IF(Z299="No","N/A",VLOOKUP(B299,'Extension List'!$A$3:$AE$1972,21,FALSE)))</f>
        <v>N/A</v>
      </c>
      <c r="AC299" s="14" t="str">
        <f>IF(AA299="N/A", "N/A", 0)</f>
        <v>N/A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1</v>
      </c>
      <c r="AN299" s="15">
        <f>IF(AD299="N/A", IF(U299="N/A", "N/A", L299+U299), AD299+AH299)</f>
        <v>1</v>
      </c>
      <c r="AO299" s="15">
        <f>IF(AD299="N/A", IF(V299="N/A", "N/A", L299+V299), IF(AI299="N/A", "N/A", AD299+AI299))</f>
        <v>1</v>
      </c>
      <c r="AP299" s="15" t="str">
        <f>IF(AD299="N/A", IF(W299="N/A", "N/A", L299+W299), IF(AJ299="N/A", "N/A", AD299+AJ299))</f>
        <v>N/A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40</v>
      </c>
      <c r="BA299" s="14" t="s">
        <v>40</v>
      </c>
      <c r="BB299" s="14" t="s">
        <v>40</v>
      </c>
      <c r="BC299" s="14" t="s">
        <v>40</v>
      </c>
      <c r="BD299" s="14" t="s">
        <v>40</v>
      </c>
      <c r="BE299" s="14" t="s">
        <v>40</v>
      </c>
      <c r="BF299" s="14" t="s">
        <v>40</v>
      </c>
      <c r="BG299" s="14" t="s">
        <v>40</v>
      </c>
      <c r="BH299" s="14" t="s">
        <v>40</v>
      </c>
      <c r="BJ299" s="15">
        <f>IF(AR299="R", $CA299, IF(OR(AR299="P", AR299="T", AR299="N"), 0, IF($C299="DM", $T299, IF(OR(AR299="Y", AR299="IR"),$AM299,IF(AR299="C", IF($BI299="Y", IF($AF299="N/A", $Q299, $AF299), IF($AG299="N/A", $T299,$AG299)))))))</f>
        <v>1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1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1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1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1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1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1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1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1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1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1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1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1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1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1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1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1</v>
      </c>
      <c r="CA299" s="14" t="s">
        <v>75</v>
      </c>
      <c r="CB299" s="15">
        <f>BZ299</f>
        <v>1</v>
      </c>
      <c r="CC299" s="14">
        <f>IF(OR($BH299="T", $BH299="R"), 0, IF($BH299="C", IF($BI299="Y", IF($BA299="C", 0, IF(AF299="N/A", Q299-T299, AF299-AG299)), IF($AF299="N/A", U299, AH299)), AN299))</f>
        <v>1</v>
      </c>
      <c r="CD299" s="14">
        <f>IF(OR($BH299="T", $BH299="R"), 0, IF($BH299="C", IF($BI299="Y", 0, IF($AF299="N/A", V299, AI299)), AO299))</f>
        <v>1</v>
      </c>
      <c r="CE299" s="14" t="str">
        <f>IF(OR($BH299="T", $BH299="R"), 0, IF($BH299="C", IF($BI299="Y", 0, IF($AF299="N/A", W299, AJ299)), AP299))</f>
        <v>N/A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S:1 G:0 GR:0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5231</v>
      </c>
      <c r="B300" s="14" t="s">
        <v>2819</v>
      </c>
      <c r="C300" s="14" t="s">
        <v>67</v>
      </c>
      <c r="D300" s="14" t="s">
        <v>54</v>
      </c>
      <c r="E300" s="14">
        <f>VLOOKUP(B300, 'Rookie Year'!$A$2:$B$55555,2,FALSE)</f>
        <v>2023</v>
      </c>
      <c r="F300" s="14">
        <v>2023</v>
      </c>
      <c r="G300" s="14" t="s">
        <v>40</v>
      </c>
      <c r="H300" s="14" t="s">
        <v>2215</v>
      </c>
      <c r="I300" s="15">
        <v>1</v>
      </c>
      <c r="J300" s="14">
        <v>3</v>
      </c>
      <c r="K300" s="16">
        <f>IF(AND(G300&lt;&gt;"N",R300="N/A"), IF(I300&lt;4, 0, 0.25),IF(I300=1, IF(J300=1,0.25, 0.25), IF(I300&lt;13, 0.25, IF(I300&lt;26, 0.4, IF(I300&lt;51, 0.6, 0.75)))))</f>
        <v>0</v>
      </c>
      <c r="L300" s="15">
        <f>I300-M300</f>
        <v>1</v>
      </c>
      <c r="M300" s="15">
        <f>ROUNDUP(I300*K300,0)</f>
        <v>0</v>
      </c>
      <c r="N300" s="15">
        <f>M300*J300</f>
        <v>0</v>
      </c>
      <c r="O300" s="15">
        <v>0</v>
      </c>
      <c r="P300" s="15">
        <v>0</v>
      </c>
      <c r="Q300" s="15">
        <f>N300-O300-P300</f>
        <v>0</v>
      </c>
      <c r="R300" s="14" t="s">
        <v>75</v>
      </c>
      <c r="S300" s="14">
        <f>IF(R300="N/A", J300-($B$1-F300), J300-($B$1-R300))</f>
        <v>1</v>
      </c>
      <c r="T300" s="15">
        <v>0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Yes</v>
      </c>
      <c r="AA300" s="17">
        <f>IF(C300="DM", "N/A", IF(Z300="No","N/A",VLOOKUP(B300,'Extension List'!$A$3:$AE$1972,19,FALSE)))</f>
        <v>1</v>
      </c>
      <c r="AB300" s="14">
        <f>IF(C300="DM", "N/A", IF(Z300="No","N/A",VLOOKUP(B300,'Extension List'!$A$3:$AE$1972,21,FALSE)))</f>
        <v>1</v>
      </c>
      <c r="AC300" s="14">
        <f>IF(AA300="N/A", "N/A", 0)</f>
        <v>0</v>
      </c>
      <c r="AD300" s="15" t="str">
        <f>IF(AE300="N/A", "N/A", AA300-AE300)</f>
        <v>N/A</v>
      </c>
      <c r="AE300" s="15" t="str">
        <f>IF(AA300="N/A", "N/A", IF(AC300&gt;0, IF(AA300&lt;13, ROUNDUP(0.25*AA300,0), IF(AA300&lt;26, ROUNDUP(0.4*AA300,0), IF(AA300&lt;51, ROUNDUP(0.6*AA300,0), ROUNDUP(0.75*AA300,0)))), "N/A"))</f>
        <v>N/A</v>
      </c>
      <c r="AF300" s="15" t="str">
        <f>IF(AD300="N/A","N/A", (AE300*AC300)+Q300)</f>
        <v>N/A</v>
      </c>
      <c r="AG300" s="15" t="str">
        <f>IF($AF300="N/A", "N/A", "TBC")</f>
        <v>N/A</v>
      </c>
      <c r="AH300" s="15" t="str">
        <f>IF($AF300="N/A", "N/A", "TBC")</f>
        <v>N/A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N/A</v>
      </c>
      <c r="AM300" s="15">
        <f>IF(AD300="N/A", L300+T300, L300+AG300)</f>
        <v>1</v>
      </c>
      <c r="AN300" s="15" t="str">
        <f>IF(AD300="N/A", IF(U300="N/A", "N/A", L300+U300), AD300+AH300)</f>
        <v>N/A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40</v>
      </c>
      <c r="AS300" s="14" t="s">
        <v>40</v>
      </c>
      <c r="AT300" s="14" t="s">
        <v>40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I300" s="14"/>
      <c r="BJ300" s="15">
        <f>IF(AR300="R", $CA300, IF(OR(AR300="P", AR300="T", AR300="N"), 0, IF($C300="DM", $T300, IF(OR(AR300="Y", AR300="IR"),$AM300,IF(AR300="C", IF($BI300="Y", IF($AF300="N/A", $Q300, $AF300), IF($AG300="N/A", $T300,$AG300)))))))</f>
        <v>1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1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1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1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1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1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1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1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1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1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1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1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1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1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1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1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1</v>
      </c>
      <c r="CA300" s="14" t="s">
        <v>75</v>
      </c>
      <c r="CB300" s="15">
        <f>BZ300</f>
        <v>1</v>
      </c>
      <c r="CC300" s="14" t="str">
        <f>IF(OR($BH300="T", $BH300="R"), 0, IF($BH300="C", IF($BI300="Y", IF($BA300="C", 0, IF(AF300="N/A", Q300-T300, AF300-AG300)), IF($AF300="N/A", U300, AH300)), AN300))</f>
        <v>N/A</v>
      </c>
      <c r="CD300" s="14" t="str">
        <f>IF(OR($BH300="T", $BH300="R"), 0, IF($BH300="C", IF($BI300="Y", 0, IF($AF300="N/A", V300, AI300)), AO300))</f>
        <v>N/A</v>
      </c>
      <c r="CE300" s="14" t="str">
        <f>IF(OR($BH300="T", $BH300="R"), 0, IF($BH300="C", IF($BI300="Y", 0, IF($AF300="N/A", W300, AJ300)), AP300))</f>
        <v>N/A</v>
      </c>
      <c r="CF300" s="14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S:1 G:0 GR:0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6058</v>
      </c>
      <c r="B301" s="14" t="s">
        <v>3174</v>
      </c>
      <c r="C301" s="14" t="s">
        <v>67</v>
      </c>
      <c r="D301" s="14" t="s">
        <v>54</v>
      </c>
      <c r="E301" s="14">
        <v>2025</v>
      </c>
      <c r="F301" s="14">
        <v>2025</v>
      </c>
      <c r="G301" s="14" t="s">
        <v>40</v>
      </c>
      <c r="H301" s="14" t="s">
        <v>2203</v>
      </c>
      <c r="I301" s="15">
        <v>1</v>
      </c>
      <c r="J301" s="14">
        <v>3</v>
      </c>
      <c r="K301" s="16">
        <f>IF(AND(G301&lt;&gt;"N",R301="N/A"), IF(I301&lt;4, 0, 0.25),IF(I301=1, IF(J301=1,0.25, 0.25), IF(I301&lt;13, 0.25, IF(I301&lt;26, 0.4, IF(I301&lt;51, 0.6, 0.75)))))</f>
        <v>0</v>
      </c>
      <c r="L301" s="15">
        <f>I301-M301</f>
        <v>1</v>
      </c>
      <c r="M301" s="15">
        <f>ROUNDUP(I301*K301,0)</f>
        <v>0</v>
      </c>
      <c r="N301" s="15">
        <f>M301*J301</f>
        <v>0</v>
      </c>
      <c r="O301" s="15">
        <v>0</v>
      </c>
      <c r="P301" s="15">
        <v>0</v>
      </c>
      <c r="Q301" s="15">
        <f>N301-O301-P301</f>
        <v>0</v>
      </c>
      <c r="R301" s="14" t="s">
        <v>75</v>
      </c>
      <c r="S301" s="14">
        <f>IF(R301="N/A", J301-($B$1-F301), J301-($B$1-R301))</f>
        <v>3</v>
      </c>
      <c r="T301" s="15">
        <f>IF($S301&lt;1, "N/A", $M301)</f>
        <v>0</v>
      </c>
      <c r="U301" s="15">
        <f>IF($S301&lt;2, "N/A", $M301)</f>
        <v>0</v>
      </c>
      <c r="V301" s="15">
        <f>IF($S301&lt;3, "N/A", $M301)</f>
        <v>0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No</v>
      </c>
      <c r="AA301" s="17" t="str">
        <f>IF(C301="DM", "N/A", IF(Z301="No","N/A",VLOOKUP(B301,'Extension List'!$A$3:$AE$1972,19,FALSE)))</f>
        <v>N/A</v>
      </c>
      <c r="AB301" s="14" t="str">
        <f>IF(C301="DM", "N/A", IF(Z301="No","N/A",VLOOKUP(B301,'Extension List'!$A$3:$AE$1972,21,FALSE)))</f>
        <v>N/A</v>
      </c>
      <c r="AC301" s="14" t="str">
        <f>IF(AA301="N/A", "N/A", 0)</f>
        <v>N/A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1</v>
      </c>
      <c r="AN301" s="15">
        <f>IF(AD301="N/A", IF(U301="N/A", "N/A", L301+U301), AD301+AH301)</f>
        <v>1</v>
      </c>
      <c r="AO301" s="15">
        <f>IF(AD301="N/A", IF(V301="N/A", "N/A", L301+V301), IF(AI301="N/A", "N/A", AD301+AI301))</f>
        <v>1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40</v>
      </c>
      <c r="AS301" s="14" t="s">
        <v>40</v>
      </c>
      <c r="AT301" s="14" t="s">
        <v>40</v>
      </c>
      <c r="AU301" s="14" t="s">
        <v>40</v>
      </c>
      <c r="AV301" s="14" t="s">
        <v>40</v>
      </c>
      <c r="AW301" s="14" t="s">
        <v>40</v>
      </c>
      <c r="AX301" s="14" t="s">
        <v>40</v>
      </c>
      <c r="AY301" s="14" t="s">
        <v>40</v>
      </c>
      <c r="AZ301" s="14" t="s">
        <v>40</v>
      </c>
      <c r="BA301" s="14" t="s">
        <v>40</v>
      </c>
      <c r="BB301" s="14" t="s">
        <v>40</v>
      </c>
      <c r="BC301" s="14" t="s">
        <v>40</v>
      </c>
      <c r="BD301" s="14" t="s">
        <v>40</v>
      </c>
      <c r="BE301" s="14" t="s">
        <v>40</v>
      </c>
      <c r="BF301" s="14" t="s">
        <v>40</v>
      </c>
      <c r="BG301" s="14" t="s">
        <v>40</v>
      </c>
      <c r="BH301" s="14" t="s">
        <v>40</v>
      </c>
      <c r="BJ301" s="15">
        <f>IF(AR301="R", $CA301, IF(OR(AR301="P", AR301="T", AR301="N"), 0, IF($C301="DM", $T301, IF(OR(AR301="Y", AR301="IR"),$AM301,IF(AR301="C", IF($BI301="Y", IF($AF301="N/A", $Q301, $AF301), IF($AG301="N/A", $T301,$AG301)))))))</f>
        <v>1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1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1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1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1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1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1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1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1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1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1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1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1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1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1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1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1</v>
      </c>
      <c r="CA301" s="14" t="s">
        <v>75</v>
      </c>
      <c r="CB301" s="15">
        <f>BZ301</f>
        <v>1</v>
      </c>
      <c r="CC301" s="14">
        <f>IF(OR($BH301="T", $BH301="R"), 0, IF($BH301="C", IF($BI301="Y", IF($BA301="C", 0, IF(AF301="N/A", Q301-T301, AF301-AG301)), IF($AF301="N/A", U301, AH301)), AN301))</f>
        <v>1</v>
      </c>
      <c r="CD301" s="14">
        <f>IF(OR($BH301="T", $BH301="R"), 0, IF($BH301="C", IF($BI301="Y", 0, IF($AF301="N/A", V301, AI301)), AO301))</f>
        <v>1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S:1 G:0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5622</v>
      </c>
      <c r="B302" s="14" t="s">
        <v>3021</v>
      </c>
      <c r="C302" s="14" t="s">
        <v>67</v>
      </c>
      <c r="D302" s="14" t="s">
        <v>54</v>
      </c>
      <c r="E302" s="14">
        <f>VLOOKUP(B302, 'Rookie Year'!$A$2:$B$55555,2,FALSE)</f>
        <v>2024</v>
      </c>
      <c r="F302" s="14">
        <v>2024</v>
      </c>
      <c r="G302" s="14" t="s">
        <v>40</v>
      </c>
      <c r="H302" s="14" t="s">
        <v>2173</v>
      </c>
      <c r="I302" s="15">
        <v>3</v>
      </c>
      <c r="J302" s="14">
        <v>4</v>
      </c>
      <c r="K302" s="16">
        <f>IF(AND(G302&lt;&gt;"N",R302="N/A"), IF(I302&lt;4, 0, 0.25),IF(I302=1, IF(J302=1,0.25, 0.25), IF(I302&lt;13, 0.25, IF(I302&lt;26, 0.4, IF(I302&lt;51, 0.6, 0.75)))))</f>
        <v>0</v>
      </c>
      <c r="L302" s="15">
        <f>I302-M302</f>
        <v>3</v>
      </c>
      <c r="M302" s="15">
        <f>ROUNDUP(I302*K302,0)</f>
        <v>0</v>
      </c>
      <c r="N302" s="15">
        <f>M302*J302</f>
        <v>0</v>
      </c>
      <c r="O302" s="15">
        <v>0</v>
      </c>
      <c r="P302" s="15">
        <v>0</v>
      </c>
      <c r="Q302" s="15">
        <f>N302-O302-P302</f>
        <v>0</v>
      </c>
      <c r="R302" s="14" t="s">
        <v>75</v>
      </c>
      <c r="S302" s="14">
        <f>IF(R302="N/A", J302-($B$1-F302), J302-($B$1-R302))</f>
        <v>3</v>
      </c>
      <c r="T302" s="15">
        <v>0</v>
      </c>
      <c r="U302" s="15">
        <v>0</v>
      </c>
      <c r="V302" s="15">
        <v>0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List'!$A$3:$AE$1972,19,FALSE)))</f>
        <v>N/A</v>
      </c>
      <c r="AB302" s="14" t="str">
        <f>IF(C302="DM", "N/A", IF(Z302="No","N/A",VLOOKUP(B302,'Extension List'!$A$3:$AE$1972,21,FALSE)))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3</v>
      </c>
      <c r="AN302" s="15">
        <f>IF(AD302="N/A", IF(U302="N/A", "N/A", L302+U302), AD302+AH302)</f>
        <v>3</v>
      </c>
      <c r="AO302" s="15">
        <f>IF(AD302="N/A", IF(V302="N/A", "N/A", L302+V302), IF(AI302="N/A", "N/A", AD302+AI302))</f>
        <v>3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40</v>
      </c>
      <c r="AS302" s="14" t="s">
        <v>40</v>
      </c>
      <c r="AT302" s="14" t="s">
        <v>40</v>
      </c>
      <c r="AU302" s="14" t="s">
        <v>40</v>
      </c>
      <c r="AV302" s="14" t="s">
        <v>40</v>
      </c>
      <c r="AW302" s="14" t="s">
        <v>40</v>
      </c>
      <c r="AX302" s="14" t="s">
        <v>40</v>
      </c>
      <c r="AY302" s="14" t="s">
        <v>40</v>
      </c>
      <c r="AZ302" s="14" t="s">
        <v>40</v>
      </c>
      <c r="BA302" s="14" t="s">
        <v>40</v>
      </c>
      <c r="BB302" s="14" t="s">
        <v>40</v>
      </c>
      <c r="BC302" s="14" t="s">
        <v>40</v>
      </c>
      <c r="BD302" s="14" t="s">
        <v>40</v>
      </c>
      <c r="BE302" s="14" t="s">
        <v>40</v>
      </c>
      <c r="BF302" s="14" t="s">
        <v>40</v>
      </c>
      <c r="BG302" s="14" t="s">
        <v>40</v>
      </c>
      <c r="BH302" s="14" t="s">
        <v>40</v>
      </c>
      <c r="BI302" s="14"/>
      <c r="BJ302" s="15">
        <f>IF(AR302="R", $CA302, IF(OR(AR302="P", AR302="T", AR302="N"), 0, IF($C302="DM", $T302, IF(OR(AR302="Y", AR302="IR"),$AM302,IF(AR302="C", IF($BI302="Y", IF($AF302="N/A", $Q302, $AF302), IF($AG302="N/A", $T302,$AG302)))))))</f>
        <v>3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3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3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3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3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3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3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3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3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3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3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3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3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3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3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3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3</v>
      </c>
      <c r="CA302" s="14" t="s">
        <v>75</v>
      </c>
      <c r="CB302" s="15">
        <f>BZ302</f>
        <v>3</v>
      </c>
      <c r="CC302" s="14">
        <f>IF(OR($BH302="T", $BH302="R"), 0, IF($BH302="C", IF($BI302="Y", IF($BA302="C", 0, IF(AF302="N/A", Q302-T302, AF302-AG302)), IF($AF302="N/A", U302, AH302)), AN302))</f>
        <v>3</v>
      </c>
      <c r="CD302" s="14">
        <f>IF(OR($BH302="T", $BH302="R"), 0, IF($BH302="C", IF($BI302="Y", 0, IF($AF302="N/A", V302, AI302)), AO302))</f>
        <v>3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S:3 G:0 GR:0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6188</v>
      </c>
      <c r="B303" s="14" t="s">
        <v>3255</v>
      </c>
      <c r="C303" s="14" t="s">
        <v>67</v>
      </c>
      <c r="D303" s="14" t="s">
        <v>54</v>
      </c>
      <c r="E303" s="14">
        <f>VLOOKUP(B303, 'Rookie Year'!$A$2:$B$55555,2,FALSE)</f>
        <v>2023</v>
      </c>
      <c r="F303" s="14">
        <v>2025</v>
      </c>
      <c r="G303" s="14" t="s">
        <v>42</v>
      </c>
      <c r="H303" s="14">
        <v>3</v>
      </c>
      <c r="I303" s="15">
        <v>1</v>
      </c>
      <c r="J303" s="14">
        <v>1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0</v>
      </c>
      <c r="M303" s="15">
        <f>ROUNDUP(I303*K303,0)</f>
        <v>1</v>
      </c>
      <c r="N303" s="15">
        <f>M303*J303</f>
        <v>1</v>
      </c>
      <c r="O303" s="15">
        <v>0</v>
      </c>
      <c r="P303" s="15">
        <v>0</v>
      </c>
      <c r="Q303" s="15">
        <f>N303-O303-P303</f>
        <v>1</v>
      </c>
      <c r="R303" s="14" t="s">
        <v>75</v>
      </c>
      <c r="S303" s="14">
        <f>IF(R303="N/A", J303-($B$1-F303), J303-($B$1-R303))</f>
        <v>1</v>
      </c>
      <c r="T303" s="15">
        <f>IF($S303&lt;1, "N/A", $M303)</f>
        <v>1</v>
      </c>
      <c r="U303" s="15" t="str">
        <f>IF($S303&lt;2, "N/A", $M303)</f>
        <v>N/A</v>
      </c>
      <c r="V303" s="15" t="str">
        <f>IF($S303&lt;3, "N/A", $M303)</f>
        <v>N/A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No</v>
      </c>
      <c r="AA303" s="17" t="str">
        <f>IF(C303="DM", "N/A", IF(Z303="No","N/A",VLOOKUP(B303,'Extension List'!$A$3:$AE$1972,19,FALSE)))</f>
        <v>N/A</v>
      </c>
      <c r="AB303" s="14" t="str">
        <f>IF(C303="DM", "N/A", IF(Z303="No","N/A",VLOOKUP(B303,'Extension List'!$A$3:$AE$1972,21,FALSE)))</f>
        <v>N/A</v>
      </c>
      <c r="AC303" s="14" t="str">
        <f>IF(AA303="N/A", "N/A", 0)</f>
        <v>N/A</v>
      </c>
      <c r="AD303" s="15" t="str">
        <f>IF(AE303="N/A", "N/A", AA303-AE303)</f>
        <v>N/A</v>
      </c>
      <c r="AE303" s="15" t="str">
        <f>IF(AA303="N/A", "N/A", IF(AC303&gt;0, IF(AA303&lt;13, ROUNDUP(0.25*AA303,0), IF(AA303&lt;26, ROUNDUP(0.4*AA303,0), IF(AA303&lt;51, ROUNDUP(0.6*AA303,0), ROUNDUP(0.75*AA303,0)))), "N/A"))</f>
        <v>N/A</v>
      </c>
      <c r="AF303" s="15" t="str">
        <f>IF(AD303="N/A","N/A", (AE303*AC303)+Q303)</f>
        <v>N/A</v>
      </c>
      <c r="AG303" s="15" t="str">
        <f>IF($AF303="N/A", "N/A", "TBC")</f>
        <v>N/A</v>
      </c>
      <c r="AH303" s="15" t="str">
        <f>IF($AF303="N/A", "N/A", "TBC")</f>
        <v>N/A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N/A</v>
      </c>
      <c r="AM303" s="15">
        <f>IF(AD303="N/A", L303+T303, L303+AG303)</f>
        <v>1</v>
      </c>
      <c r="AN303" s="15" t="str">
        <f>IF(AD303="N/A", IF(U303="N/A", "N/A", L303+U303), AD303+AH303)</f>
        <v>N/A</v>
      </c>
      <c r="AO303" s="15" t="str">
        <f>IF(AD303="N/A", IF(V303="N/A", "N/A", L303+V303), IF(AI303="N/A", "N/A", AD303+AI303))</f>
        <v>N/A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42</v>
      </c>
      <c r="AS303" s="14" t="s">
        <v>42</v>
      </c>
      <c r="AT303" s="14" t="s">
        <v>42</v>
      </c>
      <c r="AU303" s="14" t="s">
        <v>40</v>
      </c>
      <c r="AV303" s="14" t="s">
        <v>40</v>
      </c>
      <c r="AW303" s="14" t="s">
        <v>40</v>
      </c>
      <c r="AX303" s="14" t="s">
        <v>40</v>
      </c>
      <c r="AY303" s="14" t="s">
        <v>40</v>
      </c>
      <c r="AZ303" s="14" t="s">
        <v>40</v>
      </c>
      <c r="BA303" s="14" t="s">
        <v>40</v>
      </c>
      <c r="BB303" s="14" t="s">
        <v>40</v>
      </c>
      <c r="BC303" s="14" t="s">
        <v>40</v>
      </c>
      <c r="BD303" s="14" t="s">
        <v>40</v>
      </c>
      <c r="BE303" s="14" t="s">
        <v>40</v>
      </c>
      <c r="BF303" s="14" t="s">
        <v>40</v>
      </c>
      <c r="BG303" s="14" t="s">
        <v>40</v>
      </c>
      <c r="BH303" s="14" t="s">
        <v>40</v>
      </c>
      <c r="BJ303" s="15">
        <f>IF(AR303="R", $CA303, IF(OR(AR303="P", AR303="T", AR303="N"), 0, IF($C303="DM", $T303, IF(OR(AR303="Y", AR303="IR"),$AM303,IF(AR303="C", IF($BI303="Y", IF($AF303="N/A", $Q303, $AF303), IF($AG303="N/A", $T303,$AG303)))))))</f>
        <v>0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0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0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1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1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1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1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1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1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1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1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1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1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1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1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1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1</v>
      </c>
      <c r="CA303" s="14" t="s">
        <v>75</v>
      </c>
      <c r="CB303" s="15">
        <v>0</v>
      </c>
      <c r="CC303" s="14">
        <v>0</v>
      </c>
      <c r="CD303" s="14">
        <v>0</v>
      </c>
      <c r="CE303" s="14">
        <v>0</v>
      </c>
      <c r="CF303" s="14">
        <v>0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S:0 G:1 GR:1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5213</v>
      </c>
      <c r="B304" s="14" t="s">
        <v>2804</v>
      </c>
      <c r="C304" s="14" t="s">
        <v>67</v>
      </c>
      <c r="D304" s="14" t="s">
        <v>54</v>
      </c>
      <c r="E304" s="14">
        <f>VLOOKUP(B304, 'Rookie Year'!$A$2:$B$55555,2,FALSE)</f>
        <v>2023</v>
      </c>
      <c r="F304" s="14">
        <v>2023</v>
      </c>
      <c r="G304" s="14" t="s">
        <v>40</v>
      </c>
      <c r="H304" s="14" t="s">
        <v>2867</v>
      </c>
      <c r="I304" s="15">
        <v>1</v>
      </c>
      <c r="J304" s="14">
        <v>3</v>
      </c>
      <c r="K304" s="16">
        <f>IF(AND(G304&lt;&gt;"N",R304="N/A"), IF(I304&lt;4, 0, 0.25),IF(I304=1, IF(J304=1,0.25, 0.25), IF(I304&lt;13, 0.25, IF(I304&lt;26, 0.4, IF(I304&lt;51, 0.6, 0.75)))))</f>
        <v>0</v>
      </c>
      <c r="L304" s="15">
        <f>I304-M304</f>
        <v>1</v>
      </c>
      <c r="M304" s="15">
        <f>ROUNDUP(I304*K304,0)</f>
        <v>0</v>
      </c>
      <c r="N304" s="15">
        <f>M304*J304</f>
        <v>0</v>
      </c>
      <c r="O304" s="15">
        <v>0</v>
      </c>
      <c r="P304" s="15">
        <v>0</v>
      </c>
      <c r="Q304" s="15">
        <f>N304-O304-P304</f>
        <v>0</v>
      </c>
      <c r="R304" s="14" t="s">
        <v>75</v>
      </c>
      <c r="S304" s="14">
        <f>IF(R304="N/A", J304-($B$1-F304), J304-($B$1-R304))</f>
        <v>1</v>
      </c>
      <c r="T304" s="15">
        <v>0</v>
      </c>
      <c r="U304" s="15" t="str">
        <f>IF($S304&lt;2, "N/A", $M304)</f>
        <v>N/A</v>
      </c>
      <c r="V304" s="15" t="str">
        <f>IF($S304&lt;3, "N/A", $M304)</f>
        <v>N/A</v>
      </c>
      <c r="W304" s="15" t="str">
        <f>IF($S304&lt;4, "N/A", $M304)</f>
        <v>N/A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Yes</v>
      </c>
      <c r="AA304" s="17">
        <f>IF(C304="DM", "N/A", IF(Z304="No","N/A",VLOOKUP(B304,'Extension List'!$A$3:$AE$1972,19,FALSE)))</f>
        <v>18</v>
      </c>
      <c r="AB304" s="14">
        <f>IF(C304="DM", "N/A", IF(Z304="No","N/A",VLOOKUP(B304,'Extension List'!$A$3:$AE$1972,21,FALSE)))</f>
        <v>4</v>
      </c>
      <c r="AC304" s="14">
        <f>IF(AA304="N/A", "N/A", 0)</f>
        <v>0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1</v>
      </c>
      <c r="AN304" s="15" t="str">
        <f>IF(AD304="N/A", IF(U304="N/A", "N/A", L304+U304), AD304+AH304)</f>
        <v>N/A</v>
      </c>
      <c r="AO304" s="15" t="str">
        <f>IF(AD304="N/A", IF(V304="N/A", "N/A", L304+V304), IF(AI304="N/A", "N/A", AD304+AI304))</f>
        <v>N/A</v>
      </c>
      <c r="AP304" s="15" t="str">
        <f>IF(AD304="N/A", IF(W304="N/A", "N/A", L304+W304), IF(AJ304="N/A", "N/A", AD304+AJ304))</f>
        <v>N/A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I304" s="14"/>
      <c r="BJ304" s="15">
        <f>IF(AR304="R", $CA304, IF(OR(AR304="P", AR304="T", AR304="N"), 0, IF($C304="DM", $T304, IF(OR(AR304="Y", AR304="IR"),$AM304,IF(AR304="C", IF($BI304="Y", IF($AF304="N/A", $Q304, $AF304), IF($AG304="N/A", $T304,$AG304)))))))</f>
        <v>1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1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1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1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1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1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1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1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1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1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1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1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1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1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1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1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1</v>
      </c>
      <c r="CA304" s="14" t="s">
        <v>75</v>
      </c>
      <c r="CB304" s="15">
        <f>BZ304</f>
        <v>1</v>
      </c>
      <c r="CC304" s="14" t="str">
        <f>IF(OR($BH304="T", $BH304="R"), 0, IF($BH304="C", IF($BI304="Y", IF($BA304="C", 0, IF(AF304="N/A", Q304-T304, AF304-AG304)), IF($AF304="N/A", U304, AH304)), AN304))</f>
        <v>N/A</v>
      </c>
      <c r="CD304" s="14" t="str">
        <f>IF(OR($BH304="T", $BH304="R"), 0, IF($BH304="C", IF($BI304="Y", 0, IF($AF304="N/A", V304, AI304)), AO304))</f>
        <v>N/A</v>
      </c>
      <c r="CE304" s="14" t="str">
        <f>IF(OR($BH304="T", $BH304="R"), 0, IF($BH304="C", IF($BI304="Y", 0, IF($AF304="N/A", W304, AJ304)), AP304))</f>
        <v>N/A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S:1 G:0 GR:0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3132</v>
      </c>
      <c r="B305" s="14" t="s">
        <v>1789</v>
      </c>
      <c r="C305" s="14" t="s">
        <v>67</v>
      </c>
      <c r="D305" s="14" t="s">
        <v>54</v>
      </c>
      <c r="E305" s="14">
        <f>VLOOKUP(B305, 'Rookie Year'!$A$2:$B$55555,2,FALSE)</f>
        <v>2019</v>
      </c>
      <c r="F305" s="14">
        <v>2019</v>
      </c>
      <c r="G305" s="14" t="s">
        <v>40</v>
      </c>
      <c r="H305" s="14" t="s">
        <v>1926</v>
      </c>
      <c r="I305" s="15">
        <v>19</v>
      </c>
      <c r="J305" s="14">
        <v>3</v>
      </c>
      <c r="K305" s="16">
        <f>IF(AND(G305&lt;&gt;"N",R305="N/A"), IF(I305&lt;4, 0, 0.25),IF(I305=1, IF(J305=1,0.25, 0.25), IF(I305&lt;13, 0.25, IF(I305&lt;26, 0.4, IF(I305&lt;51, 0.6, 0.75)))))</f>
        <v>0.4</v>
      </c>
      <c r="L305" s="15">
        <f>I305-M305</f>
        <v>11</v>
      </c>
      <c r="M305" s="15">
        <f>ROUNDUP(I305*K305,0)</f>
        <v>8</v>
      </c>
      <c r="N305" s="15">
        <f>M305*J305</f>
        <v>24</v>
      </c>
      <c r="O305" s="15">
        <v>16</v>
      </c>
      <c r="P305" s="15">
        <v>8</v>
      </c>
      <c r="Q305" s="15">
        <f>N305-O305-P305</f>
        <v>0</v>
      </c>
      <c r="R305" s="14">
        <v>2024</v>
      </c>
      <c r="S305" s="14">
        <f>IF(R305="N/A", J305-($B$1-F305), J305-($B$1-R305))</f>
        <v>2</v>
      </c>
      <c r="T305" s="15">
        <v>0</v>
      </c>
      <c r="U305" s="15">
        <v>0</v>
      </c>
      <c r="V305" s="15" t="str">
        <f>IF($S305&lt;3, "N/A", $M305)</f>
        <v>N/A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No</v>
      </c>
      <c r="AA305" s="17" t="str">
        <f>IF(C305="DM", "N/A", IF(Z305="No","N/A",VLOOKUP(B305,'Extension List'!$A$3:$AE$1972,19,FALSE)))</f>
        <v>N/A</v>
      </c>
      <c r="AB305" s="14" t="str">
        <f>IF(C305="DM", "N/A", IF(Z305="No","N/A",VLOOKUP(B305,'Extension List'!$A$3:$AE$1972,21,FALSE)))</f>
        <v>N/A</v>
      </c>
      <c r="AC305" s="14" t="str">
        <f>IF(AA305="N/A", "N/A", 0)</f>
        <v>N/A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11</v>
      </c>
      <c r="AN305" s="15">
        <f>IF(AD305="N/A", IF(U305="N/A", "N/A", L305+U305), AD305+AH305)</f>
        <v>11</v>
      </c>
      <c r="AO305" s="15" t="str">
        <f>IF(AD305="N/A", IF(V305="N/A", "N/A", L305+V305), IF(AI305="N/A", "N/A", AD305+AI305))</f>
        <v>N/A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44</v>
      </c>
      <c r="AS305" s="14" t="s">
        <v>44</v>
      </c>
      <c r="AT305" s="14" t="s">
        <v>44</v>
      </c>
      <c r="AU305" s="14" t="s">
        <v>44</v>
      </c>
      <c r="AV305" s="14" t="s">
        <v>44</v>
      </c>
      <c r="AW305" s="14" t="s">
        <v>44</v>
      </c>
      <c r="AX305" s="14" t="s">
        <v>44</v>
      </c>
      <c r="AY305" s="14" t="s">
        <v>44</v>
      </c>
      <c r="AZ305" s="14" t="s">
        <v>44</v>
      </c>
      <c r="BA305" s="14" t="s">
        <v>44</v>
      </c>
      <c r="BB305" s="14" t="s">
        <v>44</v>
      </c>
      <c r="BC305" s="14" t="s">
        <v>44</v>
      </c>
      <c r="BD305" s="14" t="s">
        <v>44</v>
      </c>
      <c r="BE305" s="14" t="s">
        <v>44</v>
      </c>
      <c r="BF305" s="14" t="s">
        <v>44</v>
      </c>
      <c r="BG305" s="14" t="s">
        <v>44</v>
      </c>
      <c r="BH305" s="14" t="s">
        <v>44</v>
      </c>
      <c r="BI305" s="14"/>
      <c r="BJ305" s="15">
        <f>IF(AR305="R", $CA305, IF(OR(AR305="P", AR305="T", AR305="N"), 0, IF($C305="DM", $T305, IF(OR(AR305="Y", AR305="IR"),$AM305,IF(AR305="C", IF($BI305="Y", IF($AF305="N/A", $Q305, $AF305), IF($AG305="N/A", $T305,$AG305)))))))</f>
        <v>0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0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0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0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0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0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0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0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0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0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0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0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0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0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0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0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0</v>
      </c>
      <c r="CA305" s="14" t="s">
        <v>75</v>
      </c>
      <c r="CB305" s="15">
        <f>BZ305</f>
        <v>0</v>
      </c>
      <c r="CC305" s="14">
        <f>IF(OR($BH305="T", $BH305="R"), 0, IF($BH305="C", IF($BI305="Y", IF($BA305="C", 0, IF(AF305="N/A", Q305-T305, AF305-AG305)), IF($AF305="N/A", U305, AH305)), AN305))</f>
        <v>0</v>
      </c>
      <c r="CD305" s="14" t="str">
        <f>IF(OR($BH305="T", $BH305="R"), 0, IF($BH305="C", IF($BI305="Y", 0, IF($AF305="N/A", V305, AI305)), AO305))</f>
        <v>N/A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S:11 G:8 GR:0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5968</v>
      </c>
      <c r="B306" s="14" t="s">
        <v>2273</v>
      </c>
      <c r="C306" s="14" t="s">
        <v>67</v>
      </c>
      <c r="D306" s="14" t="s">
        <v>54</v>
      </c>
      <c r="E306" s="14">
        <f>VLOOKUP(B306, 'Rookie Year'!$A$2:$B$55555,2,FALSE)</f>
        <v>2015</v>
      </c>
      <c r="F306" s="14">
        <v>2025</v>
      </c>
      <c r="G306" s="14" t="s">
        <v>42</v>
      </c>
      <c r="H306" s="14" t="s">
        <v>1927</v>
      </c>
      <c r="I306" s="15">
        <v>8</v>
      </c>
      <c r="J306" s="14">
        <v>3</v>
      </c>
      <c r="K306" s="16">
        <f>IF(AND(G306&lt;&gt;"N",R306="N/A"), IF(I306&lt;4, 0, 0.25),IF(I306=1, IF(J306=1,0.25, 0.25), IF(I306&lt;13, 0.25, IF(I306&lt;26, 0.4, IF(I306&lt;51, 0.6, 0.75)))))</f>
        <v>0.25</v>
      </c>
      <c r="L306" s="15">
        <f>I306-M306</f>
        <v>6</v>
      </c>
      <c r="M306" s="15">
        <f>ROUNDUP(I306*K306,0)</f>
        <v>2</v>
      </c>
      <c r="N306" s="15">
        <f>M306*J306</f>
        <v>6</v>
      </c>
      <c r="O306" s="15">
        <v>0</v>
      </c>
      <c r="P306" s="15">
        <v>0</v>
      </c>
      <c r="Q306" s="15">
        <f>N306-O306-P306</f>
        <v>6</v>
      </c>
      <c r="R306" s="14" t="s">
        <v>75</v>
      </c>
      <c r="S306" s="14">
        <f>IF(R306="N/A", J306-($B$1-F306), J306-($B$1-R306))</f>
        <v>3</v>
      </c>
      <c r="T306" s="15">
        <f>IF($S306&lt;1, "N/A", $M306)</f>
        <v>2</v>
      </c>
      <c r="U306" s="15">
        <f>IF($S306&lt;2, "N/A", $M306)</f>
        <v>2</v>
      </c>
      <c r="V306" s="15">
        <f>IF($S306&lt;3, "N/A", $M306)</f>
        <v>2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No</v>
      </c>
      <c r="AA306" s="17" t="str">
        <f>IF(C306="DM", "N/A", IF(Z306="No","N/A",VLOOKUP(B306,'Extension List'!$A$3:$AE$1972,19,FALSE)))</f>
        <v>N/A</v>
      </c>
      <c r="AB306" s="14" t="str">
        <f>IF(C306="DM", "N/A", IF(Z306="No","N/A",VLOOKUP(B306,'Extension List'!$A$3:$AE$1972,21,FALSE)))</f>
        <v>N/A</v>
      </c>
      <c r="AC306" s="14" t="str">
        <f>IF(AA306="N/A", "N/A", 0)</f>
        <v>N/A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8</v>
      </c>
      <c r="AN306" s="15">
        <f>IF(AD306="N/A", IF(U306="N/A", "N/A", L306+U306), AD306+AH306)</f>
        <v>8</v>
      </c>
      <c r="AO306" s="15">
        <f>IF(AD306="N/A", IF(V306="N/A", "N/A", L306+V306), IF(AI306="N/A", "N/A", AD306+AI306))</f>
        <v>8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J306" s="15">
        <f>IF(AR306="R", $CA306, IF(OR(AR306="P", AR306="T", AR306="N"), 0, IF($C306="DM", $T306, IF(OR(AR306="Y", AR306="IR"),$AM306,IF(AR306="C", IF($BI306="Y", IF($AF306="N/A", $Q306, $AF306), IF($AG306="N/A", $T306,$AG306)))))))</f>
        <v>8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8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8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8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8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8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8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8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8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8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8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8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8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8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8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8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8</v>
      </c>
      <c r="CA306" s="14" t="s">
        <v>75</v>
      </c>
      <c r="CB306" s="15">
        <f>BZ306</f>
        <v>8</v>
      </c>
      <c r="CC306" s="14">
        <f>IF(OR($BH306="T", $BH306="R"), 0, IF($BH306="C", IF($BI306="Y", IF($BA306="C", 0, IF(AF306="N/A", Q306-T306, AF306-AG306)), IF($AF306="N/A", U306, AH306)), AN306))</f>
        <v>8</v>
      </c>
      <c r="CD306" s="14">
        <f>IF(OR($BH306="T", $BH306="R"), 0, IF($BH306="C", IF($BI306="Y", 0, IF($AF306="N/A", V306, AI306)), AO306))</f>
        <v>8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S:6 G:2 GR:6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6053</v>
      </c>
      <c r="B307" s="14" t="s">
        <v>3169</v>
      </c>
      <c r="C307" s="14" t="s">
        <v>68</v>
      </c>
      <c r="D307" s="14" t="s">
        <v>54</v>
      </c>
      <c r="E307" s="14">
        <v>2025</v>
      </c>
      <c r="F307" s="14">
        <v>2025</v>
      </c>
      <c r="G307" s="14" t="s">
        <v>40</v>
      </c>
      <c r="H307" s="14" t="s">
        <v>2198</v>
      </c>
      <c r="I307" s="15">
        <v>1</v>
      </c>
      <c r="J307" s="14">
        <v>3</v>
      </c>
      <c r="K307" s="16">
        <f>IF(AND(G307&lt;&gt;"N",R307="N/A"), IF(I307&lt;4, 0, 0.25),IF(I307=1, IF(J307=1,0.25, 0.25), IF(I307&lt;13, 0.25, IF(I307&lt;26, 0.4, IF(I307&lt;51, 0.6, 0.75)))))</f>
        <v>0</v>
      </c>
      <c r="L307" s="15">
        <f>I307-M307</f>
        <v>1</v>
      </c>
      <c r="M307" s="15">
        <f>ROUNDUP(I307*K307,0)</f>
        <v>0</v>
      </c>
      <c r="N307" s="15">
        <f>M307*J307</f>
        <v>0</v>
      </c>
      <c r="O307" s="15">
        <v>0</v>
      </c>
      <c r="P307" s="15">
        <v>0</v>
      </c>
      <c r="Q307" s="15">
        <f>N307-O307-P307</f>
        <v>0</v>
      </c>
      <c r="R307" s="14" t="s">
        <v>75</v>
      </c>
      <c r="S307" s="14">
        <f>IF(R307="N/A", J307-($B$1-F307), J307-($B$1-R307))</f>
        <v>3</v>
      </c>
      <c r="T307" s="15">
        <f>IF($S307&lt;1, "N/A", $M307)</f>
        <v>0</v>
      </c>
      <c r="U307" s="15">
        <f>IF($S307&lt;2, "N/A", $M307)</f>
        <v>0</v>
      </c>
      <c r="V307" s="15">
        <f>IF($S307&lt;3, "N/A", $M307)</f>
        <v>0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No</v>
      </c>
      <c r="AA307" s="17" t="str">
        <f>IF(C307="DM", "N/A", IF(Z307="No","N/A",VLOOKUP(B307,'Extension List'!$A$3:$AE$1972,19,FALSE)))</f>
        <v>N/A</v>
      </c>
      <c r="AB307" s="14" t="str">
        <f>IF(C307="DM", "N/A", IF(Z307="No","N/A",VLOOKUP(B307,'Extension List'!$A$3:$AE$1972,21,FALSE)))</f>
        <v>N/A</v>
      </c>
      <c r="AC307" s="14" t="str">
        <f>IF(AA307="N/A", "N/A", 0)</f>
        <v>N/A</v>
      </c>
      <c r="AD307" s="15" t="str">
        <f>IF(AE307="N/A", "N/A", AA307-AE307)</f>
        <v>N/A</v>
      </c>
      <c r="AE307" s="15" t="str">
        <f>IF(AA307="N/A", "N/A", IF(AC307&gt;0, IF(AA307&lt;13, ROUNDUP(0.25*AA307,0), IF(AA307&lt;26, ROUNDUP(0.4*AA307,0), IF(AA307&lt;51, ROUNDUP(0.6*AA307,0), ROUNDUP(0.75*AA307,0)))), "N/A"))</f>
        <v>N/A</v>
      </c>
      <c r="AF307" s="15" t="str">
        <f>IF(AD307="N/A","N/A", (AE307*AC307)+Q307)</f>
        <v>N/A</v>
      </c>
      <c r="AG307" s="15" t="str">
        <f>IF($AF307="N/A", "N/A", "TBC")</f>
        <v>N/A</v>
      </c>
      <c r="AH307" s="15" t="str">
        <f>IF($AF307="N/A", "N/A", "TBC")</f>
        <v>N/A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N/A</v>
      </c>
      <c r="AM307" s="15">
        <f>IF(AD307="N/A", L307+T307, L307+AG307)</f>
        <v>1</v>
      </c>
      <c r="AN307" s="15">
        <f>IF(AD307="N/A", IF(U307="N/A", "N/A", L307+U307), AD307+AH307)</f>
        <v>1</v>
      </c>
      <c r="AO307" s="15">
        <f>IF(AD307="N/A", IF(V307="N/A", "N/A", L307+V307), IF(AI307="N/A", "N/A", AD307+AI307))</f>
        <v>1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40</v>
      </c>
      <c r="AV307" s="14" t="s">
        <v>40</v>
      </c>
      <c r="AW307" s="14" t="s">
        <v>40</v>
      </c>
      <c r="AX307" s="14" t="s">
        <v>40</v>
      </c>
      <c r="AY307" s="14" t="s">
        <v>40</v>
      </c>
      <c r="AZ307" s="14" t="s">
        <v>40</v>
      </c>
      <c r="BA307" s="14" t="s">
        <v>40</v>
      </c>
      <c r="BB307" s="14" t="s">
        <v>40</v>
      </c>
      <c r="BC307" s="14" t="s">
        <v>40</v>
      </c>
      <c r="BD307" s="14" t="s">
        <v>40</v>
      </c>
      <c r="BE307" s="14" t="s">
        <v>40</v>
      </c>
      <c r="BF307" s="14" t="s">
        <v>40</v>
      </c>
      <c r="BG307" s="14" t="s">
        <v>40</v>
      </c>
      <c r="BH307" s="14" t="s">
        <v>40</v>
      </c>
      <c r="BJ307" s="15">
        <f>IF(AR307="R", $CA307, IF(OR(AR307="P", AR307="T", AR307="N"), 0, IF($C307="DM", $T307, IF(OR(AR307="Y", AR307="IR"),$AM307,IF(AR307="C", IF($BI307="Y", IF($AF307="N/A", $Q307, $AF307), IF($AG307="N/A", $T307,$AG307)))))))</f>
        <v>1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1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1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1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1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1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1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1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1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1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1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1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1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1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1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1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1</v>
      </c>
      <c r="CA307" s="14" t="s">
        <v>75</v>
      </c>
      <c r="CB307" s="15">
        <f>BZ307</f>
        <v>1</v>
      </c>
      <c r="CC307" s="14">
        <f>IF(OR($BH307="T", $BH307="R"), 0, IF($BH307="C", IF($BI307="Y", IF($BA307="C", 0, IF(AF307="N/A", Q307-T307, AF307-AG307)), IF($AF307="N/A", U307, AH307)), AN307))</f>
        <v>1</v>
      </c>
      <c r="CD307" s="14">
        <f>IF(OR($BH307="T", $BH307="R"), 0, IF($BH307="C", IF($BI307="Y", 0, IF($AF307="N/A", V307, AI307)), AO307))</f>
        <v>1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S:1 G:0 GR:0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5976</v>
      </c>
      <c r="B308" s="14" t="s">
        <v>1057</v>
      </c>
      <c r="C308" s="14" t="s">
        <v>68</v>
      </c>
      <c r="D308" s="14" t="s">
        <v>54</v>
      </c>
      <c r="E308" s="14">
        <f>VLOOKUP(B308, 'Rookie Year'!$A$2:$B$55555,2,FALSE)</f>
        <v>2014</v>
      </c>
      <c r="F308" s="14">
        <v>2025</v>
      </c>
      <c r="G308" s="14" t="s">
        <v>42</v>
      </c>
      <c r="H308" s="14" t="s">
        <v>1927</v>
      </c>
      <c r="I308" s="15">
        <v>1</v>
      </c>
      <c r="J308" s="14">
        <v>1</v>
      </c>
      <c r="K308" s="16">
        <f>IF(AND(G308&lt;&gt;"N",R308="N/A"), IF(I308&lt;4, 0, 0.25),IF(I308=1, IF(J308=1,0.25, 0.25), IF(I308&lt;13, 0.25, IF(I308&lt;26, 0.4, IF(I308&lt;51, 0.6, 0.75)))))</f>
        <v>0.25</v>
      </c>
      <c r="L308" s="15">
        <f>I308-M308</f>
        <v>0</v>
      </c>
      <c r="M308" s="15">
        <f>ROUNDUP(I308*K308,0)</f>
        <v>1</v>
      </c>
      <c r="N308" s="15">
        <f>M308*J308</f>
        <v>1</v>
      </c>
      <c r="O308" s="15">
        <v>0</v>
      </c>
      <c r="P308" s="15">
        <v>0</v>
      </c>
      <c r="Q308" s="15">
        <f>N308-O308-P308</f>
        <v>1</v>
      </c>
      <c r="R308" s="14" t="s">
        <v>75</v>
      </c>
      <c r="S308" s="14">
        <f>IF(R308="N/A", J308-($B$1-F308), J308-($B$1-R308))</f>
        <v>1</v>
      </c>
      <c r="T308" s="15">
        <f>IF($S308&lt;1, "N/A", $M308)</f>
        <v>1</v>
      </c>
      <c r="U308" s="15" t="str">
        <f>IF($S308&lt;2, "N/A", $M308)</f>
        <v>N/A</v>
      </c>
      <c r="V308" s="15" t="str">
        <f>IF($S308&lt;3, "N/A", $M308)</f>
        <v>N/A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List'!$A$3:$AE$1972,19,FALSE)))</f>
        <v>N/A</v>
      </c>
      <c r="AB308" s="14" t="str">
        <f>IF(C308="DM", "N/A", IF(Z308="No","N/A",VLOOKUP(B308,'Extension List'!$A$3:$AE$1972,21,FALSE)))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1</v>
      </c>
      <c r="AN308" s="15" t="str">
        <f>IF(AD308="N/A", IF(U308="N/A", "N/A", L308+U308), AD308+AH308)</f>
        <v>N/A</v>
      </c>
      <c r="AO308" s="15" t="str">
        <f>IF(AD308="N/A", IF(V308="N/A", "N/A", L308+V308), IF(AI308="N/A", "N/A", AD308+AI308))</f>
        <v>N/A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40</v>
      </c>
      <c r="AW308" s="14" t="s">
        <v>40</v>
      </c>
      <c r="AX308" s="14" t="s">
        <v>40</v>
      </c>
      <c r="AY308" s="14" t="s">
        <v>40</v>
      </c>
      <c r="AZ308" s="14" t="s">
        <v>40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J308" s="15">
        <f>IF(AR308="R", $CA308, IF(OR(AR308="P", AR308="T", AR308="N"), 0, IF($C308="DM", $T308, IF(OR(AR308="Y", AR308="IR"),$AM308,IF(AR308="C", IF($BI308="Y", IF($AF308="N/A", $Q308, $AF308), IF($AG308="N/A", $T308,$AG308)))))))</f>
        <v>1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1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1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1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1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1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1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1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1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1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1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1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1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1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1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1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1</v>
      </c>
      <c r="CA308" s="14" t="s">
        <v>75</v>
      </c>
      <c r="CB308" s="15">
        <f>BZ308</f>
        <v>1</v>
      </c>
      <c r="CC308" s="14" t="str">
        <f>IF(OR($BH308="T", $BH308="R"), 0, IF($BH308="C", IF($BI308="Y", IF($BA308="C", 0, IF(AF308="N/A", Q308-T308, AF308-AG308)), IF($AF308="N/A", U308, AH308)), AN308))</f>
        <v>N/A</v>
      </c>
      <c r="CD308" s="14" t="str">
        <f>IF(OR($BH308="T", $BH308="R"), 0, IF($BH308="C", IF($BI308="Y", 0, IF($AF308="N/A", V308, AI308)), AO308))</f>
        <v>N/A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S:0 G:1 GR:1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5971</v>
      </c>
      <c r="B309" s="14" t="s">
        <v>2455</v>
      </c>
      <c r="C309" s="14" t="s">
        <v>68</v>
      </c>
      <c r="D309" s="14" t="s">
        <v>54</v>
      </c>
      <c r="E309" s="14">
        <f>VLOOKUP(B309, 'Rookie Year'!$A$2:$B$55555,2,FALSE)</f>
        <v>2021</v>
      </c>
      <c r="F309" s="14">
        <v>2025</v>
      </c>
      <c r="G309" s="14" t="s">
        <v>42</v>
      </c>
      <c r="H309" s="14" t="s">
        <v>1927</v>
      </c>
      <c r="I309" s="15">
        <v>1</v>
      </c>
      <c r="J309" s="14">
        <v>1</v>
      </c>
      <c r="K309" s="16">
        <f>IF(AND(G309&lt;&gt;"N",R309="N/A"), IF(I309&lt;4, 0, 0.25),IF(I309=1, IF(J309=1,0.25, 0.25), IF(I309&lt;13, 0.25, IF(I309&lt;26, 0.4, IF(I309&lt;51, 0.6, 0.75)))))</f>
        <v>0.25</v>
      </c>
      <c r="L309" s="15">
        <f>I309-M309</f>
        <v>0</v>
      </c>
      <c r="M309" s="15">
        <f>ROUNDUP(I309*K309,0)</f>
        <v>1</v>
      </c>
      <c r="N309" s="15">
        <f>M309*J309</f>
        <v>1</v>
      </c>
      <c r="O309" s="15">
        <v>0</v>
      </c>
      <c r="P309" s="15">
        <v>0</v>
      </c>
      <c r="Q309" s="15">
        <f>N309-O309-P309</f>
        <v>1</v>
      </c>
      <c r="R309" s="14" t="s">
        <v>75</v>
      </c>
      <c r="S309" s="14">
        <f>IF(R309="N/A", J309-($B$1-F309), J309-($B$1-R309))</f>
        <v>1</v>
      </c>
      <c r="T309" s="15">
        <f>IF($S309&lt;1, "N/A", $M309)</f>
        <v>1</v>
      </c>
      <c r="U309" s="15" t="str">
        <f>IF($S309&lt;2, "N/A", $M309)</f>
        <v>N/A</v>
      </c>
      <c r="V309" s="15" t="str">
        <f>IF($S309&lt;3, "N/A", $M309)</f>
        <v>N/A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No</v>
      </c>
      <c r="AA309" s="17" t="str">
        <f>IF(C309="DM", "N/A", IF(Z309="No","N/A",VLOOKUP(B309,'Extension List'!$A$3:$AE$1972,19,FALSE)))</f>
        <v>N/A</v>
      </c>
      <c r="AB309" s="14" t="str">
        <f>IF(C309="DM", "N/A", IF(Z309="No","N/A",VLOOKUP(B309,'Extension List'!$A$3:$AE$1972,21,FALSE)))</f>
        <v>N/A</v>
      </c>
      <c r="AC309" s="14" t="str">
        <f>IF(AA309="N/A", "N/A", 0)</f>
        <v>N/A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1</v>
      </c>
      <c r="AN309" s="15" t="str">
        <f>IF(AD309="N/A", IF(U309="N/A", "N/A", L309+U309), AD309+AH309)</f>
        <v>N/A</v>
      </c>
      <c r="AO309" s="15" t="str">
        <f>IF(AD309="N/A", IF(V309="N/A", "N/A", L309+V309), IF(AI309="N/A", "N/A", AD309+AI309))</f>
        <v>N/A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40</v>
      </c>
      <c r="AS309" s="14" t="s">
        <v>40</v>
      </c>
      <c r="AT309" s="14" t="s">
        <v>40</v>
      </c>
      <c r="AU309" s="14" t="s">
        <v>40</v>
      </c>
      <c r="AV309" s="14" t="s">
        <v>40</v>
      </c>
      <c r="AW309" s="14" t="s">
        <v>40</v>
      </c>
      <c r="AX309" s="14" t="s">
        <v>40</v>
      </c>
      <c r="AY309" s="14" t="s">
        <v>40</v>
      </c>
      <c r="AZ309" s="14" t="s">
        <v>40</v>
      </c>
      <c r="BA309" s="14" t="s">
        <v>40</v>
      </c>
      <c r="BB309" s="14" t="s">
        <v>40</v>
      </c>
      <c r="BC309" s="14" t="s">
        <v>40</v>
      </c>
      <c r="BD309" s="14" t="s">
        <v>40</v>
      </c>
      <c r="BE309" s="14" t="s">
        <v>40</v>
      </c>
      <c r="BF309" s="14" t="s">
        <v>40</v>
      </c>
      <c r="BG309" s="14" t="s">
        <v>40</v>
      </c>
      <c r="BH309" s="14" t="s">
        <v>40</v>
      </c>
      <c r="BJ309" s="15">
        <f>IF(AR309="R", $CA309, IF(OR(AR309="P", AR309="T", AR309="N"), 0, IF($C309="DM", $T309, IF(OR(AR309="Y", AR309="IR"),$AM309,IF(AR309="C", IF($BI309="Y", IF($AF309="N/A", $Q309, $AF309), IF($AG309="N/A", $T309,$AG309)))))))</f>
        <v>1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1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1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1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1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1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1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1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1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1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</v>
      </c>
      <c r="CA309" s="14" t="s">
        <v>75</v>
      </c>
      <c r="CB309" s="15">
        <f>BZ309</f>
        <v>1</v>
      </c>
      <c r="CC309" s="14" t="str">
        <f>IF(OR($BH309="T", $BH309="R"), 0, IF($BH309="C", IF($BI309="Y", IF($BA309="C", 0, IF(AF309="N/A", Q309-T309, AF309-AG309)), IF($AF309="N/A", U309, AH309)), AN309))</f>
        <v>N/A</v>
      </c>
      <c r="CD309" s="14" t="str">
        <f>IF(OR($BH309="T", $BH309="R"), 0, IF($BH309="C", IF($BI309="Y", 0, IF($AF309="N/A", V309, AI309)), AO309))</f>
        <v>N/A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S:0 G:1 GR:1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5191</v>
      </c>
      <c r="B310" s="14" t="s">
        <v>2783</v>
      </c>
      <c r="C310" s="14" t="s">
        <v>68</v>
      </c>
      <c r="D310" s="14" t="s">
        <v>54</v>
      </c>
      <c r="E310" s="14">
        <f>VLOOKUP(B310, 'Rookie Year'!$A$2:$B$55555,2,FALSE)</f>
        <v>2023</v>
      </c>
      <c r="F310" s="14">
        <v>2023</v>
      </c>
      <c r="G310" s="14" t="s">
        <v>40</v>
      </c>
      <c r="H310" s="14" t="s">
        <v>2185</v>
      </c>
      <c r="I310" s="15">
        <v>2</v>
      </c>
      <c r="J310" s="14">
        <v>3</v>
      </c>
      <c r="K310" s="16">
        <f>IF(AND(G310&lt;&gt;"N",R310="N/A"), IF(I310&lt;4, 0, 0.25),IF(I310=1, IF(J310=1,0.25, 0.25), IF(I310&lt;13, 0.25, IF(I310&lt;26, 0.4, IF(I310&lt;51, 0.6, 0.75)))))</f>
        <v>0</v>
      </c>
      <c r="L310" s="15">
        <f>I310-M310</f>
        <v>2</v>
      </c>
      <c r="M310" s="15">
        <f>ROUNDUP(I310*K310,0)</f>
        <v>0</v>
      </c>
      <c r="N310" s="15">
        <f>M310*J310</f>
        <v>0</v>
      </c>
      <c r="O310" s="15">
        <v>0</v>
      </c>
      <c r="P310" s="15">
        <v>0</v>
      </c>
      <c r="Q310" s="15">
        <f>N310-O310-P310</f>
        <v>0</v>
      </c>
      <c r="R310" s="14" t="s">
        <v>75</v>
      </c>
      <c r="S310" s="14">
        <f>IF(R310="N/A", J310-($B$1-F310), J310-($B$1-R310))</f>
        <v>1</v>
      </c>
      <c r="T310" s="15">
        <v>0</v>
      </c>
      <c r="U310" s="15" t="str">
        <f>IF($S310&lt;2, "N/A", $M310)</f>
        <v>N/A</v>
      </c>
      <c r="V310" s="15" t="str">
        <f>IF($S310&lt;3, "N/A", $M310)</f>
        <v>N/A</v>
      </c>
      <c r="W310" s="15" t="str">
        <f>IF($S310&lt;4, "N/A", $M310)</f>
        <v>N/A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Yes</v>
      </c>
      <c r="AA310" s="17">
        <f>IF(C310="DM", "N/A", IF(Z310="No","N/A",VLOOKUP(B310,'Extension List'!$A$3:$AE$1972,19,FALSE)))</f>
        <v>3</v>
      </c>
      <c r="AB310" s="14">
        <f>IF(C310="DM", "N/A", IF(Z310="No","N/A",VLOOKUP(B310,'Extension List'!$A$3:$AE$1972,21,FALSE)))</f>
        <v>1</v>
      </c>
      <c r="AC310" s="14">
        <v>1</v>
      </c>
      <c r="AD310" s="15">
        <f>IF(AE310="N/A", "N/A", AA310-AE310)</f>
        <v>2</v>
      </c>
      <c r="AE310" s="15">
        <f>IF(AA310="N/A", "N/A", IF(AC310&gt;0, IF(AA310&lt;13, ROUNDUP(0.25*AA310,0), IF(AA310&lt;26, ROUNDUP(0.4*AA310,0), IF(AA310&lt;51, ROUNDUP(0.6*AA310,0), ROUNDUP(0.75*AA310,0)))), "N/A"))</f>
        <v>1</v>
      </c>
      <c r="AF310" s="15">
        <f>IF(AD310="N/A","N/A", (AE310*AC310)+Q310)</f>
        <v>1</v>
      </c>
      <c r="AG310" s="15">
        <v>1</v>
      </c>
      <c r="AH310" s="15">
        <v>0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OK</v>
      </c>
      <c r="AM310" s="15">
        <f>IF(AD310="N/A", L310+T310, L310+AG310)</f>
        <v>3</v>
      </c>
      <c r="AN310" s="15">
        <f>IF(AD310="N/A", IF(U310="N/A", "N/A", L310+U310), AD310+AH310)</f>
        <v>2</v>
      </c>
      <c r="AO310" s="15" t="str">
        <f>IF(AD310="N/A", IF(V310="N/A", "N/A", L310+V310), IF(AI310="N/A", "N/A", AD310+AI310))</f>
        <v>N/A</v>
      </c>
      <c r="AP310" s="15" t="str">
        <f>IF(AD310="N/A", IF(W310="N/A", "N/A", L310+W310), IF(AJ310="N/A", "N/A", AD310+AJ310))</f>
        <v>N/A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48</v>
      </c>
      <c r="AV310" s="14" t="s">
        <v>48</v>
      </c>
      <c r="AW310" s="14" t="s">
        <v>48</v>
      </c>
      <c r="AX310" s="14" t="s">
        <v>48</v>
      </c>
      <c r="AY310" s="14" t="s">
        <v>48</v>
      </c>
      <c r="AZ310" s="14" t="s">
        <v>48</v>
      </c>
      <c r="BA310" s="14" t="s">
        <v>48</v>
      </c>
      <c r="BB310" s="14" t="s">
        <v>48</v>
      </c>
      <c r="BC310" s="14" t="s">
        <v>48</v>
      </c>
      <c r="BD310" s="14" t="s">
        <v>48</v>
      </c>
      <c r="BE310" s="14" t="s">
        <v>48</v>
      </c>
      <c r="BF310" s="14" t="s">
        <v>48</v>
      </c>
      <c r="BG310" s="14" t="s">
        <v>48</v>
      </c>
      <c r="BH310" s="14" t="s">
        <v>48</v>
      </c>
      <c r="BI310" s="14"/>
      <c r="BJ310" s="15">
        <f>IF(AR310="R", $CA310, IF(OR(AR310="P", AR310="T", AR310="N"), 0, IF($C310="DM", $T310, IF(OR(AR310="Y", AR310="IR"),$AM310,IF(AR310="C", IF($BI310="Y", IF($AF310="N/A", $Q310, $AF310), IF($AG310="N/A", $T310,$AG310)))))))</f>
        <v>3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3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3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3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3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3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3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3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3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3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3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3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3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3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3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3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3</v>
      </c>
      <c r="CA310" s="14" t="s">
        <v>75</v>
      </c>
      <c r="CB310" s="15">
        <f>BZ310</f>
        <v>3</v>
      </c>
      <c r="CC310" s="14">
        <f>IF(OR($BH310="T", $BH310="R"), 0, IF($BH310="C", IF($BI310="Y", IF($BA310="C", 0, IF(AF310="N/A", Q310-T310, AF310-AG310)), IF($AF310="N/A", U310, AH310)), AN310))</f>
        <v>2</v>
      </c>
      <c r="CD310" s="14" t="str">
        <f>IF(OR($BH310="T", $BH310="R"), 0, IF($BH310="C", IF($BI310="Y", 0, IF($AF310="N/A", V310, AI310)), AO310))</f>
        <v>N/A</v>
      </c>
      <c r="CE310" s="14" t="str">
        <f>IF(OR($BH310="T", $BH310="R"), 0, IF($BH310="C", IF($BI310="Y", 0, IF($AF310="N/A", W310, AJ310)), AP310))</f>
        <v>N/A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S:2/2 G:1 GR:1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5612</v>
      </c>
      <c r="B311" s="14" t="s">
        <v>3022</v>
      </c>
      <c r="C311" s="14" t="s">
        <v>68</v>
      </c>
      <c r="D311" s="14" t="s">
        <v>54</v>
      </c>
      <c r="E311" s="14">
        <f>VLOOKUP(B311, 'Rookie Year'!$A$2:$B$55555,2,FALSE)</f>
        <v>2024</v>
      </c>
      <c r="F311" s="14">
        <v>2024</v>
      </c>
      <c r="G311" s="14" t="s">
        <v>40</v>
      </c>
      <c r="H311" s="14" t="s">
        <v>2163</v>
      </c>
      <c r="I311" s="15">
        <v>6</v>
      </c>
      <c r="J311" s="14">
        <v>4</v>
      </c>
      <c r="K311" s="16">
        <f>IF(AND(G311&lt;&gt;"N",R311="N/A"), IF(I311&lt;4, 0, 0.25),IF(I311=1, IF(J311=1,0.25, 0.25), IF(I311&lt;13, 0.25, IF(I311&lt;26, 0.4, IF(I311&lt;51, 0.6, 0.75)))))</f>
        <v>0.25</v>
      </c>
      <c r="L311" s="15">
        <f>I311-M311</f>
        <v>4</v>
      </c>
      <c r="M311" s="15">
        <f>ROUNDUP(I311*K311,0)</f>
        <v>2</v>
      </c>
      <c r="N311" s="15">
        <f>M311*J311</f>
        <v>8</v>
      </c>
      <c r="O311" s="15">
        <v>8</v>
      </c>
      <c r="P311" s="15">
        <v>0</v>
      </c>
      <c r="Q311" s="15">
        <f>N311-O311-P311</f>
        <v>0</v>
      </c>
      <c r="R311" s="14" t="s">
        <v>75</v>
      </c>
      <c r="S311" s="14">
        <f>IF(R311="N/A", J311-($B$1-F311), J311-($B$1-R311))</f>
        <v>3</v>
      </c>
      <c r="T311" s="15">
        <v>0</v>
      </c>
      <c r="U311" s="15">
        <v>0</v>
      </c>
      <c r="V311" s="15">
        <v>0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No</v>
      </c>
      <c r="AA311" s="17" t="str">
        <f>IF(C311="DM", "N/A", IF(Z311="No","N/A",VLOOKUP(B311,'Extension List'!$A$3:$AE$1972,19,FALSE)))</f>
        <v>N/A</v>
      </c>
      <c r="AB311" s="14" t="str">
        <f>IF(C311="DM", "N/A", IF(Z311="No","N/A",VLOOKUP(B311,'Extension List'!$A$3:$AE$1972,21,FALSE)))</f>
        <v>N/A</v>
      </c>
      <c r="AC311" s="14" t="str">
        <f>IF(AA311="N/A", "N/A", 0)</f>
        <v>N/A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4</v>
      </c>
      <c r="AN311" s="15">
        <f>IF(AD311="N/A", IF(U311="N/A", "N/A", L311+U311), AD311+AH311)</f>
        <v>4</v>
      </c>
      <c r="AO311" s="15">
        <f>IF(AD311="N/A", IF(V311="N/A", "N/A", L311+V311), IF(AI311="N/A", "N/A", AD311+AI311))</f>
        <v>4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40</v>
      </c>
      <c r="AS311" s="14" t="s">
        <v>40</v>
      </c>
      <c r="AT311" s="14" t="s">
        <v>40</v>
      </c>
      <c r="AU311" s="14" t="s">
        <v>40</v>
      </c>
      <c r="AV311" s="14" t="s">
        <v>40</v>
      </c>
      <c r="AW311" s="14" t="s">
        <v>40</v>
      </c>
      <c r="AX311" s="14" t="s">
        <v>40</v>
      </c>
      <c r="AY311" s="14" t="s">
        <v>40</v>
      </c>
      <c r="AZ311" s="14" t="s">
        <v>40</v>
      </c>
      <c r="BA311" s="14" t="s">
        <v>40</v>
      </c>
      <c r="BB311" s="14" t="s">
        <v>40</v>
      </c>
      <c r="BC311" s="14" t="s">
        <v>40</v>
      </c>
      <c r="BD311" s="14" t="s">
        <v>40</v>
      </c>
      <c r="BE311" s="14" t="s">
        <v>40</v>
      </c>
      <c r="BF311" s="14" t="s">
        <v>40</v>
      </c>
      <c r="BG311" s="14" t="s">
        <v>40</v>
      </c>
      <c r="BH311" s="14" t="s">
        <v>40</v>
      </c>
      <c r="BI311" s="14"/>
      <c r="BJ311" s="15">
        <f>IF(AR311="R", $CA311, IF(OR(AR311="P", AR311="T", AR311="N"), 0, IF($C311="DM", $T311, IF(OR(AR311="Y", AR311="IR"),$AM311,IF(AR311="C", IF($BI311="Y", IF($AF311="N/A", $Q311, $AF311), IF($AG311="N/A", $T311,$AG311)))))))</f>
        <v>4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4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4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4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4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4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4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4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4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4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4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4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4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4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4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4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4</v>
      </c>
      <c r="CA311" s="14" t="s">
        <v>75</v>
      </c>
      <c r="CB311" s="15">
        <f>BZ311</f>
        <v>4</v>
      </c>
      <c r="CC311" s="14">
        <f>IF(OR($BH311="T", $BH311="R"), 0, IF($BH311="C", IF($BI311="Y", IF($BA311="C", 0, IF(AF311="N/A", Q311-T311, AF311-AG311)), IF($AF311="N/A", U311, AH311)), AN311))</f>
        <v>4</v>
      </c>
      <c r="CD311" s="14">
        <f>IF(OR($BH311="T", $BH311="R"), 0, IF($BH311="C", IF($BI311="Y", 0, IF($AF311="N/A", V311, AI311)), AO311))</f>
        <v>4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S:4 G:2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5973</v>
      </c>
      <c r="B312" s="14" t="s">
        <v>2115</v>
      </c>
      <c r="C312" s="14" t="s">
        <v>68</v>
      </c>
      <c r="D312" s="14" t="s">
        <v>54</v>
      </c>
      <c r="E312" s="14">
        <f>VLOOKUP(B312, 'Rookie Year'!$A$2:$B$55555,2,FALSE)</f>
        <v>2020</v>
      </c>
      <c r="F312" s="14">
        <v>2025</v>
      </c>
      <c r="G312" s="14" t="s">
        <v>42</v>
      </c>
      <c r="H312" s="14" t="s">
        <v>1927</v>
      </c>
      <c r="I312" s="15">
        <v>1</v>
      </c>
      <c r="J312" s="14">
        <v>1</v>
      </c>
      <c r="K312" s="16">
        <f>IF(AND(G312&lt;&gt;"N",R312="N/A"), IF(I312&lt;4, 0, 0.25),IF(I312=1, IF(J312=1,0.25, 0.25), IF(I312&lt;13, 0.25, IF(I312&lt;26, 0.4, IF(I312&lt;51, 0.6, 0.75)))))</f>
        <v>0.25</v>
      </c>
      <c r="L312" s="15">
        <f>I312-M312</f>
        <v>0</v>
      </c>
      <c r="M312" s="15">
        <f>ROUNDUP(I312*K312,0)</f>
        <v>1</v>
      </c>
      <c r="N312" s="15">
        <f>M312*J312</f>
        <v>1</v>
      </c>
      <c r="O312" s="15">
        <v>0</v>
      </c>
      <c r="P312" s="15">
        <v>0</v>
      </c>
      <c r="Q312" s="15">
        <f>N312-O312-P312</f>
        <v>1</v>
      </c>
      <c r="R312" s="14" t="s">
        <v>75</v>
      </c>
      <c r="S312" s="14">
        <f>IF(R312="N/A", J312-($B$1-F312), J312-($B$1-R312))</f>
        <v>1</v>
      </c>
      <c r="T312" s="15">
        <f>IF($S312&lt;1, "N/A", $M312)</f>
        <v>1</v>
      </c>
      <c r="U312" s="15" t="str">
        <f>IF($S312&lt;2, "N/A", $M312)</f>
        <v>N/A</v>
      </c>
      <c r="V312" s="15" t="str">
        <f>IF($S312&lt;3, "N/A", $M312)</f>
        <v>N/A</v>
      </c>
      <c r="W312" s="15" t="str">
        <f>IF($S312&lt;4, "N/A", $M312)</f>
        <v>N/A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No</v>
      </c>
      <c r="AA312" s="17" t="str">
        <f>IF(C312="DM", "N/A", IF(Z312="No","N/A",VLOOKUP(B312,'Extension List'!$A$3:$AE$1972,19,FALSE)))</f>
        <v>N/A</v>
      </c>
      <c r="AB312" s="14" t="str">
        <f>IF(C312="DM", "N/A", IF(Z312="No","N/A",VLOOKUP(B312,'Extension List'!$A$3:$AE$1972,21,FALSE)))</f>
        <v>N/A</v>
      </c>
      <c r="AC312" s="14" t="str">
        <f>IF(AA312="N/A", "N/A", 0)</f>
        <v>N/A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1</v>
      </c>
      <c r="AN312" s="15" t="str">
        <f>IF(AD312="N/A", IF(U312="N/A", "N/A", L312+U312), AD312+AH312)</f>
        <v>N/A</v>
      </c>
      <c r="AO312" s="15" t="str">
        <f>IF(AD312="N/A", IF(V312="N/A", "N/A", L312+V312), IF(AI312="N/A", "N/A", AD312+AI312))</f>
        <v>N/A</v>
      </c>
      <c r="AP312" s="15" t="str">
        <f>IF(AD312="N/A", IF(W312="N/A", "N/A", L312+W312), IF(AJ312="N/A", "N/A", AD312+AJ312))</f>
        <v>N/A</v>
      </c>
      <c r="AQ312" s="15" t="str">
        <f>IF(AD312="N/A", IF(X312="N/A", "N/A", L312+X312), IF(AK312="N/A", "N/A", AD312+AK312))</f>
        <v>N/A</v>
      </c>
      <c r="AR312" s="14" t="s">
        <v>44</v>
      </c>
      <c r="AS312" s="14" t="s">
        <v>44</v>
      </c>
      <c r="AT312" s="14" t="s">
        <v>44</v>
      </c>
      <c r="AU312" s="14" t="s">
        <v>44</v>
      </c>
      <c r="AV312" s="14" t="s">
        <v>44</v>
      </c>
      <c r="AW312" s="14" t="s">
        <v>44</v>
      </c>
      <c r="AX312" s="14" t="s">
        <v>44</v>
      </c>
      <c r="AY312" s="14" t="s">
        <v>44</v>
      </c>
      <c r="AZ312" s="14" t="s">
        <v>44</v>
      </c>
      <c r="BA312" s="14" t="s">
        <v>44</v>
      </c>
      <c r="BB312" s="14" t="s">
        <v>44</v>
      </c>
      <c r="BC312" s="14" t="s">
        <v>44</v>
      </c>
      <c r="BD312" s="14" t="s">
        <v>44</v>
      </c>
      <c r="BE312" s="14" t="s">
        <v>44</v>
      </c>
      <c r="BF312" s="14" t="s">
        <v>44</v>
      </c>
      <c r="BG312" s="14" t="s">
        <v>44</v>
      </c>
      <c r="BH312" s="14" t="s">
        <v>44</v>
      </c>
      <c r="BJ312" s="15">
        <f>IF(AR312="R", $CA312, IF(OR(AR312="P", AR312="T", AR312="N"), 0, IF($C312="DM", $T312, IF(OR(AR312="Y", AR312="IR"),$AM312,IF(AR312="C", IF($BI312="Y", IF($AF312="N/A", $Q312, $AF312), IF($AG312="N/A", $T312,$AG312)))))))</f>
        <v>1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1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1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1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1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1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1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1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1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1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1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1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1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1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1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1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1</v>
      </c>
      <c r="CA312" s="14" t="s">
        <v>75</v>
      </c>
      <c r="CB312" s="15">
        <f>BZ312</f>
        <v>1</v>
      </c>
      <c r="CC312" s="14" t="str">
        <f>IF(OR($BH312="T", $BH312="R"), 0, IF($BH312="C", IF($BI312="Y", IF($BA312="C", 0, IF(AF312="N/A", Q312-T312, AF312-AG312)), IF($AF312="N/A", U312, AH312)), AN312))</f>
        <v>N/A</v>
      </c>
      <c r="CD312" s="14" t="str">
        <f>IF(OR($BH312="T", $BH312="R"), 0, IF($BH312="C", IF($BI312="Y", 0, IF($AF312="N/A", V312, AI312)), AO312))</f>
        <v>N/A</v>
      </c>
      <c r="CE312" s="14" t="str">
        <f>IF(OR($BH312="T", $BH312="R"), 0, IF($BH312="C", IF($BI312="Y", 0, IF($AF312="N/A", W312, AJ312)), AP312))</f>
        <v>N/A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S:0 G:1 GR:1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6021</v>
      </c>
      <c r="B313" s="14" t="s">
        <v>3137</v>
      </c>
      <c r="C313" s="14" t="s">
        <v>68</v>
      </c>
      <c r="D313" s="14" t="s">
        <v>54</v>
      </c>
      <c r="E313" s="14">
        <v>2025</v>
      </c>
      <c r="F313" s="14">
        <v>2025</v>
      </c>
      <c r="G313" s="14" t="s">
        <v>40</v>
      </c>
      <c r="H313" s="14" t="s">
        <v>2165</v>
      </c>
      <c r="I313" s="15">
        <v>6</v>
      </c>
      <c r="J313" s="14">
        <v>4</v>
      </c>
      <c r="K313" s="16">
        <f>IF(AND(G313&lt;&gt;"N",R313="N/A"), IF(I313&lt;4, 0, 0.25),IF(I313=1, IF(J313=1,0.25, 0.25), IF(I313&lt;13, 0.25, IF(I313&lt;26, 0.4, IF(I313&lt;51, 0.6, 0.75)))))</f>
        <v>0.25</v>
      </c>
      <c r="L313" s="15">
        <f>I313-M313</f>
        <v>4</v>
      </c>
      <c r="M313" s="15">
        <f>ROUNDUP(I313*K313,0)</f>
        <v>2</v>
      </c>
      <c r="N313" s="15">
        <f>M313*J313</f>
        <v>8</v>
      </c>
      <c r="O313" s="15">
        <v>0</v>
      </c>
      <c r="P313" s="15">
        <v>0</v>
      </c>
      <c r="Q313" s="15">
        <f>N313-O313-P313</f>
        <v>8</v>
      </c>
      <c r="R313" s="14" t="s">
        <v>75</v>
      </c>
      <c r="S313" s="14">
        <f>IF(R313="N/A", J313-($B$1-F313), J313-($B$1-R313))</f>
        <v>4</v>
      </c>
      <c r="T313" s="15">
        <v>8</v>
      </c>
      <c r="U313" s="15">
        <v>0</v>
      </c>
      <c r="V313" s="15">
        <v>0</v>
      </c>
      <c r="W313" s="15">
        <v>0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List'!$A$3:$AE$1972,19,FALSE)))</f>
        <v>N/A</v>
      </c>
      <c r="AB313" s="14" t="str">
        <f>IF(C313="DM", "N/A", IF(Z313="No","N/A",VLOOKUP(B313,'Extension List'!$A$3:$AE$1972,21,FALSE)))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12</v>
      </c>
      <c r="AN313" s="15">
        <f>IF(AD313="N/A", IF(U313="N/A", "N/A", L313+U313), AD313+AH313)</f>
        <v>4</v>
      </c>
      <c r="AO313" s="15">
        <f>IF(AD313="N/A", IF(V313="N/A", "N/A", L313+V313), IF(AI313="N/A", "N/A", AD313+AI313))</f>
        <v>4</v>
      </c>
      <c r="AP313" s="15">
        <f>IF(AD313="N/A", IF(W313="N/A", "N/A", L313+W313), IF(AJ313="N/A", "N/A", AD313+AJ313))</f>
        <v>4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J313" s="15">
        <f>IF(AR313="R", $CA313, IF(OR(AR313="P", AR313="T", AR313="N"), 0, IF($C313="DM", $T313, IF(OR(AR313="Y", AR313="IR"),$AM313,IF(AR313="C", IF($BI313="Y", IF($AF313="N/A", $Q313, $AF313), IF($AG313="N/A", $T313,$AG313)))))))</f>
        <v>12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12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12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12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12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12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12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12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12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12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12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12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12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12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12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12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12</v>
      </c>
      <c r="CA313" s="14" t="s">
        <v>75</v>
      </c>
      <c r="CB313" s="15">
        <f>BZ313</f>
        <v>12</v>
      </c>
      <c r="CC313" s="14">
        <f>IF(OR($BH313="T", $BH313="R"), 0, IF($BH313="C", IF($BI313="Y", IF($BA313="C", 0, IF(AF313="N/A", Q313-T313, AF313-AG313)), IF($AF313="N/A", U313, AH313)), AN313))</f>
        <v>4</v>
      </c>
      <c r="CD313" s="14">
        <f>IF(OR($BH313="T", $BH313="R"), 0, IF($BH313="C", IF($BI313="Y", 0, IF($AF313="N/A", V313, AI313)), AO313))</f>
        <v>4</v>
      </c>
      <c r="CE313" s="14">
        <f>IF(OR($BH313="T", $BH313="R"), 0, IF($BH313="C", IF($BI313="Y", 0, IF($AF313="N/A", W313, AJ313)), AP313))</f>
        <v>4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S:4 G:2 GR:8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5697</v>
      </c>
      <c r="B314" s="14" t="s">
        <v>3023</v>
      </c>
      <c r="C314" s="14" t="s">
        <v>69</v>
      </c>
      <c r="D314" s="14" t="s">
        <v>54</v>
      </c>
      <c r="E314" s="14">
        <f>VLOOKUP(B314, 'Rookie Year'!$A$2:$B$55555,2,FALSE)</f>
        <v>2024</v>
      </c>
      <c r="F314" s="14">
        <v>2024</v>
      </c>
      <c r="G314" s="14" t="s">
        <v>40</v>
      </c>
      <c r="H314" s="14" t="s">
        <v>2237</v>
      </c>
      <c r="I314" s="15">
        <v>1</v>
      </c>
      <c r="J314" s="14">
        <v>3</v>
      </c>
      <c r="K314" s="16">
        <f>IF(AND(G314&lt;&gt;"N",R314="N/A"), IF(I314&lt;4, 0, 0.25),IF(I314=1, IF(J314=1,0.25, 0.25), IF(I314&lt;13, 0.25, IF(I314&lt;26, 0.4, IF(I314&lt;51, 0.6, 0.75)))))</f>
        <v>0</v>
      </c>
      <c r="L314" s="15">
        <f>I314-M314</f>
        <v>1</v>
      </c>
      <c r="M314" s="15">
        <f>ROUNDUP(I314*K314,0)</f>
        <v>0</v>
      </c>
      <c r="N314" s="15">
        <f>M314*J314</f>
        <v>0</v>
      </c>
      <c r="O314" s="15">
        <v>0</v>
      </c>
      <c r="P314" s="15">
        <v>0</v>
      </c>
      <c r="Q314" s="15">
        <f>N314-O314-P314</f>
        <v>0</v>
      </c>
      <c r="R314" s="14" t="s">
        <v>75</v>
      </c>
      <c r="S314" s="14">
        <f>IF(R314="N/A", J314-($B$1-F314), J314-($B$1-R314))</f>
        <v>2</v>
      </c>
      <c r="T314" s="15">
        <v>0</v>
      </c>
      <c r="U314" s="15">
        <v>0</v>
      </c>
      <c r="V314" s="15" t="str">
        <f>IF($S314&lt;3, "N/A", $M314)</f>
        <v>N/A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No</v>
      </c>
      <c r="AA314" s="17" t="str">
        <f>IF(C314="DM", "N/A", IF(Z314="No","N/A",VLOOKUP(B314,'Extension List'!$A$3:$AE$1972,19,FALSE)))</f>
        <v>N/A</v>
      </c>
      <c r="AB314" s="14" t="str">
        <f>IF(C314="DM", "N/A", IF(Z314="No","N/A",VLOOKUP(B314,'Extension List'!$A$3:$AE$1972,21,FALSE)))</f>
        <v>N/A</v>
      </c>
      <c r="AC314" s="14" t="str">
        <f>IF(AA314="N/A", "N/A", 0)</f>
        <v>N/A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1</v>
      </c>
      <c r="AN314" s="15">
        <f>IF(AD314="N/A", IF(U314="N/A", "N/A", L314+U314), AD314+AH314)</f>
        <v>1</v>
      </c>
      <c r="AO314" s="15" t="str">
        <f>IF(AD314="N/A", IF(V314="N/A", "N/A", L314+V314), IF(AI314="N/A", "N/A", AD314+AI314))</f>
        <v>N/A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44</v>
      </c>
      <c r="AS314" s="14" t="s">
        <v>44</v>
      </c>
      <c r="AT314" s="14" t="s">
        <v>44</v>
      </c>
      <c r="AU314" s="14" t="s">
        <v>44</v>
      </c>
      <c r="AV314" s="14" t="s">
        <v>44</v>
      </c>
      <c r="AW314" s="14" t="s">
        <v>44</v>
      </c>
      <c r="AX314" s="14" t="s">
        <v>44</v>
      </c>
      <c r="AY314" s="14" t="s">
        <v>44</v>
      </c>
      <c r="AZ314" s="14" t="s">
        <v>44</v>
      </c>
      <c r="BA314" s="14" t="s">
        <v>44</v>
      </c>
      <c r="BB314" s="14" t="s">
        <v>44</v>
      </c>
      <c r="BC314" s="14" t="s">
        <v>44</v>
      </c>
      <c r="BD314" s="14" t="s">
        <v>44</v>
      </c>
      <c r="BE314" s="14" t="s">
        <v>44</v>
      </c>
      <c r="BF314" s="14" t="s">
        <v>44</v>
      </c>
      <c r="BG314" s="14" t="s">
        <v>44</v>
      </c>
      <c r="BH314" s="14" t="s">
        <v>44</v>
      </c>
      <c r="BI314" s="14"/>
      <c r="BJ314" s="15">
        <f>IF(AR314="R", $CA314, IF(OR(AR314="P", AR314="T", AR314="N"), 0, IF($C314="DM", $T314, IF(OR(AR314="Y", AR314="IR"),$AM314,IF(AR314="C", IF($BI314="Y", IF($AF314="N/A", $Q314, $AF314), IF($AG314="N/A", $T314,$AG314)))))))</f>
        <v>0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0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0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0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0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0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0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0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0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0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0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0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0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0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0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0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0</v>
      </c>
      <c r="CA314" s="14" t="s">
        <v>75</v>
      </c>
      <c r="CB314" s="15">
        <f>BZ314</f>
        <v>0</v>
      </c>
      <c r="CC314" s="14">
        <f>IF(OR($BH314="T", $BH314="R"), 0, IF($BH314="C", IF($BI314="Y", IF($BA314="C", 0, IF(AF314="N/A", Q314-T314, AF314-AG314)), IF($AF314="N/A", U314, AH314)), AN314))</f>
        <v>0</v>
      </c>
      <c r="CD314" s="14" t="str">
        <f>IF(OR($BH314="T", $BH314="R"), 0, IF($BH314="C", IF($BI314="Y", 0, IF($AF314="N/A", V314, AI314)), AO314))</f>
        <v>N/A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S:1 G:0 GR:0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4159</v>
      </c>
      <c r="B315" s="14" t="s">
        <v>2351</v>
      </c>
      <c r="C315" s="14" t="s">
        <v>69</v>
      </c>
      <c r="D315" s="14" t="s">
        <v>54</v>
      </c>
      <c r="E315" s="14">
        <f>VLOOKUP(B315, 'Rookie Year'!$A$2:$B$55555,2,FALSE)</f>
        <v>2021</v>
      </c>
      <c r="F315" s="14">
        <v>2025</v>
      </c>
      <c r="G315" s="14" t="s">
        <v>42</v>
      </c>
      <c r="H315" s="14" t="s">
        <v>2928</v>
      </c>
      <c r="I315" s="15">
        <v>5</v>
      </c>
      <c r="J315" s="14">
        <v>2</v>
      </c>
      <c r="K315" s="16">
        <f>IF(AND(G315&lt;&gt;"N",R315="N/A"), IF(I315&lt;4, 0, 0.25),IF(I315=1, IF(J315=1,0.25, 0.25), IF(I315&lt;13, 0.25, IF(I315&lt;26, 0.4, IF(I315&lt;51, 0.6, 0.75)))))</f>
        <v>0.25</v>
      </c>
      <c r="L315" s="15">
        <f>I315-M315</f>
        <v>3</v>
      </c>
      <c r="M315" s="15">
        <f>ROUNDUP(I315*K315,0)</f>
        <v>2</v>
      </c>
      <c r="N315" s="15">
        <f>M315*J315</f>
        <v>4</v>
      </c>
      <c r="O315" s="15">
        <v>0</v>
      </c>
      <c r="P315" s="15">
        <v>0</v>
      </c>
      <c r="Q315" s="15">
        <f>N315-O315-P315</f>
        <v>4</v>
      </c>
      <c r="R315" s="14" t="s">
        <v>75</v>
      </c>
      <c r="S315" s="14">
        <f>IF(R315="N/A", J315-($B$1-F315), J315-($B$1-R315))</f>
        <v>2</v>
      </c>
      <c r="T315" s="15">
        <v>4</v>
      </c>
      <c r="U315" s="15">
        <v>0</v>
      </c>
      <c r="V315" s="15" t="str">
        <f>IF($S315&lt;3, "N/A", $M315)</f>
        <v>N/A</v>
      </c>
      <c r="W315" s="15" t="str">
        <f>IF($S315&lt;4, "N/A", $M315)</f>
        <v>N/A</v>
      </c>
      <c r="X315" s="15" t="str">
        <f>IF($S315&lt;5, "N/A", $M315)</f>
        <v>N/A</v>
      </c>
      <c r="Y315" s="14" t="str">
        <f>IF(SUM(T315:X315)&lt;&gt;Q315, "CHECK", "OK")</f>
        <v>OK</v>
      </c>
      <c r="Z315" s="14" t="str">
        <f>IF(C315="DM", "No", IF(F315=$B$1, "No", IF(S315=1, "Yes", "No")))</f>
        <v>No</v>
      </c>
      <c r="AA315" s="17" t="str">
        <f>IF(C315="DM", "N/A", IF(Z315="No","N/A",VLOOKUP(B315,'Extension List'!$A$3:$AE$1972,19,FALSE)))</f>
        <v>N/A</v>
      </c>
      <c r="AB315" s="14" t="str">
        <f>IF(C315="DM", "N/A", IF(Z315="No","N/A",VLOOKUP(B315,'Extension List'!$A$3:$AE$1972,21,FALSE)))</f>
        <v>N/A</v>
      </c>
      <c r="AC315" s="14" t="str">
        <f>IF(AA315="N/A", "N/A", 0)</f>
        <v>N/A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7</v>
      </c>
      <c r="AN315" s="15">
        <f>IF(AD315="N/A", IF(U315="N/A", "N/A", L315+U315), AD315+AH315)</f>
        <v>3</v>
      </c>
      <c r="AO315" s="15" t="str">
        <f>IF(AD315="N/A", IF(V315="N/A", "N/A", L315+V315), IF(AI315="N/A", "N/A", AD315+AI315))</f>
        <v>N/A</v>
      </c>
      <c r="AP315" s="15" t="str">
        <f>IF(AD315="N/A", IF(W315="N/A", "N/A", L315+W315), IF(AJ315="N/A", "N/A", AD315+AJ315))</f>
        <v>N/A</v>
      </c>
      <c r="AQ315" s="15" t="str">
        <f>IF(AD315="N/A", IF(X315="N/A", "N/A", L315+X315), IF(AK315="N/A", "N/A", AD315+AK315))</f>
        <v>N/A</v>
      </c>
      <c r="AR315" s="14" t="s">
        <v>40</v>
      </c>
      <c r="AS315" s="14" t="s">
        <v>40</v>
      </c>
      <c r="AT315" s="14" t="s">
        <v>40</v>
      </c>
      <c r="AU315" s="14" t="s">
        <v>40</v>
      </c>
      <c r="AV315" s="14" t="s">
        <v>40</v>
      </c>
      <c r="AW315" s="14" t="s">
        <v>40</v>
      </c>
      <c r="AX315" s="14" t="s">
        <v>40</v>
      </c>
      <c r="AY315" s="14" t="s">
        <v>40</v>
      </c>
      <c r="AZ315" s="14" t="s">
        <v>40</v>
      </c>
      <c r="BA315" s="14" t="s">
        <v>40</v>
      </c>
      <c r="BB315" s="14" t="s">
        <v>40</v>
      </c>
      <c r="BC315" s="14" t="s">
        <v>40</v>
      </c>
      <c r="BD315" s="14" t="s">
        <v>40</v>
      </c>
      <c r="BE315" s="14" t="s">
        <v>40</v>
      </c>
      <c r="BF315" s="14" t="s">
        <v>40</v>
      </c>
      <c r="BG315" s="14" t="s">
        <v>40</v>
      </c>
      <c r="BH315" s="14" t="s">
        <v>40</v>
      </c>
      <c r="BI315" s="14"/>
      <c r="BJ315" s="15">
        <f>IF(AR315="R", $CA315, IF(OR(AR315="P", AR315="T", AR315="N"), 0, IF($C315="DM", $T315, IF(OR(AR315="Y", AR315="IR"),$AM315,IF(AR315="C", IF($BI315="Y", IF($AF315="N/A", $Q315, $AF315), IF($AG315="N/A", $T315,$AG315)))))))</f>
        <v>7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7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7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7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7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7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7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7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7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7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7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7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7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7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7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7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7</v>
      </c>
      <c r="CA315" s="14" t="s">
        <v>75</v>
      </c>
      <c r="CB315" s="15">
        <f>BZ315</f>
        <v>7</v>
      </c>
      <c r="CC315" s="14">
        <f>IF(OR($BH315="T", $BH315="R"), 0, IF($BH315="C", IF($BI315="Y", IF($BA315="C", 0, IF(AF315="N/A", Q315-T315, AF315-AG315)), IF($AF315="N/A", U315, AH315)), AN315))</f>
        <v>3</v>
      </c>
      <c r="CD315" s="14" t="str">
        <f>IF(OR($BH315="T", $BH315="R"), 0, IF($BH315="C", IF($BI315="Y", 0, IF($AF315="N/A", V315, AI315)), AO315))</f>
        <v>N/A</v>
      </c>
      <c r="CE315" s="14" t="str">
        <f>IF(OR($BH315="T", $BH315="R"), 0, IF($BH315="C", IF($BI315="Y", 0, IF($AF315="N/A", W315, AJ315)), AP315))</f>
        <v>N/A</v>
      </c>
      <c r="CF315" s="14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S:3 G:2 GR:4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5985</v>
      </c>
      <c r="B316" s="14" t="s">
        <v>547</v>
      </c>
      <c r="C316" s="14" t="s">
        <v>69</v>
      </c>
      <c r="D316" s="14" t="s">
        <v>54</v>
      </c>
      <c r="E316" s="14">
        <f>VLOOKUP(B316, 'Rookie Year'!$A$2:$B$55555,2,FALSE)</f>
        <v>2018</v>
      </c>
      <c r="F316" s="14">
        <v>2025</v>
      </c>
      <c r="G316" s="14" t="s">
        <v>42</v>
      </c>
      <c r="H316" s="14" t="s">
        <v>1927</v>
      </c>
      <c r="I316" s="15">
        <v>1</v>
      </c>
      <c r="J316" s="14">
        <v>1</v>
      </c>
      <c r="K316" s="16">
        <f>IF(AND(G316&lt;&gt;"N",R316="N/A"), IF(I316&lt;4, 0, 0.25),IF(I316=1, IF(J316=1,0.25, 0.25), IF(I316&lt;13, 0.25, IF(I316&lt;26, 0.4, IF(I316&lt;51, 0.6, 0.75)))))</f>
        <v>0.25</v>
      </c>
      <c r="L316" s="15">
        <f>I316-M316</f>
        <v>0</v>
      </c>
      <c r="M316" s="15">
        <f>ROUNDUP(I316*K316,0)</f>
        <v>1</v>
      </c>
      <c r="N316" s="15">
        <f>M316*J316</f>
        <v>1</v>
      </c>
      <c r="O316" s="15">
        <v>0</v>
      </c>
      <c r="P316" s="15">
        <v>0</v>
      </c>
      <c r="Q316" s="15">
        <f>N316-O316-P316</f>
        <v>1</v>
      </c>
      <c r="R316" s="14" t="s">
        <v>75</v>
      </c>
      <c r="S316" s="14">
        <f>IF(R316="N/A", J316-($B$1-F316), J316-($B$1-R316))</f>
        <v>1</v>
      </c>
      <c r="T316" s="15">
        <f>IF($S316&lt;1, "N/A", $M316)</f>
        <v>1</v>
      </c>
      <c r="U316" s="15" t="str">
        <f>IF($S316&lt;2, "N/A", $M316)</f>
        <v>N/A</v>
      </c>
      <c r="V316" s="15" t="str">
        <f>IF($S316&lt;3, "N/A", $M316)</f>
        <v>N/A</v>
      </c>
      <c r="W316" s="15" t="str">
        <f>IF($S316&lt;4, "N/A", $M316)</f>
        <v>N/A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List'!$A$3:$AE$1972,19,FALSE)))</f>
        <v>N/A</v>
      </c>
      <c r="AB316" s="14" t="str">
        <f>IF(C316="DM", "N/A", IF(Z316="No","N/A",VLOOKUP(B316,'Extension List'!$A$3:$AE$1972,21,FALSE)))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1</v>
      </c>
      <c r="AN316" s="15" t="str">
        <f>IF(AD316="N/A", IF(U316="N/A", "N/A", L316+U316), AD316+AH316)</f>
        <v>N/A</v>
      </c>
      <c r="AO316" s="15" t="str">
        <f>IF(AD316="N/A", IF(V316="N/A", "N/A", L316+V316), IF(AI316="N/A", "N/A", AD316+AI316))</f>
        <v>N/A</v>
      </c>
      <c r="AP316" s="15" t="str">
        <f>IF(AD316="N/A", IF(W316="N/A", "N/A", L316+W316), IF(AJ316="N/A", "N/A", AD316+AJ316))</f>
        <v>N/A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J316" s="15">
        <f>IF(AR316="R", $CA316, IF(OR(AR316="P", AR316="T", AR316="N"), 0, IF($C316="DM", $T316, IF(OR(AR316="Y", AR316="IR"),$AM316,IF(AR316="C", IF($BI316="Y", IF($AF316="N/A", $Q316, $AF316), IF($AG316="N/A", $T316,$AG316)))))))</f>
        <v>1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1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1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1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1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1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1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1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1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1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1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1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1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</v>
      </c>
      <c r="CA316" s="14" t="s">
        <v>75</v>
      </c>
      <c r="CB316" s="15">
        <f>BZ316</f>
        <v>1</v>
      </c>
      <c r="CC316" s="14" t="str">
        <f>IF(OR($BH316="T", $BH316="R"), 0, IF($BH316="C", IF($BI316="Y", IF($BA316="C", 0, IF(AF316="N/A", Q316-T316, AF316-AG316)), IF($AF316="N/A", U316, AH316)), AN316))</f>
        <v>N/A</v>
      </c>
      <c r="CD316" s="14" t="str">
        <f>IF(OR($BH316="T", $BH316="R"), 0, IF($BH316="C", IF($BI316="Y", 0, IF($AF316="N/A", V316, AI316)), AO316))</f>
        <v>N/A</v>
      </c>
      <c r="CE316" s="14" t="str">
        <f>IF(OR($BH316="T", $BH316="R"), 0, IF($BH316="C", IF($BI316="Y", 0, IF($AF316="N/A", W316, AJ316)), AP316))</f>
        <v>N/A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S:0 G:1 GR:1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3641</v>
      </c>
      <c r="B317" s="14" t="s">
        <v>2056</v>
      </c>
      <c r="C317" s="14" t="s">
        <v>69</v>
      </c>
      <c r="D317" s="14" t="s">
        <v>54</v>
      </c>
      <c r="E317" s="14">
        <f>VLOOKUP(B317, 'Rookie Year'!$A$2:$B$55555,2,FALSE)</f>
        <v>2020</v>
      </c>
      <c r="F317" s="14">
        <v>2020</v>
      </c>
      <c r="G317" s="14" t="s">
        <v>40</v>
      </c>
      <c r="H317" s="14" t="s">
        <v>2177</v>
      </c>
      <c r="I317" s="15">
        <v>7</v>
      </c>
      <c r="J317" s="14">
        <v>4</v>
      </c>
      <c r="K317" s="16">
        <f>IF(AND(G317&lt;&gt;"N",R317="N/A"), IF(I317&lt;4, 0, 0.25),IF(I317=1, IF(J317=1,0.25, 0.25), IF(I317&lt;13, 0.25, IF(I317&lt;26, 0.4, IF(I317&lt;51, 0.6, 0.75)))))</f>
        <v>0.25</v>
      </c>
      <c r="L317" s="15">
        <f>I317-M317</f>
        <v>5</v>
      </c>
      <c r="M317" s="15">
        <f>ROUNDUP(I317*K317,0)</f>
        <v>2</v>
      </c>
      <c r="N317" s="15">
        <f>M317*J317</f>
        <v>8</v>
      </c>
      <c r="O317" s="15">
        <v>8</v>
      </c>
      <c r="P317" s="15">
        <v>0</v>
      </c>
      <c r="Q317" s="15">
        <f>N317-O317-P317</f>
        <v>0</v>
      </c>
      <c r="R317" s="14">
        <v>2023</v>
      </c>
      <c r="S317" s="14">
        <f>IF(R317="N/A", J317-($B$1-F317), J317-($B$1-R317))</f>
        <v>2</v>
      </c>
      <c r="T317" s="15">
        <v>0</v>
      </c>
      <c r="U317" s="15">
        <v>0</v>
      </c>
      <c r="V317" s="15" t="str">
        <f>IF($S317&lt;3, "N/A", $M317)</f>
        <v>N/A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No</v>
      </c>
      <c r="AA317" s="17" t="str">
        <f>IF(C317="DM", "N/A", IF(Z317="No","N/A",VLOOKUP(B317,'Extension List'!$A$3:$AE$1972,19,FALSE)))</f>
        <v>N/A</v>
      </c>
      <c r="AB317" s="14" t="str">
        <f>IF(C317="DM", "N/A", IF(Z317="No","N/A",VLOOKUP(B317,'Extension List'!$A$3:$AE$1972,21,FALSE)))</f>
        <v>N/A</v>
      </c>
      <c r="AC317" s="14" t="str">
        <f>IF(AA317="N/A", "N/A", 0)</f>
        <v>N/A</v>
      </c>
      <c r="AD317" s="15" t="str">
        <f>IF(AE317="N/A", "N/A", AA317-AE317)</f>
        <v>N/A</v>
      </c>
      <c r="AE317" s="15" t="str">
        <f>IF(AA317="N/A", "N/A", IF(AC317&gt;0, IF(AA317&lt;13, ROUNDUP(0.25*AA317,0), IF(AA317&lt;26, ROUNDUP(0.4*AA317,0), IF(AA317&lt;51, ROUNDUP(0.6*AA317,0), ROUNDUP(0.75*AA317,0)))), "N/A"))</f>
        <v>N/A</v>
      </c>
      <c r="AF317" s="15" t="str">
        <f>IF(AD317="N/A","N/A", (AE317*AC317)+Q317)</f>
        <v>N/A</v>
      </c>
      <c r="AG317" s="15" t="str">
        <f>IF($AF317="N/A", "N/A", "TBC")</f>
        <v>N/A</v>
      </c>
      <c r="AH317" s="15" t="str">
        <f>IF($AF317="N/A", "N/A", "TBC")</f>
        <v>N/A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N/A</v>
      </c>
      <c r="AM317" s="15">
        <f>IF(AD317="N/A", L317+T317, L317+AG317)</f>
        <v>5</v>
      </c>
      <c r="AN317" s="15">
        <f>IF(AD317="N/A", IF(U317="N/A", "N/A", L317+U317), AD317+AH317)</f>
        <v>5</v>
      </c>
      <c r="AO317" s="15" t="str">
        <f>IF(AD317="N/A", IF(V317="N/A", "N/A", L317+V317), IF(AI317="N/A", "N/A", AD317+AI317))</f>
        <v>N/A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40</v>
      </c>
      <c r="AS317" s="14" t="s">
        <v>40</v>
      </c>
      <c r="AT317" s="14" t="s">
        <v>40</v>
      </c>
      <c r="AU317" s="14" t="s">
        <v>40</v>
      </c>
      <c r="AV317" s="14" t="s">
        <v>40</v>
      </c>
      <c r="AW317" s="14" t="s">
        <v>40</v>
      </c>
      <c r="AX317" s="14" t="s">
        <v>40</v>
      </c>
      <c r="AY317" s="14" t="s">
        <v>40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I317" s="14"/>
      <c r="BJ317" s="15">
        <f>IF(AR317="R", $CA317, IF(OR(AR317="P", AR317="T", AR317="N"), 0, IF($C317="DM", $T317, IF(OR(AR317="Y", AR317="IR"),$AM317,IF(AR317="C", IF($BI317="Y", IF($AF317="N/A", $Q317, $AF317), IF($AG317="N/A", $T317,$AG317)))))))</f>
        <v>5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5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5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5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5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5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5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5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5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5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5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5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5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5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5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5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5</v>
      </c>
      <c r="CA317" s="14" t="s">
        <v>75</v>
      </c>
      <c r="CB317" s="15">
        <f>BZ317</f>
        <v>5</v>
      </c>
      <c r="CC317" s="14">
        <f>IF(OR($BH317="T", $BH317="R"), 0, IF($BH317="C", IF($BI317="Y", IF($BA317="C", 0, IF(AF317="N/A", Q317-T317, AF317-AG317)), IF($AF317="N/A", U317, AH317)), AN317))</f>
        <v>5</v>
      </c>
      <c r="CD317" s="14" t="str">
        <f>IF(OR($BH317="T", $BH317="R"), 0, IF($BH317="C", IF($BI317="Y", 0, IF($AF317="N/A", V317, AI317)), AO317))</f>
        <v>N/A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S:5 G:2 GR:0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3204</v>
      </c>
      <c r="B318" s="14" t="s">
        <v>707</v>
      </c>
      <c r="C318" s="14" t="s">
        <v>69</v>
      </c>
      <c r="D318" s="14" t="s">
        <v>54</v>
      </c>
      <c r="E318" s="14">
        <f>VLOOKUP(B318, 'Rookie Year'!$A$2:$B$55555,2,FALSE)</f>
        <v>2019</v>
      </c>
      <c r="F318" s="14">
        <v>2019</v>
      </c>
      <c r="G318" s="14" t="s">
        <v>40</v>
      </c>
      <c r="H318" s="14" t="s">
        <v>1926</v>
      </c>
      <c r="I318" s="15">
        <v>12</v>
      </c>
      <c r="J318" s="14">
        <v>4</v>
      </c>
      <c r="K318" s="16">
        <f>IF(AND(G318&lt;&gt;"N",R318="N/A"), IF(I318&lt;4, 0, 0.25),IF(I318=1, IF(J318=1,0.25, 0.25), IF(I318&lt;13, 0.25, IF(I318&lt;26, 0.4, IF(I318&lt;51, 0.6, 0.75)))))</f>
        <v>0.25</v>
      </c>
      <c r="L318" s="15">
        <f>I318-M318</f>
        <v>9</v>
      </c>
      <c r="M318" s="15">
        <f>ROUNDUP(I318*K318,0)</f>
        <v>3</v>
      </c>
      <c r="N318" s="15">
        <f>M318*J318</f>
        <v>12</v>
      </c>
      <c r="O318" s="15">
        <v>12</v>
      </c>
      <c r="P318" s="15">
        <v>0</v>
      </c>
      <c r="Q318" s="15">
        <f>N318-O318-P318</f>
        <v>0</v>
      </c>
      <c r="R318" s="14">
        <v>2023</v>
      </c>
      <c r="S318" s="14">
        <f>IF(R318="N/A", J318-($B$1-F318), J318-($B$1-R318))</f>
        <v>2</v>
      </c>
      <c r="T318" s="15">
        <v>0</v>
      </c>
      <c r="U318" s="15">
        <v>0</v>
      </c>
      <c r="V318" s="15" t="str">
        <f>IF($S318&lt;3, "N/A", $M318)</f>
        <v>N/A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List'!$A$3:$AE$1972,19,FALSE)))</f>
        <v>N/A</v>
      </c>
      <c r="AB318" s="14" t="str">
        <f>IF(C318="DM", "N/A", IF(Z318="No","N/A",VLOOKUP(B318,'Extension List'!$A$3:$AE$1972,21,FALSE)))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9</v>
      </c>
      <c r="AN318" s="15">
        <f>IF(AD318="N/A", IF(U318="N/A", "N/A", L318+U318), AD318+AH318)</f>
        <v>9</v>
      </c>
      <c r="AO318" s="15" t="str">
        <f>IF(AD318="N/A", IF(V318="N/A", "N/A", L318+V318), IF(AI318="N/A", "N/A", AD318+AI318))</f>
        <v>N/A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40</v>
      </c>
      <c r="AS318" s="14" t="s">
        <v>40</v>
      </c>
      <c r="AT318" s="14" t="s">
        <v>40</v>
      </c>
      <c r="AU318" s="14" t="s">
        <v>48</v>
      </c>
      <c r="AV318" s="14" t="s">
        <v>48</v>
      </c>
      <c r="AW318" s="14" t="s">
        <v>48</v>
      </c>
      <c r="AX318" s="14" t="s">
        <v>48</v>
      </c>
      <c r="AY318" s="14" t="s">
        <v>48</v>
      </c>
      <c r="AZ318" s="14" t="s">
        <v>48</v>
      </c>
      <c r="BA318" s="14" t="s">
        <v>48</v>
      </c>
      <c r="BB318" s="14" t="s">
        <v>48</v>
      </c>
      <c r="BC318" s="14" t="s">
        <v>48</v>
      </c>
      <c r="BD318" s="14" t="s">
        <v>48</v>
      </c>
      <c r="BE318" s="14" t="s">
        <v>48</v>
      </c>
      <c r="BF318" s="14" t="s">
        <v>48</v>
      </c>
      <c r="BG318" s="14" t="s">
        <v>48</v>
      </c>
      <c r="BH318" s="14" t="s">
        <v>48</v>
      </c>
      <c r="BI318" s="14"/>
      <c r="BJ318" s="15">
        <f>IF(AR318="R", $CA318, IF(OR(AR318="P", AR318="T", AR318="N"), 0, IF($C318="DM", $T318, IF(OR(AR318="Y", AR318="IR"),$AM318,IF(AR318="C", IF($BI318="Y", IF($AF318="N/A", $Q318, $AF318), IF($AG318="N/A", $T318,$AG318)))))))</f>
        <v>9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9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9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9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9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9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9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9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9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9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9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9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9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9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9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9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9</v>
      </c>
      <c r="CA318" s="14" t="s">
        <v>75</v>
      </c>
      <c r="CB318" s="15">
        <f>BZ318</f>
        <v>9</v>
      </c>
      <c r="CC318" s="14">
        <f>IF(OR($BH318="T", $BH318="R"), 0, IF($BH318="C", IF($BI318="Y", IF($BA318="C", 0, IF(AF318="N/A", Q318-T318, AF318-AG318)), IF($AF318="N/A", U318, AH318)), AN318))</f>
        <v>9</v>
      </c>
      <c r="CD318" s="14" t="str">
        <f>IF(OR($BH318="T", $BH318="R"), 0, IF($BH318="C", IF($BI318="Y", 0, IF($AF318="N/A", V318, AI318)), AO318))</f>
        <v>N/A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S:9 G:3 GR:0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6033</v>
      </c>
      <c r="B319" s="14" t="s">
        <v>3149</v>
      </c>
      <c r="C319" s="14" t="s">
        <v>69</v>
      </c>
      <c r="D319" s="14" t="s">
        <v>54</v>
      </c>
      <c r="E319" s="14">
        <v>2025</v>
      </c>
      <c r="F319" s="14">
        <v>2025</v>
      </c>
      <c r="G319" s="14" t="s">
        <v>40</v>
      </c>
      <c r="H319" s="14" t="s">
        <v>2177</v>
      </c>
      <c r="I319" s="15">
        <v>3</v>
      </c>
      <c r="J319" s="14">
        <v>4</v>
      </c>
      <c r="K319" s="16">
        <f>IF(AND(G319&lt;&gt;"N",R319="N/A"), IF(I319&lt;4, 0, 0.25),IF(I319=1, IF(J319=1,0.25, 0.25), IF(I319&lt;13, 0.25, IF(I319&lt;26, 0.4, IF(I319&lt;51, 0.6, 0.75)))))</f>
        <v>0</v>
      </c>
      <c r="L319" s="15">
        <f>I319-M319</f>
        <v>3</v>
      </c>
      <c r="M319" s="15">
        <f>ROUNDUP(I319*K319,0)</f>
        <v>0</v>
      </c>
      <c r="N319" s="15">
        <f>M319*J319</f>
        <v>0</v>
      </c>
      <c r="O319" s="15">
        <v>0</v>
      </c>
      <c r="P319" s="15">
        <v>0</v>
      </c>
      <c r="Q319" s="15">
        <f>N319-O319-P319</f>
        <v>0</v>
      </c>
      <c r="R319" s="14" t="s">
        <v>75</v>
      </c>
      <c r="S319" s="14">
        <f>IF(R319="N/A", J319-($B$1-F319), J319-($B$1-R319))</f>
        <v>4</v>
      </c>
      <c r="T319" s="15">
        <f>IF($S319&lt;1, "N/A", $M319)</f>
        <v>0</v>
      </c>
      <c r="U319" s="15">
        <f>IF($S319&lt;2, "N/A", $M319)</f>
        <v>0</v>
      </c>
      <c r="V319" s="15">
        <f>IF($S319&lt;3, "N/A", $M319)</f>
        <v>0</v>
      </c>
      <c r="W319" s="15">
        <f>IF($S319&lt;4, "N/A", $M319)</f>
        <v>0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No</v>
      </c>
      <c r="AA319" s="17" t="str">
        <f>IF(C319="DM", "N/A", IF(Z319="No","N/A",VLOOKUP(B319,'Extension List'!$A$3:$AE$1972,19,FALSE)))</f>
        <v>N/A</v>
      </c>
      <c r="AB319" s="14" t="str">
        <f>IF(C319="DM", "N/A", IF(Z319="No","N/A",VLOOKUP(B319,'Extension List'!$A$3:$AE$1972,21,FALSE)))</f>
        <v>N/A</v>
      </c>
      <c r="AC319" s="14" t="str">
        <f>IF(AA319="N/A", "N/A", 0)</f>
        <v>N/A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3</v>
      </c>
      <c r="AN319" s="15">
        <f>IF(AD319="N/A", IF(U319="N/A", "N/A", L319+U319), AD319+AH319)</f>
        <v>3</v>
      </c>
      <c r="AO319" s="15">
        <f>IF(AD319="N/A", IF(V319="N/A", "N/A", L319+V319), IF(AI319="N/A", "N/A", AD319+AI319))</f>
        <v>3</v>
      </c>
      <c r="AP319" s="15">
        <f>IF(AD319="N/A", IF(W319="N/A", "N/A", L319+W319), IF(AJ319="N/A", "N/A", AD319+AJ319))</f>
        <v>3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J319" s="15">
        <f>IF(AR319="R", $CA319, IF(OR(AR319="P", AR319="T", AR319="N"), 0, IF($C319="DM", $T319, IF(OR(AR319="Y", AR319="IR"),$AM319,IF(AR319="C", IF($BI319="Y", IF($AF319="N/A", $Q319, $AF319), IF($AG319="N/A", $T319,$AG319)))))))</f>
        <v>3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3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3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3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3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3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3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3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3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3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3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3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3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3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3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3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3</v>
      </c>
      <c r="CA319" s="14" t="s">
        <v>75</v>
      </c>
      <c r="CB319" s="15">
        <f>BZ319</f>
        <v>3</v>
      </c>
      <c r="CC319" s="14">
        <f>IF(OR($BH319="T", $BH319="R"), 0, IF($BH319="C", IF($BI319="Y", IF($BA319="C", 0, IF(AF319="N/A", Q319-T319, AF319-AG319)), IF($AF319="N/A", U319, AH319)), AN319))</f>
        <v>3</v>
      </c>
      <c r="CD319" s="14">
        <f>IF(OR($BH319="T", $BH319="R"), 0, IF($BH319="C", IF($BI319="Y", 0, IF($AF319="N/A", V319, AI319)), AO319))</f>
        <v>3</v>
      </c>
      <c r="CE319" s="14">
        <f>IF(OR($BH319="T", $BH319="R"), 0, IF($BH319="C", IF($BI319="Y", 0, IF($AF319="N/A", W319, AJ319)), AP319))</f>
        <v>3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S:3 G:0 GR:0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4724</v>
      </c>
      <c r="B320" s="14" t="s">
        <v>2554</v>
      </c>
      <c r="C320" s="14" t="s">
        <v>69</v>
      </c>
      <c r="D320" s="14" t="s">
        <v>54</v>
      </c>
      <c r="E320" s="14">
        <f>VLOOKUP(B320, 'Rookie Year'!$A$2:$B$55555,2,FALSE)</f>
        <v>2022</v>
      </c>
      <c r="F320" s="14">
        <v>2022</v>
      </c>
      <c r="G320" s="14" t="s">
        <v>40</v>
      </c>
      <c r="H320" s="14" t="s">
        <v>2153</v>
      </c>
      <c r="I320" s="15">
        <v>10</v>
      </c>
      <c r="J320" s="14">
        <v>4</v>
      </c>
      <c r="K320" s="16">
        <f>IF(AND(G320&lt;&gt;"N",R320="N/A"), IF(I320&lt;4, 0, 0.25),IF(I320=1, IF(J320=1,0.25, 0.25), IF(I320&lt;13, 0.25, IF(I320&lt;26, 0.4, IF(I320&lt;51, 0.6, 0.75)))))</f>
        <v>0.25</v>
      </c>
      <c r="L320" s="15">
        <f>I320-M320</f>
        <v>7</v>
      </c>
      <c r="M320" s="15">
        <f>ROUNDUP(I320*K320,0)</f>
        <v>3</v>
      </c>
      <c r="N320" s="15">
        <f>M320*J320</f>
        <v>12</v>
      </c>
      <c r="O320" s="15">
        <v>12</v>
      </c>
      <c r="P320" s="15">
        <v>0</v>
      </c>
      <c r="Q320" s="15">
        <f>N320-O320-P320</f>
        <v>0</v>
      </c>
      <c r="R320" s="14" t="s">
        <v>75</v>
      </c>
      <c r="S320" s="14">
        <f>IF(R320="N/A", J320-($B$1-F320), J320-($B$1-R320))</f>
        <v>1</v>
      </c>
      <c r="T320" s="15">
        <v>0</v>
      </c>
      <c r="U320" s="15" t="str">
        <f>IF($S320&lt;2, "N/A", $M320)</f>
        <v>N/A</v>
      </c>
      <c r="V320" s="15" t="str">
        <f>IF($S320&lt;3, "N/A", $M320)</f>
        <v>N/A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Yes</v>
      </c>
      <c r="AA320" s="17">
        <f>IF(C320="DM", "N/A", IF(Z320="No","N/A",VLOOKUP(B320,'Extension List'!$A$3:$AE$1972,19,FALSE)))</f>
        <v>5</v>
      </c>
      <c r="AB320" s="14">
        <f>IF(C320="DM", "N/A", IF(Z320="No","N/A",VLOOKUP(B320,'Extension List'!$A$3:$AE$1972,21,FALSE)))</f>
        <v>1</v>
      </c>
      <c r="AC320" s="14">
        <v>1</v>
      </c>
      <c r="AD320" s="15">
        <f>IF(AE320="N/A", "N/A", AA320-AE320)</f>
        <v>3</v>
      </c>
      <c r="AE320" s="15">
        <f>IF(AA320="N/A", "N/A", IF(AC320&gt;0, IF(AA320&lt;13, ROUNDUP(0.25*AA320,0), IF(AA320&lt;26, ROUNDUP(0.4*AA320,0), IF(AA320&lt;51, ROUNDUP(0.6*AA320,0), ROUNDUP(0.75*AA320,0)))), "N/A"))</f>
        <v>2</v>
      </c>
      <c r="AF320" s="15">
        <f>IF(AD320="N/A","N/A", (AE320*AC320)+Q320)</f>
        <v>2</v>
      </c>
      <c r="AG320" s="15">
        <v>2</v>
      </c>
      <c r="AH320" s="15">
        <v>0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OK</v>
      </c>
      <c r="AM320" s="15">
        <f>IF(AD320="N/A", L320+T320, L320+AG320)</f>
        <v>9</v>
      </c>
      <c r="AN320" s="15">
        <f>IF(AD320="N/A", IF(U320="N/A", "N/A", L320+U320), AD320+AH320)</f>
        <v>3</v>
      </c>
      <c r="AO320" s="15" t="str">
        <f>IF(AD320="N/A", IF(V320="N/A", "N/A", L320+V320), IF(AI320="N/A", "N/A", AD320+AI320))</f>
        <v>N/A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40</v>
      </c>
      <c r="AS320" s="14" t="s">
        <v>40</v>
      </c>
      <c r="AT320" s="14" t="s">
        <v>40</v>
      </c>
      <c r="AU320" s="14" t="s">
        <v>40</v>
      </c>
      <c r="AV320" s="14" t="s">
        <v>40</v>
      </c>
      <c r="AW320" s="14" t="s">
        <v>40</v>
      </c>
      <c r="AX320" s="14" t="s">
        <v>40</v>
      </c>
      <c r="AY320" s="14" t="s">
        <v>40</v>
      </c>
      <c r="AZ320" s="14" t="s">
        <v>40</v>
      </c>
      <c r="BA320" s="14" t="s">
        <v>40</v>
      </c>
      <c r="BB320" s="14" t="s">
        <v>40</v>
      </c>
      <c r="BC320" s="14" t="s">
        <v>40</v>
      </c>
      <c r="BD320" s="14" t="s">
        <v>40</v>
      </c>
      <c r="BE320" s="14" t="s">
        <v>40</v>
      </c>
      <c r="BF320" s="14" t="s">
        <v>40</v>
      </c>
      <c r="BG320" s="14" t="s">
        <v>40</v>
      </c>
      <c r="BH320" s="14" t="s">
        <v>40</v>
      </c>
      <c r="BI320" s="14"/>
      <c r="BJ320" s="15">
        <f>IF(AR320="R", $CA320, IF(OR(AR320="P", AR320="T", AR320="N"), 0, IF($C320="DM", $T320, IF(OR(AR320="Y", AR320="IR"),$AM320,IF(AR320="C", IF($BI320="Y", IF($AF320="N/A", $Q320, $AF320), IF($AG320="N/A", $T320,$AG320)))))))</f>
        <v>9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9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9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9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9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9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9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9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9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9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9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9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9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9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9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9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9</v>
      </c>
      <c r="CA320" s="14" t="s">
        <v>75</v>
      </c>
      <c r="CB320" s="15">
        <f>BZ320</f>
        <v>9</v>
      </c>
      <c r="CC320" s="14">
        <f>IF(OR($BH320="T", $BH320="R"), 0, IF($BH320="C", IF($BI320="Y", IF($BA320="C", 0, IF(AF320="N/A", Q320-T320, AF320-AG320)), IF($AF320="N/A", U320, AH320)), AN320))</f>
        <v>3</v>
      </c>
      <c r="CD320" s="14" t="str">
        <f>IF(OR($BH320="T", $BH320="R"), 0, IF($BH320="C", IF($BI320="Y", 0, IF($AF320="N/A", V320, AI320)), AO320))</f>
        <v>N/A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S:7/3 G:2 GR:2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5171</v>
      </c>
      <c r="B321" s="14" t="s">
        <v>2763</v>
      </c>
      <c r="C321" s="14" t="s">
        <v>69</v>
      </c>
      <c r="D321" s="14" t="s">
        <v>54</v>
      </c>
      <c r="E321" s="14">
        <f>VLOOKUP(B321, 'Rookie Year'!$A$2:$B$55555,2,FALSE)</f>
        <v>2023</v>
      </c>
      <c r="F321" s="14">
        <v>2023</v>
      </c>
      <c r="G321" s="14" t="s">
        <v>40</v>
      </c>
      <c r="H321" s="14" t="s">
        <v>2165</v>
      </c>
      <c r="I321" s="15">
        <v>6</v>
      </c>
      <c r="J321" s="14">
        <v>4</v>
      </c>
      <c r="K321" s="16">
        <f>IF(AND(G321&lt;&gt;"N",R321="N/A"), IF(I321&lt;4, 0, 0.25),IF(I321=1, IF(J321=1,0.25, 0.25), IF(I321&lt;13, 0.25, IF(I321&lt;26, 0.4, IF(I321&lt;51, 0.6, 0.75)))))</f>
        <v>0.25</v>
      </c>
      <c r="L321" s="15">
        <f>I321-M321</f>
        <v>4</v>
      </c>
      <c r="M321" s="15">
        <f>ROUNDUP(I321*K321,0)</f>
        <v>2</v>
      </c>
      <c r="N321" s="15">
        <f>M321*J321</f>
        <v>8</v>
      </c>
      <c r="O321" s="15">
        <v>8</v>
      </c>
      <c r="P321" s="15">
        <v>0</v>
      </c>
      <c r="Q321" s="15">
        <f>N321-O321-P321</f>
        <v>0</v>
      </c>
      <c r="R321" s="14" t="s">
        <v>75</v>
      </c>
      <c r="S321" s="14">
        <f>IF(R321="N/A", J321-($B$1-F321), J321-($B$1-R321))</f>
        <v>2</v>
      </c>
      <c r="T321" s="15">
        <v>0</v>
      </c>
      <c r="U321" s="15">
        <v>0</v>
      </c>
      <c r="V321" s="15" t="str">
        <f>IF($S321&lt;3, "N/A", $M321)</f>
        <v>N/A</v>
      </c>
      <c r="W321" s="15" t="str">
        <f>IF($S321&lt;4, "N/A", $M321)</f>
        <v>N/A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No</v>
      </c>
      <c r="AA321" s="17" t="str">
        <f>IF(C321="DM", "N/A", IF(Z321="No","N/A",VLOOKUP(B321,'Extension List'!$A$3:$AE$1972,19,FALSE)))</f>
        <v>N/A</v>
      </c>
      <c r="AB321" s="14" t="str">
        <f>IF(C321="DM", "N/A", IF(Z321="No","N/A",VLOOKUP(B321,'Extension List'!$A$3:$AE$1972,21,FALSE)))</f>
        <v>N/A</v>
      </c>
      <c r="AC321" s="14" t="str">
        <f>IF(AA321="N/A", "N/A", 0)</f>
        <v>N/A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4</v>
      </c>
      <c r="AN321" s="15">
        <f>IF(AD321="N/A", IF(U321="N/A", "N/A", L321+U321), AD321+AH321)</f>
        <v>4</v>
      </c>
      <c r="AO321" s="15" t="str">
        <f>IF(AD321="N/A", IF(V321="N/A", "N/A", L321+V321), IF(AI321="N/A", "N/A", AD321+AI321))</f>
        <v>N/A</v>
      </c>
      <c r="AP321" s="15" t="str">
        <f>IF(AD321="N/A", IF(W321="N/A", "N/A", L321+W321), IF(AJ321="N/A", "N/A", AD321+AJ321))</f>
        <v>N/A</v>
      </c>
      <c r="AQ321" s="15" t="str">
        <f>IF(AD321="N/A", IF(X321="N/A", "N/A", L321+X321), IF(AK321="N/A", "N/A", AD321+AK321))</f>
        <v>N/A</v>
      </c>
      <c r="AR321" s="14" t="s">
        <v>44</v>
      </c>
      <c r="AS321" s="14" t="s">
        <v>44</v>
      </c>
      <c r="AT321" s="14" t="s">
        <v>44</v>
      </c>
      <c r="AU321" s="14" t="s">
        <v>44</v>
      </c>
      <c r="AV321" s="14" t="s">
        <v>44</v>
      </c>
      <c r="AW321" s="14" t="s">
        <v>44</v>
      </c>
      <c r="AX321" s="14" t="s">
        <v>44</v>
      </c>
      <c r="AY321" s="14" t="s">
        <v>44</v>
      </c>
      <c r="AZ321" s="14" t="s">
        <v>44</v>
      </c>
      <c r="BA321" s="14" t="s">
        <v>44</v>
      </c>
      <c r="BB321" s="14" t="s">
        <v>44</v>
      </c>
      <c r="BC321" s="14" t="s">
        <v>44</v>
      </c>
      <c r="BD321" s="14" t="s">
        <v>44</v>
      </c>
      <c r="BE321" s="14" t="s">
        <v>44</v>
      </c>
      <c r="BF321" s="14" t="s">
        <v>44</v>
      </c>
      <c r="BG321" s="14" t="s">
        <v>44</v>
      </c>
      <c r="BH321" s="14" t="s">
        <v>44</v>
      </c>
      <c r="BI321" s="14"/>
      <c r="BJ321" s="15">
        <f>IF(AR321="R", $CA321, IF(OR(AR321="P", AR321="T", AR321="N"), 0, IF($C321="DM", $T321, IF(OR(AR321="Y", AR321="IR"),$AM321,IF(AR321="C", IF($BI321="Y", IF($AF321="N/A", $Q321, $AF321), IF($AG321="N/A", $T321,$AG321)))))))</f>
        <v>0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0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0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0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0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0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0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0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0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0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0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0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0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0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0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0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0</v>
      </c>
      <c r="CA321" s="14" t="s">
        <v>75</v>
      </c>
      <c r="CB321" s="15">
        <f>BZ321</f>
        <v>0</v>
      </c>
      <c r="CC321" s="14">
        <f>IF(OR($BH321="T", $BH321="R"), 0, IF($BH321="C", IF($BI321="Y", IF($BA321="C", 0, IF(AF321="N/A", Q321-T321, AF321-AG321)), IF($AF321="N/A", U321, AH321)), AN321))</f>
        <v>0</v>
      </c>
      <c r="CD321" s="14" t="str">
        <f>IF(OR($BH321="T", $BH321="R"), 0, IF($BH321="C", IF($BI321="Y", 0, IF($AF321="N/A", V321, AI321)), AO321))</f>
        <v>N/A</v>
      </c>
      <c r="CE321" s="14" t="str">
        <f>IF(OR($BH321="T", $BH321="R"), 0, IF($BH321="C", IF($BI321="Y", 0, IF($AF321="N/A", W321, AJ321)), AP321))</f>
        <v>N/A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S:4 G:2 GR:0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5981</v>
      </c>
      <c r="B322" s="14" t="s">
        <v>2314</v>
      </c>
      <c r="C322" s="14" t="s">
        <v>69</v>
      </c>
      <c r="D322" s="14" t="s">
        <v>54</v>
      </c>
      <c r="E322" s="14">
        <f>VLOOKUP(B322, 'Rookie Year'!$A$2:$B$55555,2,FALSE)</f>
        <v>2015</v>
      </c>
      <c r="F322" s="14">
        <v>2025</v>
      </c>
      <c r="G322" s="14" t="s">
        <v>42</v>
      </c>
      <c r="H322" s="14" t="s">
        <v>1927</v>
      </c>
      <c r="I322" s="15">
        <v>2</v>
      </c>
      <c r="J322" s="14">
        <v>1</v>
      </c>
      <c r="K322" s="16">
        <f>IF(AND(G322&lt;&gt;"N",R322="N/A"), IF(I322&lt;4, 0, 0.25),IF(I322=1, IF(J322=1,0.25, 0.25), IF(I322&lt;13, 0.25, IF(I322&lt;26, 0.4, IF(I322&lt;51, 0.6, 0.75)))))</f>
        <v>0.25</v>
      </c>
      <c r="L322" s="15">
        <f>I322-M322</f>
        <v>1</v>
      </c>
      <c r="M322" s="15">
        <f>ROUNDUP(I322*K322,0)</f>
        <v>1</v>
      </c>
      <c r="N322" s="15">
        <f>M322*J322</f>
        <v>1</v>
      </c>
      <c r="O322" s="15">
        <v>0</v>
      </c>
      <c r="P322" s="15">
        <v>0</v>
      </c>
      <c r="Q322" s="15">
        <f>N322-O322-P322</f>
        <v>1</v>
      </c>
      <c r="R322" s="14" t="s">
        <v>75</v>
      </c>
      <c r="S322" s="14">
        <f>IF(R322="N/A", J322-($B$1-F322), J322-($B$1-R322))</f>
        <v>1</v>
      </c>
      <c r="T322" s="15">
        <f>IF($S322&lt;1, "N/A", $M322)</f>
        <v>1</v>
      </c>
      <c r="U322" s="15" t="str">
        <f>IF($S322&lt;2, "N/A", $M322)</f>
        <v>N/A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No</v>
      </c>
      <c r="AA322" s="17" t="str">
        <f>IF(C322="DM", "N/A", IF(Z322="No","N/A",VLOOKUP(B322,'Extension List'!$A$3:$AE$1972,19,FALSE)))</f>
        <v>N/A</v>
      </c>
      <c r="AB322" s="14" t="str">
        <f>IF(C322="DM", "N/A", IF(Z322="No","N/A",VLOOKUP(B322,'Extension List'!$A$3:$AE$1972,21,FALSE)))</f>
        <v>N/A</v>
      </c>
      <c r="AC322" s="14" t="str">
        <f>IF(AA322="N/A", "N/A", 0)</f>
        <v>N/A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2</v>
      </c>
      <c r="AN322" s="15" t="str">
        <f>IF(AD322="N/A", IF(U322="N/A", "N/A", L322+U322), AD322+AH322)</f>
        <v>N/A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40</v>
      </c>
      <c r="AS322" s="14" t="s">
        <v>40</v>
      </c>
      <c r="AT322" s="14" t="s">
        <v>40</v>
      </c>
      <c r="AU322" s="14" t="s">
        <v>40</v>
      </c>
      <c r="AV322" s="14" t="s">
        <v>40</v>
      </c>
      <c r="AW322" s="14" t="s">
        <v>40</v>
      </c>
      <c r="AX322" s="14" t="s">
        <v>40</v>
      </c>
      <c r="AY322" s="14" t="s">
        <v>40</v>
      </c>
      <c r="AZ322" s="14" t="s">
        <v>40</v>
      </c>
      <c r="BA322" s="14" t="s">
        <v>40</v>
      </c>
      <c r="BB322" s="14" t="s">
        <v>40</v>
      </c>
      <c r="BC322" s="14" t="s">
        <v>40</v>
      </c>
      <c r="BD322" s="14" t="s">
        <v>40</v>
      </c>
      <c r="BE322" s="14" t="s">
        <v>40</v>
      </c>
      <c r="BF322" s="14" t="s">
        <v>40</v>
      </c>
      <c r="BG322" s="14" t="s">
        <v>40</v>
      </c>
      <c r="BH322" s="14" t="s">
        <v>40</v>
      </c>
      <c r="BJ322" s="15">
        <f>IF(AR322="R", $CA322, IF(OR(AR322="P", AR322="T", AR322="N"), 0, IF($C322="DM", $T322, IF(OR(AR322="Y", AR322="IR"),$AM322,IF(AR322="C", IF($BI322="Y", IF($AF322="N/A", $Q322, $AF322), IF($AG322="N/A", $T322,$AG322)))))))</f>
        <v>2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2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2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2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2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2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2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2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2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2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2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2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2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2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2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2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2</v>
      </c>
      <c r="CA322" s="14" t="s">
        <v>75</v>
      </c>
      <c r="CB322" s="15">
        <f>BZ322</f>
        <v>2</v>
      </c>
      <c r="CC322" s="14" t="str">
        <f>IF(OR($BH322="T", $BH322="R"), 0, IF($BH322="C", IF($BI322="Y", IF($BA322="C", 0, IF(AF322="N/A", Q322-T322, AF322-AG322)), IF($AF322="N/A", U322, AH322)), AN322))</f>
        <v>N/A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S:1 G:1 GR:1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4722</v>
      </c>
      <c r="B323" s="14" t="s">
        <v>2552</v>
      </c>
      <c r="C323" s="14" t="s">
        <v>69</v>
      </c>
      <c r="D323" s="14" t="s">
        <v>54</v>
      </c>
      <c r="E323" s="14">
        <f>VLOOKUP(B323, 'Rookie Year'!$A$2:$B$55555,2,FALSE)</f>
        <v>2022</v>
      </c>
      <c r="F323" s="14">
        <v>2022</v>
      </c>
      <c r="G323" s="14" t="s">
        <v>40</v>
      </c>
      <c r="H323" s="14" t="s">
        <v>2151</v>
      </c>
      <c r="I323" s="15">
        <v>11</v>
      </c>
      <c r="J323" s="14">
        <v>4</v>
      </c>
      <c r="K323" s="16">
        <f>IF(AND(G323&lt;&gt;"N",R323="N/A"), IF(I323&lt;4, 0, 0.25),IF(I323=1, IF(J323=1,0.25, 0.25), IF(I323&lt;13, 0.25, IF(I323&lt;26, 0.4, IF(I323&lt;51, 0.6, 0.75)))))</f>
        <v>0.25</v>
      </c>
      <c r="L323" s="15">
        <f>I323-M323</f>
        <v>8</v>
      </c>
      <c r="M323" s="15">
        <f>ROUNDUP(I323*K323,0)</f>
        <v>3</v>
      </c>
      <c r="N323" s="15">
        <f>M323*J323</f>
        <v>12</v>
      </c>
      <c r="O323" s="15">
        <v>12</v>
      </c>
      <c r="P323" s="15">
        <v>0</v>
      </c>
      <c r="Q323" s="15">
        <f>N323-O323-P323</f>
        <v>0</v>
      </c>
      <c r="R323" s="14" t="s">
        <v>75</v>
      </c>
      <c r="S323" s="14">
        <f>IF(R323="N/A", J323-($B$1-F323), J323-($B$1-R323))</f>
        <v>1</v>
      </c>
      <c r="T323" s="15">
        <v>0</v>
      </c>
      <c r="U323" s="15" t="str">
        <f>IF($S323&lt;2, "N/A", $M323)</f>
        <v>N/A</v>
      </c>
      <c r="V323" s="15" t="str">
        <f>IF($S323&lt;3, "N/A", $M323)</f>
        <v>N/A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Yes</v>
      </c>
      <c r="AA323" s="17">
        <f>IF(C323="DM", "N/A", IF(Z323="No","N/A",VLOOKUP(B323,'Extension List'!$A$3:$AE$1972,19,FALSE)))</f>
        <v>5</v>
      </c>
      <c r="AB323" s="14">
        <f>IF(C323="DM", "N/A", IF(Z323="No","N/A",VLOOKUP(B323,'Extension List'!$A$3:$AE$1972,21,FALSE)))</f>
        <v>1</v>
      </c>
      <c r="AC323" s="14">
        <v>1</v>
      </c>
      <c r="AD323" s="15">
        <f>IF(AE323="N/A", "N/A", AA323-AE323)</f>
        <v>3</v>
      </c>
      <c r="AE323" s="15">
        <f>IF(AA323="N/A", "N/A", IF(AC323&gt;0, IF(AA323&lt;13, ROUNDUP(0.25*AA323,0), IF(AA323&lt;26, ROUNDUP(0.4*AA323,0), IF(AA323&lt;51, ROUNDUP(0.6*AA323,0), ROUNDUP(0.75*AA323,0)))), "N/A"))</f>
        <v>2</v>
      </c>
      <c r="AF323" s="15">
        <f>IF(AD323="N/A","N/A", (AE323*AC323)+Q323)</f>
        <v>2</v>
      </c>
      <c r="AG323" s="15">
        <v>2</v>
      </c>
      <c r="AH323" s="15">
        <v>0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OK</v>
      </c>
      <c r="AM323" s="15">
        <f>IF(AD323="N/A", L323+T323, L323+AG323)</f>
        <v>10</v>
      </c>
      <c r="AN323" s="15">
        <f>IF(AD323="N/A", IF(U323="N/A", "N/A", L323+U323), AD323+AH323)</f>
        <v>3</v>
      </c>
      <c r="AO323" s="15" t="str">
        <f>IF(AD323="N/A", IF(V323="N/A", "N/A", L323+V323), IF(AI323="N/A", "N/A", AD323+AI323))</f>
        <v>N/A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I323" s="14"/>
      <c r="BJ323" s="15">
        <f>IF(AR323="R", $CA323, IF(OR(AR323="P", AR323="T", AR323="N"), 0, IF($C323="DM", $T323, IF(OR(AR323="Y", AR323="IR"),$AM323,IF(AR323="C", IF($BI323="Y", IF($AF323="N/A", $Q323, $AF323), IF($AG323="N/A", $T323,$AG323)))))))</f>
        <v>10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10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10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10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10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10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10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10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10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10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10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10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10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10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10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10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10</v>
      </c>
      <c r="CA323" s="14" t="s">
        <v>75</v>
      </c>
      <c r="CB323" s="15">
        <f>BZ323</f>
        <v>10</v>
      </c>
      <c r="CC323" s="14">
        <f>IF(OR($BH323="T", $BH323="R"), 0, IF($BH323="C", IF($BI323="Y", IF($BA323="C", 0, IF(AF323="N/A", Q323-T323, AF323-AG323)), IF($AF323="N/A", U323, AH323)), AN323))</f>
        <v>3</v>
      </c>
      <c r="CD323" s="14" t="str">
        <f>IF(OR($BH323="T", $BH323="R"), 0, IF($BH323="C", IF($BI323="Y", 0, IF($AF323="N/A", V323, AI323)), AO323))</f>
        <v>N/A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S:8/3 G:2 GR:2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5984</v>
      </c>
      <c r="B324" s="14" t="s">
        <v>1843</v>
      </c>
      <c r="C324" s="14" t="s">
        <v>69</v>
      </c>
      <c r="D324" s="14" t="s">
        <v>54</v>
      </c>
      <c r="E324" s="14">
        <f>VLOOKUP(B324, 'Rookie Year'!$A$2:$B$55555,2,FALSE)</f>
        <v>2019</v>
      </c>
      <c r="F324" s="14">
        <v>2025</v>
      </c>
      <c r="G324" s="14" t="s">
        <v>42</v>
      </c>
      <c r="H324" s="14" t="s">
        <v>1927</v>
      </c>
      <c r="I324" s="15">
        <v>1</v>
      </c>
      <c r="J324" s="14">
        <v>1</v>
      </c>
      <c r="K324" s="16">
        <f>IF(AND(G324&lt;&gt;"N",R324="N/A"), IF(I324&lt;4, 0, 0.25),IF(I324=1, IF(J324=1,0.25, 0.25), IF(I324&lt;13, 0.25, IF(I324&lt;26, 0.4, IF(I324&lt;51, 0.6, 0.75)))))</f>
        <v>0.25</v>
      </c>
      <c r="L324" s="15">
        <f>I324-M324</f>
        <v>0</v>
      </c>
      <c r="M324" s="15">
        <f>ROUNDUP(I324*K324,0)</f>
        <v>1</v>
      </c>
      <c r="N324" s="15">
        <f>M324*J324</f>
        <v>1</v>
      </c>
      <c r="O324" s="15">
        <v>0</v>
      </c>
      <c r="P324" s="15">
        <v>0</v>
      </c>
      <c r="Q324" s="15">
        <f>N324-O324-P324</f>
        <v>1</v>
      </c>
      <c r="R324" s="14" t="s">
        <v>75</v>
      </c>
      <c r="S324" s="14">
        <f>IF(R324="N/A", J324-($B$1-F324), J324-($B$1-R324))</f>
        <v>1</v>
      </c>
      <c r="T324" s="15">
        <f>IF($S324&lt;1, "N/A", $M324)</f>
        <v>1</v>
      </c>
      <c r="U324" s="15" t="str">
        <f>IF($S324&lt;2, "N/A", $M324)</f>
        <v>N/A</v>
      </c>
      <c r="V324" s="15" t="str">
        <f>IF($S324&lt;3, "N/A", $M324)</f>
        <v>N/A</v>
      </c>
      <c r="W324" s="15" t="str">
        <f>IF($S324&lt;4, "N/A", $M324)</f>
        <v>N/A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List'!$A$3:$AE$1972,19,FALSE)))</f>
        <v>N/A</v>
      </c>
      <c r="AB324" s="14" t="str">
        <f>IF(C324="DM", "N/A", IF(Z324="No","N/A",VLOOKUP(B324,'Extension List'!$A$3:$AE$1972,21,FALSE)))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1</v>
      </c>
      <c r="AN324" s="15" t="str">
        <f>IF(AD324="N/A", IF(U324="N/A", "N/A", L324+U324), AD324+AH324)</f>
        <v>N/A</v>
      </c>
      <c r="AO324" s="15" t="str">
        <f>IF(AD324="N/A", IF(V324="N/A", "N/A", L324+V324), IF(AI324="N/A", "N/A", AD324+AI324))</f>
        <v>N/A</v>
      </c>
      <c r="AP324" s="15" t="str">
        <f>IF(AD324="N/A", IF(W324="N/A", "N/A", L324+W324), IF(AJ324="N/A", "N/A", AD324+AJ324))</f>
        <v>N/A</v>
      </c>
      <c r="AQ324" s="15" t="str">
        <f>IF(AD324="N/A", IF(X324="N/A", "N/A", L324+X324), IF(AK324="N/A", "N/A", AD324+AK324))</f>
        <v>N/A</v>
      </c>
      <c r="AR324" s="14" t="s">
        <v>40</v>
      </c>
      <c r="AS324" s="14" t="s">
        <v>40</v>
      </c>
      <c r="AT324" s="14" t="s">
        <v>40</v>
      </c>
      <c r="AU324" s="14" t="s">
        <v>40</v>
      </c>
      <c r="AV324" s="14" t="s">
        <v>40</v>
      </c>
      <c r="AW324" s="14" t="s">
        <v>40</v>
      </c>
      <c r="AX324" s="14" t="s">
        <v>40</v>
      </c>
      <c r="AY324" s="14" t="s">
        <v>40</v>
      </c>
      <c r="AZ324" s="14" t="s">
        <v>40</v>
      </c>
      <c r="BA324" s="14" t="s">
        <v>40</v>
      </c>
      <c r="BB324" s="14" t="s">
        <v>40</v>
      </c>
      <c r="BC324" s="14" t="s">
        <v>40</v>
      </c>
      <c r="BD324" s="14" t="s">
        <v>40</v>
      </c>
      <c r="BE324" s="14" t="s">
        <v>40</v>
      </c>
      <c r="BF324" s="14" t="s">
        <v>40</v>
      </c>
      <c r="BG324" s="14" t="s">
        <v>40</v>
      </c>
      <c r="BH324" s="14" t="s">
        <v>40</v>
      </c>
      <c r="BJ324" s="15">
        <f>IF(AR324="R", $CA324, IF(OR(AR324="P", AR324="T", AR324="N"), 0, IF($C324="DM", $T324, IF(OR(AR324="Y", AR324="IR"),$AM324,IF(AR324="C", IF($BI324="Y", IF($AF324="N/A", $Q324, $AF324), IF($AG324="N/A", $T324,$AG324)))))))</f>
        <v>1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1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1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1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1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1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1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1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1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1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</v>
      </c>
      <c r="CA324" s="14" t="s">
        <v>75</v>
      </c>
      <c r="CB324" s="15">
        <f>BZ324</f>
        <v>1</v>
      </c>
      <c r="CC324" s="14" t="str">
        <f>IF(OR($BH324="T", $BH324="R"), 0, IF($BH324="C", IF($BI324="Y", IF($BA324="C", 0, IF(AF324="N/A", Q324-T324, AF324-AG324)), IF($AF324="N/A", U324, AH324)), AN324))</f>
        <v>N/A</v>
      </c>
      <c r="CD324" s="14" t="str">
        <f>IF(OR($BH324="T", $BH324="R"), 0, IF($BH324="C", IF($BI324="Y", 0, IF($AF324="N/A", V324, AI324)), AO324))</f>
        <v>N/A</v>
      </c>
      <c r="CE324" s="14" t="str">
        <f>IF(OR($BH324="T", $BH324="R"), 0, IF($BH324="C", IF($BI324="Y", 0, IF($AF324="N/A", W324, AJ324)), AP324))</f>
        <v>N/A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S:0 G:1 GR:1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5214</v>
      </c>
      <c r="B325" s="14" t="s">
        <v>2805</v>
      </c>
      <c r="C325" s="14" t="s">
        <v>70</v>
      </c>
      <c r="D325" s="14" t="s">
        <v>54</v>
      </c>
      <c r="E325" s="14">
        <f>VLOOKUP(B325, 'Rookie Year'!$A$2:$B$55555,2,FALSE)</f>
        <v>2023</v>
      </c>
      <c r="F325" s="14">
        <v>2023</v>
      </c>
      <c r="G325" s="14" t="s">
        <v>40</v>
      </c>
      <c r="H325" s="14" t="s">
        <v>2868</v>
      </c>
      <c r="I325" s="15">
        <v>1</v>
      </c>
      <c r="J325" s="14">
        <v>3</v>
      </c>
      <c r="K325" s="16">
        <f>IF(AND(G325&lt;&gt;"N",R325="N/A"), IF(I325&lt;4, 0, 0.25),IF(I325=1, IF(J325=1,0.25, 0.25), IF(I325&lt;13, 0.25, IF(I325&lt;26, 0.4, IF(I325&lt;51, 0.6, 0.75)))))</f>
        <v>0</v>
      </c>
      <c r="L325" s="15">
        <f>I325-M325</f>
        <v>1</v>
      </c>
      <c r="M325" s="15">
        <f>ROUNDUP(I325*K325,0)</f>
        <v>0</v>
      </c>
      <c r="N325" s="15">
        <f>M325*J325</f>
        <v>0</v>
      </c>
      <c r="O325" s="15">
        <v>0</v>
      </c>
      <c r="P325" s="15">
        <v>0</v>
      </c>
      <c r="Q325" s="15">
        <f>N325-O325-P325</f>
        <v>0</v>
      </c>
      <c r="R325" s="14" t="s">
        <v>75</v>
      </c>
      <c r="S325" s="14">
        <f>IF(R325="N/A", J325-($B$1-F325), J325-($B$1-R325))</f>
        <v>1</v>
      </c>
      <c r="T325" s="15">
        <v>0</v>
      </c>
      <c r="U325" s="15" t="str">
        <f>IF($S325&lt;2, "N/A", $M325)</f>
        <v>N/A</v>
      </c>
      <c r="V325" s="15" t="str">
        <f>IF($S325&lt;3, "N/A", $M325)</f>
        <v>N/A</v>
      </c>
      <c r="W325" s="15" t="str">
        <f>IF($S325&lt;4, "N/A", $M325)</f>
        <v>N/A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Yes</v>
      </c>
      <c r="AA325" s="17">
        <f>IF(C325="DM", "N/A", IF(Z325="No","N/A",VLOOKUP(B325,'Extension List'!$A$3:$AE$1972,19,FALSE)))</f>
        <v>1</v>
      </c>
      <c r="AB325" s="14">
        <f>IF(C325="DM", "N/A", IF(Z325="No","N/A",VLOOKUP(B325,'Extension List'!$A$3:$AE$1972,21,FALSE)))</f>
        <v>1</v>
      </c>
      <c r="AC325" s="14">
        <f>IF(AA325="N/A", "N/A", 0)</f>
        <v>0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1</v>
      </c>
      <c r="AN325" s="15" t="str">
        <f>IF(AD325="N/A", IF(U325="N/A", "N/A", L325+U325), AD325+AH325)</f>
        <v>N/A</v>
      </c>
      <c r="AO325" s="15" t="str">
        <f>IF(AD325="N/A", IF(V325="N/A", "N/A", L325+V325), IF(AI325="N/A", "N/A", AD325+AI325))</f>
        <v>N/A</v>
      </c>
      <c r="AP325" s="15" t="str">
        <f>IF(AD325="N/A", IF(W325="N/A", "N/A", L325+W325), IF(AJ325="N/A", "N/A", AD325+AJ325))</f>
        <v>N/A</v>
      </c>
      <c r="AQ325" s="15" t="str">
        <f>IF(AD325="N/A", IF(X325="N/A", "N/A", L325+X325), IF(AK325="N/A", "N/A", AD325+AK325))</f>
        <v>N/A</v>
      </c>
      <c r="AR325" s="14" t="s">
        <v>40</v>
      </c>
      <c r="AS325" s="14" t="s">
        <v>40</v>
      </c>
      <c r="AT325" s="14" t="s">
        <v>40</v>
      </c>
      <c r="AU325" s="14" t="s">
        <v>40</v>
      </c>
      <c r="AV325" s="14" t="s">
        <v>40</v>
      </c>
      <c r="AW325" s="14" t="s">
        <v>40</v>
      </c>
      <c r="AX325" s="14" t="s">
        <v>40</v>
      </c>
      <c r="AY325" s="14" t="s">
        <v>40</v>
      </c>
      <c r="AZ325" s="14" t="s">
        <v>40</v>
      </c>
      <c r="BA325" s="14" t="s">
        <v>40</v>
      </c>
      <c r="BB325" s="14" t="s">
        <v>40</v>
      </c>
      <c r="BC325" s="14" t="s">
        <v>40</v>
      </c>
      <c r="BD325" s="14" t="s">
        <v>40</v>
      </c>
      <c r="BE325" s="14" t="s">
        <v>40</v>
      </c>
      <c r="BF325" s="14" t="s">
        <v>40</v>
      </c>
      <c r="BG325" s="14" t="s">
        <v>40</v>
      </c>
      <c r="BH325" s="14" t="s">
        <v>40</v>
      </c>
      <c r="BI325" s="14"/>
      <c r="BJ325" s="15">
        <f>IF(AR325="R", $CA325, IF(OR(AR325="P", AR325="T", AR325="N"), 0, IF($C325="DM", $T325, IF(OR(AR325="Y", AR325="IR"),$AM325,IF(AR325="C", IF($BI325="Y", IF($AF325="N/A", $Q325, $AF325), IF($AG325="N/A", $T325,$AG325)))))))</f>
        <v>1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1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1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1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1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1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1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1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1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1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</v>
      </c>
      <c r="CA325" s="14" t="s">
        <v>75</v>
      </c>
      <c r="CB325" s="15">
        <f>BZ325</f>
        <v>1</v>
      </c>
      <c r="CC325" s="14" t="str">
        <f>IF(OR($BH325="T", $BH325="R"), 0, IF($BH325="C", IF($BI325="Y", IF($BA325="C", 0, IF(AF325="N/A", Q325-T325, AF325-AG325)), IF($AF325="N/A", U325, AH325)), AN325))</f>
        <v>N/A</v>
      </c>
      <c r="CD325" s="14" t="str">
        <f>IF(OR($BH325="T", $BH325="R"), 0, IF($BH325="C", IF($BI325="Y", 0, IF($AF325="N/A", V325, AI325)), AO325))</f>
        <v>N/A</v>
      </c>
      <c r="CE325" s="14" t="str">
        <f>IF(OR($BH325="T", $BH325="R"), 0, IF($BH325="C", IF($BI325="Y", 0, IF($AF325="N/A", W325, AJ325)), AP325))</f>
        <v>N/A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S:1 G:0 GR:0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6093</v>
      </c>
      <c r="B326" s="14" t="s">
        <v>3209</v>
      </c>
      <c r="C326" s="14" t="s">
        <v>70</v>
      </c>
      <c r="D326" s="14" t="s">
        <v>54</v>
      </c>
      <c r="E326" s="14">
        <v>2025</v>
      </c>
      <c r="F326" s="14">
        <v>2025</v>
      </c>
      <c r="G326" s="14" t="s">
        <v>40</v>
      </c>
      <c r="H326" s="14" t="s">
        <v>2229</v>
      </c>
      <c r="I326" s="15">
        <v>1</v>
      </c>
      <c r="J326" s="14">
        <v>3</v>
      </c>
      <c r="K326" s="16">
        <f>IF(AND(G326&lt;&gt;"N",R326="N/A"), IF(I326&lt;4, 0, 0.25),IF(I326=1, IF(J326=1,0.25, 0.25), IF(I326&lt;13, 0.25, IF(I326&lt;26, 0.4, IF(I326&lt;51, 0.6, 0.75)))))</f>
        <v>0</v>
      </c>
      <c r="L326" s="15">
        <f>I326-M326</f>
        <v>1</v>
      </c>
      <c r="M326" s="15">
        <f>ROUNDUP(I326*K326,0)</f>
        <v>0</v>
      </c>
      <c r="N326" s="15">
        <f>M326*J326</f>
        <v>0</v>
      </c>
      <c r="O326" s="15">
        <v>0</v>
      </c>
      <c r="P326" s="15">
        <v>0</v>
      </c>
      <c r="Q326" s="15">
        <f>N326-O326-P326</f>
        <v>0</v>
      </c>
      <c r="R326" s="14" t="s">
        <v>75</v>
      </c>
      <c r="S326" s="14">
        <f>IF(R326="N/A", J326-($B$1-F326), J326-($B$1-R326))</f>
        <v>3</v>
      </c>
      <c r="T326" s="15">
        <f>IF($S326&lt;1, "N/A", $M326)</f>
        <v>0</v>
      </c>
      <c r="U326" s="15">
        <f>IF($S326&lt;2, "N/A", $M326)</f>
        <v>0</v>
      </c>
      <c r="V326" s="15">
        <f>IF($S326&lt;3, "N/A", $M326)</f>
        <v>0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No</v>
      </c>
      <c r="AA326" s="17" t="str">
        <f>IF(C326="DM", "N/A", IF(Z326="No","N/A",VLOOKUP(B326,'Extension List'!$A$3:$AE$1972,19,FALSE)))</f>
        <v>N/A</v>
      </c>
      <c r="AB326" s="14" t="str">
        <f>IF(C326="DM", "N/A", IF(Z326="No","N/A",VLOOKUP(B326,'Extension List'!$A$3:$AE$1972,21,FALSE)))</f>
        <v>N/A</v>
      </c>
      <c r="AC326" s="14" t="str">
        <f>IF(AA326="N/A", "N/A", 0)</f>
        <v>N/A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1</v>
      </c>
      <c r="AN326" s="15">
        <f>IF(AD326="N/A", IF(U326="N/A", "N/A", L326+U326), AD326+AH326)</f>
        <v>1</v>
      </c>
      <c r="AO326" s="15">
        <f>IF(AD326="N/A", IF(V326="N/A", "N/A", L326+V326), IF(AI326="N/A", "N/A", AD326+AI326))</f>
        <v>1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40</v>
      </c>
      <c r="BC326" s="14" t="s">
        <v>40</v>
      </c>
      <c r="BD326" s="14" t="s">
        <v>40</v>
      </c>
      <c r="BE326" s="14" t="s">
        <v>40</v>
      </c>
      <c r="BF326" s="14" t="s">
        <v>40</v>
      </c>
      <c r="BG326" s="14" t="s">
        <v>40</v>
      </c>
      <c r="BH326" s="14" t="s">
        <v>40</v>
      </c>
      <c r="BJ326" s="15">
        <f>IF(AR326="R", $CA326, IF(OR(AR326="P", AR326="T", AR326="N"), 0, IF($C326="DM", $T326, IF(OR(AR326="Y", AR326="IR"),$AM326,IF(AR326="C", IF($BI326="Y", IF($AF326="N/A", $Q326, $AF326), IF($AG326="N/A", $T326,$AG326)))))))</f>
        <v>1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1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1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1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1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1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1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1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1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1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</v>
      </c>
      <c r="CA326" s="14" t="s">
        <v>75</v>
      </c>
      <c r="CB326" s="15">
        <f>BZ326</f>
        <v>1</v>
      </c>
      <c r="CC326" s="14">
        <f>IF(OR($BH326="T", $BH326="R"), 0, IF($BH326="C", IF($BI326="Y", IF($BA326="C", 0, IF(AF326="N/A", Q326-T326, AF326-AG326)), IF($AF326="N/A", U326, AH326)), AN326))</f>
        <v>1</v>
      </c>
      <c r="CD326" s="14">
        <f>IF(OR($BH326="T", $BH326="R"), 0, IF($BH326="C", IF($BI326="Y", 0, IF($AF326="N/A", V326, AI326)), AO326))</f>
        <v>1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 G:0 GR:0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4784</v>
      </c>
      <c r="B327" s="14" t="s">
        <v>2613</v>
      </c>
      <c r="C327" s="14" t="s">
        <v>70</v>
      </c>
      <c r="D327" s="14" t="s">
        <v>54</v>
      </c>
      <c r="E327" s="14">
        <f>VLOOKUP(B327, 'Rookie Year'!$A$2:$B$55555,2,FALSE)</f>
        <v>2022</v>
      </c>
      <c r="F327" s="14">
        <v>2022</v>
      </c>
      <c r="G327" s="14" t="s">
        <v>40</v>
      </c>
      <c r="H327" s="14" t="s">
        <v>2658</v>
      </c>
      <c r="I327" s="15">
        <v>3</v>
      </c>
      <c r="J327" s="14">
        <v>4</v>
      </c>
      <c r="K327" s="16">
        <f>IF(AND(G327&lt;&gt;"N",R327="N/A"), IF(I327&lt;4, 0, 0.25),IF(I327=1, IF(J327=1,0.25, 0.25), IF(I327&lt;13, 0.25, IF(I327&lt;26, 0.4, IF(I327&lt;51, 0.6, 0.75)))))</f>
        <v>0.25</v>
      </c>
      <c r="L327" s="15">
        <f>I327-M327</f>
        <v>2</v>
      </c>
      <c r="M327" s="15">
        <f>ROUNDUP(I327*K327,0)</f>
        <v>1</v>
      </c>
      <c r="N327" s="15">
        <f>M327*J327</f>
        <v>4</v>
      </c>
      <c r="O327" s="15">
        <v>3</v>
      </c>
      <c r="P327" s="15">
        <v>1</v>
      </c>
      <c r="Q327" s="15">
        <f>N327-O327-P327</f>
        <v>0</v>
      </c>
      <c r="R327" s="14">
        <v>2024</v>
      </c>
      <c r="S327" s="14">
        <f>IF(R327="N/A", J327-($B$1-F327), J327-($B$1-R327))</f>
        <v>3</v>
      </c>
      <c r="T327" s="15">
        <v>0</v>
      </c>
      <c r="U327" s="15">
        <v>0</v>
      </c>
      <c r="V327" s="15">
        <v>0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No</v>
      </c>
      <c r="AA327" s="17" t="str">
        <f>IF(C327="DM", "N/A", IF(Z327="No","N/A",VLOOKUP(B327,'Extension List'!$A$3:$AE$1972,19,FALSE)))</f>
        <v>N/A</v>
      </c>
      <c r="AB327" s="14" t="str">
        <f>IF(C327="DM", "N/A", IF(Z327="No","N/A",VLOOKUP(B327,'Extension List'!$A$3:$AE$1972,21,FALSE)))</f>
        <v>N/A</v>
      </c>
      <c r="AC327" s="14" t="str">
        <f>IF(AA327="N/A", "N/A", 0)</f>
        <v>N/A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2</v>
      </c>
      <c r="AN327" s="15">
        <f>IF(AD327="N/A", IF(U327="N/A", "N/A", L327+U327), AD327+AH327)</f>
        <v>2</v>
      </c>
      <c r="AO327" s="15">
        <f>IF(AD327="N/A", IF(V327="N/A", "N/A", L327+V327), IF(AI327="N/A", "N/A", AD327+AI327))</f>
        <v>2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I327" s="14"/>
      <c r="BJ327" s="15">
        <f>IF(AR327="R", $CA327, IF(OR(AR327="P", AR327="T", AR327="N"), 0, IF($C327="DM", $T327, IF(OR(AR327="Y", AR327="IR"),$AM327,IF(AR327="C", IF($BI327="Y", IF($AF327="N/A", $Q327, $AF327), IF($AG327="N/A", $T327,$AG327)))))))</f>
        <v>2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2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2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2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2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2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2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2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2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2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2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2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2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2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2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2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2</v>
      </c>
      <c r="CA327" s="14" t="s">
        <v>75</v>
      </c>
      <c r="CB327" s="15">
        <f>BZ327</f>
        <v>2</v>
      </c>
      <c r="CC327" s="14">
        <f>IF(OR($BH327="T", $BH327="R"), 0, IF($BH327="C", IF($BI327="Y", IF($BA327="C", 0, IF(AF327="N/A", Q327-T327, AF327-AG327)), IF($AF327="N/A", U327, AH327)), AN327))</f>
        <v>2</v>
      </c>
      <c r="CD327" s="14">
        <f>IF(OR($BH327="T", $BH327="R"), 0, IF($BH327="C", IF($BI327="Y", 0, IF($AF327="N/A", V327, AI327)), AO327))</f>
        <v>2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S:2 G:1 GR:0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5687</v>
      </c>
      <c r="B328" s="14" t="s">
        <v>3024</v>
      </c>
      <c r="C328" s="14" t="s">
        <v>70</v>
      </c>
      <c r="D328" s="14" t="s">
        <v>54</v>
      </c>
      <c r="E328" s="14">
        <f>VLOOKUP(B328, 'Rookie Year'!$A$2:$B$55555,2,FALSE)</f>
        <v>2024</v>
      </c>
      <c r="F328" s="14">
        <v>2024</v>
      </c>
      <c r="G328" s="14" t="s">
        <v>40</v>
      </c>
      <c r="H328" s="14" t="s">
        <v>2230</v>
      </c>
      <c r="I328" s="15">
        <v>1</v>
      </c>
      <c r="J328" s="14">
        <v>3</v>
      </c>
      <c r="K328" s="16">
        <f>IF(AND(G328&lt;&gt;"N",R328="N/A"), IF(I328&lt;4, 0, 0.25),IF(I328=1, IF(J328=1,0.25, 0.25), IF(I328&lt;13, 0.25, IF(I328&lt;26, 0.4, IF(I328&lt;51, 0.6, 0.75)))))</f>
        <v>0</v>
      </c>
      <c r="L328" s="15">
        <f>I328-M328</f>
        <v>1</v>
      </c>
      <c r="M328" s="15">
        <f>ROUNDUP(I328*K328,0)</f>
        <v>0</v>
      </c>
      <c r="N328" s="15">
        <f>M328*J328</f>
        <v>0</v>
      </c>
      <c r="O328" s="15">
        <v>0</v>
      </c>
      <c r="P328" s="15">
        <v>0</v>
      </c>
      <c r="Q328" s="15">
        <f>N328-O328-P328</f>
        <v>0</v>
      </c>
      <c r="R328" s="14" t="s">
        <v>75</v>
      </c>
      <c r="S328" s="14">
        <f>IF(R328="N/A", J328-($B$1-F328), J328-($B$1-R328))</f>
        <v>2</v>
      </c>
      <c r="T328" s="15">
        <v>0</v>
      </c>
      <c r="U328" s="15">
        <v>0</v>
      </c>
      <c r="V328" s="15" t="str">
        <f>IF($S328&lt;3, "N/A", $M328)</f>
        <v>N/A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No</v>
      </c>
      <c r="AA328" s="17" t="str">
        <f>IF(C328="DM", "N/A", IF(Z328="No","N/A",VLOOKUP(B328,'Extension List'!$A$3:$AE$1972,19,FALSE)))</f>
        <v>N/A</v>
      </c>
      <c r="AB328" s="14" t="str">
        <f>IF(C328="DM", "N/A", IF(Z328="No","N/A",VLOOKUP(B328,'Extension List'!$A$3:$AE$1972,21,FALSE)))</f>
        <v>N/A</v>
      </c>
      <c r="AC328" s="14" t="str">
        <f>IF(AA328="N/A", "N/A", 0)</f>
        <v>N/A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1</v>
      </c>
      <c r="AN328" s="15">
        <f>IF(AD328="N/A", IF(U328="N/A", "N/A", L328+U328), AD328+AH328)</f>
        <v>1</v>
      </c>
      <c r="AO328" s="15" t="str">
        <f>IF(AD328="N/A", IF(V328="N/A", "N/A", L328+V328), IF(AI328="N/A", "N/A", AD328+AI328))</f>
        <v>N/A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40</v>
      </c>
      <c r="AS328" s="14" t="s">
        <v>40</v>
      </c>
      <c r="AT328" s="14" t="s">
        <v>40</v>
      </c>
      <c r="AU328" s="14" t="s">
        <v>40</v>
      </c>
      <c r="AV328" s="14" t="s">
        <v>40</v>
      </c>
      <c r="AW328" s="14" t="s">
        <v>40</v>
      </c>
      <c r="AX328" s="14" t="s">
        <v>40</v>
      </c>
      <c r="AY328" s="14" t="s">
        <v>40</v>
      </c>
      <c r="AZ328" s="14" t="s">
        <v>40</v>
      </c>
      <c r="BA328" s="14" t="s">
        <v>40</v>
      </c>
      <c r="BB328" s="14" t="s">
        <v>40</v>
      </c>
      <c r="BC328" s="14" t="s">
        <v>40</v>
      </c>
      <c r="BD328" s="14" t="s">
        <v>40</v>
      </c>
      <c r="BE328" s="14" t="s">
        <v>40</v>
      </c>
      <c r="BF328" s="14" t="s">
        <v>40</v>
      </c>
      <c r="BG328" s="14" t="s">
        <v>40</v>
      </c>
      <c r="BH328" s="14" t="s">
        <v>40</v>
      </c>
      <c r="BI328" s="14"/>
      <c r="BJ328" s="15">
        <f>IF(AR328="R", $CA328, IF(OR(AR328="P", AR328="T", AR328="N"), 0, IF($C328="DM", $T328, IF(OR(AR328="Y", AR328="IR"),$AM328,IF(AR328="C", IF($BI328="Y", IF($AF328="N/A", $Q328, $AF328), IF($AG328="N/A", $T328,$AG328)))))))</f>
        <v>1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1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1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1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1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1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1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1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1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1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1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1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1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1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1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1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1</v>
      </c>
      <c r="CA328" s="14" t="s">
        <v>75</v>
      </c>
      <c r="CB328" s="15">
        <f>BZ328</f>
        <v>1</v>
      </c>
      <c r="CC328" s="14">
        <f>IF(OR($BH328="T", $BH328="R"), 0, IF($BH328="C", IF($BI328="Y", IF($BA328="C", 0, IF(AF328="N/A", Q328-T328, AF328-AG328)), IF($AF328="N/A", U328, AH328)), AN328))</f>
        <v>1</v>
      </c>
      <c r="CD328" s="14" t="str">
        <f>IF(OR($BH328="T", $BH328="R"), 0, IF($BH328="C", IF($BI328="Y", 0, IF($AF328="N/A", V328, AI328)), AO328))</f>
        <v>N/A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S:1 G:0 GR:0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5221</v>
      </c>
      <c r="B329" s="14" t="s">
        <v>2811</v>
      </c>
      <c r="C329" s="14" t="s">
        <v>70</v>
      </c>
      <c r="D329" s="14" t="s">
        <v>54</v>
      </c>
      <c r="E329" s="14">
        <f>VLOOKUP(B329, 'Rookie Year'!$A$2:$B$55555,2,FALSE)</f>
        <v>2023</v>
      </c>
      <c r="F329" s="14">
        <v>2023</v>
      </c>
      <c r="G329" s="14" t="s">
        <v>40</v>
      </c>
      <c r="H329" s="14" t="s">
        <v>2206</v>
      </c>
      <c r="I329" s="15">
        <v>1</v>
      </c>
      <c r="J329" s="14">
        <v>3</v>
      </c>
      <c r="K329" s="16">
        <f>IF(AND(G329&lt;&gt;"N",R329="N/A"), IF(I329&lt;4, 0, 0.25),IF(I329=1, IF(J329=1,0.25, 0.25), IF(I329&lt;13, 0.25, IF(I329&lt;26, 0.4, IF(I329&lt;51, 0.6, 0.75)))))</f>
        <v>0</v>
      </c>
      <c r="L329" s="15">
        <f>I329-M329</f>
        <v>1</v>
      </c>
      <c r="M329" s="15">
        <f>ROUNDUP(I329*K329,0)</f>
        <v>0</v>
      </c>
      <c r="N329" s="15">
        <f>M329*J329</f>
        <v>0</v>
      </c>
      <c r="O329" s="15">
        <v>0</v>
      </c>
      <c r="P329" s="15">
        <v>0</v>
      </c>
      <c r="Q329" s="15">
        <f>N329-O329-P329</f>
        <v>0</v>
      </c>
      <c r="R329" s="14" t="s">
        <v>75</v>
      </c>
      <c r="S329" s="14">
        <f>IF(R329="N/A", J329-($B$1-F329), J329-($B$1-R329))</f>
        <v>1</v>
      </c>
      <c r="T329" s="15">
        <v>0</v>
      </c>
      <c r="U329" s="15" t="str">
        <f>IF($S329&lt;2, "N/A", $M329)</f>
        <v>N/A</v>
      </c>
      <c r="V329" s="15" t="str">
        <f>IF($S329&lt;3, "N/A", $M329)</f>
        <v>N/A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Yes</v>
      </c>
      <c r="AA329" s="17">
        <f>IF(C329="DM", "N/A", IF(Z329="No","N/A",VLOOKUP(B329,'Extension List'!$A$3:$AE$1972,19,FALSE)))</f>
        <v>6</v>
      </c>
      <c r="AB329" s="14">
        <f>IF(C329="DM", "N/A", IF(Z329="No","N/A",VLOOKUP(B329,'Extension List'!$A$3:$AE$1972,21,FALSE)))</f>
        <v>1</v>
      </c>
      <c r="AC329" s="14">
        <f>IF(AA329="N/A", "N/A", 0)</f>
        <v>0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1</v>
      </c>
      <c r="AN329" s="15" t="str">
        <f>IF(AD329="N/A", IF(U329="N/A", "N/A", L329+U329), AD329+AH329)</f>
        <v>N/A</v>
      </c>
      <c r="AO329" s="15" t="str">
        <f>IF(AD329="N/A", IF(V329="N/A", "N/A", L329+V329), IF(AI329="N/A", "N/A", AD329+AI329))</f>
        <v>N/A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40</v>
      </c>
      <c r="AS329" s="14" t="s">
        <v>40</v>
      </c>
      <c r="AT329" s="14" t="s">
        <v>40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40</v>
      </c>
      <c r="AZ329" s="14" t="s">
        <v>40</v>
      </c>
      <c r="BA329" s="14" t="s">
        <v>40</v>
      </c>
      <c r="BB329" s="14" t="s">
        <v>40</v>
      </c>
      <c r="BC329" s="14" t="s">
        <v>40</v>
      </c>
      <c r="BD329" s="14" t="s">
        <v>40</v>
      </c>
      <c r="BE329" s="14" t="s">
        <v>40</v>
      </c>
      <c r="BF329" s="14" t="s">
        <v>40</v>
      </c>
      <c r="BG329" s="14" t="s">
        <v>40</v>
      </c>
      <c r="BH329" s="14" t="s">
        <v>40</v>
      </c>
      <c r="BI329" s="14"/>
      <c r="BJ329" s="15">
        <f>IF(AR329="R", $CA329, IF(OR(AR329="P", AR329="T", AR329="N"), 0, IF($C329="DM", $T329, IF(OR(AR329="Y", AR329="IR"),$AM329,IF(AR329="C", IF($BI329="Y", IF($AF329="N/A", $Q329, $AF329), IF($AG329="N/A", $T329,$AG329)))))))</f>
        <v>1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1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1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1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1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1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1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1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1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1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1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1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1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1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1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1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1</v>
      </c>
      <c r="CA329" s="14" t="s">
        <v>75</v>
      </c>
      <c r="CB329" s="15">
        <f>BZ329</f>
        <v>1</v>
      </c>
      <c r="CC329" s="14" t="str">
        <f>IF(OR($BH329="T", $BH329="R"), 0, IF($BH329="C", IF($BI329="Y", IF($BA329="C", 0, IF(AF329="N/A", Q329-T329, AF329-AG329)), IF($AF329="N/A", U329, AH329)), AN329))</f>
        <v>N/A</v>
      </c>
      <c r="CD329" s="14" t="str">
        <f>IF(OR($BH329="T", $BH329="R"), 0, IF($BH329="C", IF($BI329="Y", 0, IF($AF329="N/A", V329, AI329)), AO329))</f>
        <v>N/A</v>
      </c>
      <c r="CE329" s="14" t="str">
        <f>IF(OR($BH329="T", $BH329="R"), 0, IF($BH329="C", IF($BI329="Y", 0, IF($AF329="N/A", W329, AJ329)), AP329))</f>
        <v>N/A</v>
      </c>
      <c r="CF329" s="14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S:1 G:0 GR:0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5656</v>
      </c>
      <c r="B330" s="14" t="s">
        <v>3025</v>
      </c>
      <c r="C330" s="14" t="s">
        <v>71</v>
      </c>
      <c r="D330" s="14" t="s">
        <v>54</v>
      </c>
      <c r="E330" s="14">
        <f>VLOOKUP(B330, 'Rookie Year'!$A$2:$B$55555,2,FALSE)</f>
        <v>2024</v>
      </c>
      <c r="F330" s="14">
        <v>2024</v>
      </c>
      <c r="G330" s="14" t="s">
        <v>40</v>
      </c>
      <c r="H330" s="14" t="s">
        <v>2870</v>
      </c>
      <c r="I330" s="15">
        <v>1</v>
      </c>
      <c r="J330" s="14">
        <v>3</v>
      </c>
      <c r="K330" s="16">
        <f>IF(AND(G330&lt;&gt;"N",R330="N/A"), IF(I330&lt;4, 0, 0.25),IF(I330=1, IF(J330=1,0.25, 0.25), IF(I330&lt;13, 0.25, IF(I330&lt;26, 0.4, IF(I330&lt;51, 0.6, 0.75)))))</f>
        <v>0</v>
      </c>
      <c r="L330" s="15">
        <f>I330-M330</f>
        <v>1</v>
      </c>
      <c r="M330" s="15">
        <f>ROUNDUP(I330*K330,0)</f>
        <v>0</v>
      </c>
      <c r="N330" s="15">
        <f>M330*J330</f>
        <v>0</v>
      </c>
      <c r="O330" s="15">
        <v>0</v>
      </c>
      <c r="P330" s="15">
        <v>0</v>
      </c>
      <c r="Q330" s="15">
        <f>N330-O330-P330</f>
        <v>0</v>
      </c>
      <c r="R330" s="14" t="s">
        <v>75</v>
      </c>
      <c r="S330" s="14">
        <f>IF(R330="N/A", J330-($B$1-F330), J330-($B$1-R330))</f>
        <v>2</v>
      </c>
      <c r="T330" s="15">
        <v>0</v>
      </c>
      <c r="U330" s="15">
        <v>0</v>
      </c>
      <c r="V330" s="15" t="str">
        <f>IF($S330&lt;3, "N/A", $M330)</f>
        <v>N/A</v>
      </c>
      <c r="W330" s="15" t="str">
        <f>IF($S330&lt;4, "N/A", $M330)</f>
        <v>N/A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No</v>
      </c>
      <c r="AA330" s="17" t="str">
        <f>IF(C330="DM", "N/A", IF(Z330="No","N/A",VLOOKUP(B330,'Extension List'!$A$3:$AE$1972,19,FALSE)))</f>
        <v>N/A</v>
      </c>
      <c r="AB330" s="14" t="str">
        <f>IF(C330="DM", "N/A", IF(Z330="No","N/A",VLOOKUP(B330,'Extension List'!$A$3:$AE$1972,21,FALSE)))</f>
        <v>N/A</v>
      </c>
      <c r="AC330" s="14" t="str">
        <f>IF(AA330="N/A", "N/A", 0)</f>
        <v>N/A</v>
      </c>
      <c r="AD330" s="15" t="str">
        <f>IF(AE330="N/A", "N/A", AA330-AE330)</f>
        <v>N/A</v>
      </c>
      <c r="AE330" s="15" t="str">
        <f>IF(AA330="N/A", "N/A", IF(AC330&gt;0, IF(AA330&lt;13, ROUNDUP(0.25*AA330,0), IF(AA330&lt;26, ROUNDUP(0.4*AA330,0), IF(AA330&lt;51, ROUNDUP(0.6*AA330,0), ROUNDUP(0.75*AA330,0)))), "N/A"))</f>
        <v>N/A</v>
      </c>
      <c r="AF330" s="15" t="str">
        <f>IF(AD330="N/A","N/A", (AE330*AC330)+Q330)</f>
        <v>N/A</v>
      </c>
      <c r="AG330" s="15" t="str">
        <f>IF($AF330="N/A", "N/A", "TBC")</f>
        <v>N/A</v>
      </c>
      <c r="AH330" s="15" t="str">
        <f>IF($AF330="N/A", "N/A", "TBC")</f>
        <v>N/A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N/A</v>
      </c>
      <c r="AM330" s="15">
        <f>IF(AD330="N/A", L330+T330, L330+AG330)</f>
        <v>1</v>
      </c>
      <c r="AN330" s="15">
        <f>IF(AD330="N/A", IF(U330="N/A", "N/A", L330+U330), AD330+AH330)</f>
        <v>1</v>
      </c>
      <c r="AO330" s="15" t="str">
        <f>IF(AD330="N/A", IF(V330="N/A", "N/A", L330+V330), IF(AI330="N/A", "N/A", AD330+AI330))</f>
        <v>N/A</v>
      </c>
      <c r="AP330" s="15" t="str">
        <f>IF(AD330="N/A", IF(W330="N/A", "N/A", L330+W330), IF(AJ330="N/A", "N/A", AD330+AJ330))</f>
        <v>N/A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40</v>
      </c>
      <c r="AV330" s="14" t="s">
        <v>40</v>
      </c>
      <c r="AW330" s="14" t="s">
        <v>40</v>
      </c>
      <c r="AX330" s="14" t="s">
        <v>40</v>
      </c>
      <c r="AY330" s="14" t="s">
        <v>40</v>
      </c>
      <c r="AZ330" s="14" t="s">
        <v>40</v>
      </c>
      <c r="BA330" s="14" t="s">
        <v>40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I330" s="14"/>
      <c r="BJ330" s="15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4" t="s">
        <v>75</v>
      </c>
      <c r="CB330" s="15">
        <f>BZ330</f>
        <v>1</v>
      </c>
      <c r="CC330" s="14">
        <f>IF(OR($BH330="T", $BH330="R"), 0, IF($BH330="C", IF($BI330="Y", IF($BA330="C", 0, IF(AF330="N/A", Q330-T330, AF330-AG330)), IF($AF330="N/A", U330, AH330)), AN330))</f>
        <v>1</v>
      </c>
      <c r="CD330" s="14" t="str">
        <f>IF(OR($BH330="T", $BH330="R"), 0, IF($BH330="C", IF($BI330="Y", 0, IF($AF330="N/A", V330, AI330)), AO330))</f>
        <v>N/A</v>
      </c>
      <c r="CE330" s="14" t="str">
        <f>IF(OR($BH330="T", $BH330="R"), 0, IF($BH330="C", IF($BI330="Y", 0, IF($AF330="N/A", W330, AJ330)), AP330))</f>
        <v>N/A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S:1 G:0 GR:0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5117</v>
      </c>
      <c r="B331" s="14" t="s">
        <v>2085</v>
      </c>
      <c r="C331" s="14" t="s">
        <v>71</v>
      </c>
      <c r="D331" s="14" t="s">
        <v>54</v>
      </c>
      <c r="E331" s="14">
        <f>VLOOKUP(B331, 'Rookie Year'!$A$2:$B$55555,2,FALSE)</f>
        <v>2020</v>
      </c>
      <c r="F331" s="14">
        <v>2023</v>
      </c>
      <c r="G331" s="14" t="s">
        <v>42</v>
      </c>
      <c r="H331" s="14" t="s">
        <v>1927</v>
      </c>
      <c r="I331" s="15">
        <v>5</v>
      </c>
      <c r="J331" s="14">
        <v>2</v>
      </c>
      <c r="K331" s="16">
        <f>IF(AND(G331&lt;&gt;"N",R331="N/A"), IF(I331&lt;4, 0, 0.25),IF(I331=1, IF(J331=1,0.25, 0.25), IF(I331&lt;13, 0.25, IF(I331&lt;26, 0.4, IF(I331&lt;51, 0.6, 0.75)))))</f>
        <v>0.25</v>
      </c>
      <c r="L331" s="15">
        <f>I331-M331</f>
        <v>3</v>
      </c>
      <c r="M331" s="15">
        <f>ROUNDUP(I331*K331,0)</f>
        <v>2</v>
      </c>
      <c r="N331" s="15">
        <f>M331*J331</f>
        <v>4</v>
      </c>
      <c r="O331" s="15">
        <v>3</v>
      </c>
      <c r="P331" s="15">
        <v>1</v>
      </c>
      <c r="Q331" s="15">
        <f>N331-O331-P331</f>
        <v>0</v>
      </c>
      <c r="R331" s="14">
        <v>2024</v>
      </c>
      <c r="S331" s="14">
        <f>IF(R331="N/A", J331-($B$1-F331), J331-($B$1-R331))</f>
        <v>1</v>
      </c>
      <c r="T331" s="15">
        <v>0</v>
      </c>
      <c r="U331" s="15" t="str">
        <f>IF($S331&lt;2, "N/A", $M331)</f>
        <v>N/A</v>
      </c>
      <c r="V331" s="15" t="str">
        <f>IF($S331&lt;3, "N/A", $M331)</f>
        <v>N/A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Yes</v>
      </c>
      <c r="AA331" s="17">
        <f>IF(C331="DM", "N/A", IF(Z331="No","N/A",VLOOKUP(B331,'Extension List'!$A$3:$AE$1972,19,FALSE)))</f>
        <v>5</v>
      </c>
      <c r="AB331" s="14">
        <f>IF(C331="DM", "N/A", IF(Z331="No","N/A",VLOOKUP(B331,'Extension List'!$A$3:$AE$1972,21,FALSE)))</f>
        <v>1</v>
      </c>
      <c r="AC331" s="14">
        <f>IF(AA331="N/A", "N/A", 0)</f>
        <v>0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3</v>
      </c>
      <c r="AN331" s="15" t="str">
        <f>IF(AD331="N/A", IF(U331="N/A", "N/A", L331+U331), AD331+AH331)</f>
        <v>N/A</v>
      </c>
      <c r="AO331" s="15" t="str">
        <f>IF(AD331="N/A", IF(V331="N/A", "N/A", L331+V331), IF(AI331="N/A", "N/A", AD331+AI331))</f>
        <v>N/A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I331" s="14"/>
      <c r="BJ331" s="15">
        <f>IF(AR331="R", $CA331, IF(OR(AR331="P", AR331="T", AR331="N"), 0, IF($C331="DM", $T331, IF(OR(AR331="Y", AR331="IR"),$AM331,IF(AR331="C", IF($BI331="Y", IF($AF331="N/A", $Q331, $AF331), IF($AG331="N/A", $T331,$AG331)))))))</f>
        <v>3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3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3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3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3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3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3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3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3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3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3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3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3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3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3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3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3</v>
      </c>
      <c r="CA331" s="14" t="s">
        <v>75</v>
      </c>
      <c r="CB331" s="15">
        <f>BZ331</f>
        <v>3</v>
      </c>
      <c r="CC331" s="14" t="str">
        <f>IF(OR($BH331="T", $BH331="R"), 0, IF($BH331="C", IF($BI331="Y", IF($BA331="C", 0, IF(AF331="N/A", Q331-T331, AF331-AG331)), IF($AF331="N/A", U331, AH331)), AN331))</f>
        <v>N/A</v>
      </c>
      <c r="CD331" s="14" t="str">
        <f>IF(OR($BH331="T", $BH331="R"), 0, IF($BH331="C", IF($BI331="Y", 0, IF($AF331="N/A", V331, AI331)), AO331))</f>
        <v>N/A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S:3 G:2 GR:0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4734</v>
      </c>
      <c r="B332" s="14" t="s">
        <v>2564</v>
      </c>
      <c r="C332" s="14" t="s">
        <v>71</v>
      </c>
      <c r="D332" s="14" t="s">
        <v>54</v>
      </c>
      <c r="E332" s="14">
        <f>VLOOKUP(B332, 'Rookie Year'!$A$2:$B$55555,2,FALSE)</f>
        <v>2022</v>
      </c>
      <c r="F332" s="14">
        <v>2022</v>
      </c>
      <c r="G332" s="14" t="s">
        <v>40</v>
      </c>
      <c r="H332" s="14" t="s">
        <v>2163</v>
      </c>
      <c r="I332" s="15">
        <v>6</v>
      </c>
      <c r="J332" s="14">
        <v>4</v>
      </c>
      <c r="K332" s="16">
        <f>IF(AND(G332&lt;&gt;"N",R332="N/A"), IF(I332&lt;4, 0, 0.25),IF(I332=1, IF(J332=1,0.25, 0.25), IF(I332&lt;13, 0.25, IF(I332&lt;26, 0.4, IF(I332&lt;51, 0.6, 0.75)))))</f>
        <v>0.25</v>
      </c>
      <c r="L332" s="15">
        <f>I332-M332</f>
        <v>4</v>
      </c>
      <c r="M332" s="15">
        <f>ROUNDUP(I332*K332,0)</f>
        <v>2</v>
      </c>
      <c r="N332" s="15">
        <f>M332*J332</f>
        <v>8</v>
      </c>
      <c r="O332" s="15">
        <v>6</v>
      </c>
      <c r="P332" s="15">
        <v>0</v>
      </c>
      <c r="Q332" s="15">
        <f>N332-O332-P332</f>
        <v>2</v>
      </c>
      <c r="R332" s="14" t="s">
        <v>75</v>
      </c>
      <c r="S332" s="14">
        <f>IF(R332="N/A", J332-($B$1-F332), J332-($B$1-R332))</f>
        <v>1</v>
      </c>
      <c r="T332" s="15">
        <v>2</v>
      </c>
      <c r="U332" s="15" t="str">
        <f>IF($S332&lt;2, "N/A", $M332)</f>
        <v>N/A</v>
      </c>
      <c r="V332" s="15" t="str">
        <f>IF($S332&lt;3, "N/A", $M332)</f>
        <v>N/A</v>
      </c>
      <c r="W332" s="15" t="str">
        <f>IF($S332&lt;4, "N/A", $M332)</f>
        <v>N/A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Yes</v>
      </c>
      <c r="AA332" s="17">
        <f>IF(C332="DM", "N/A", IF(Z332="No","N/A",VLOOKUP(B332,'Extension List'!$A$3:$AE$1972,19,FALSE)))</f>
        <v>22</v>
      </c>
      <c r="AB332" s="14">
        <f>IF(C332="DM", "N/A", IF(Z332="No","N/A",VLOOKUP(B332,'Extension List'!$A$3:$AE$1972,21,FALSE)))</f>
        <v>4</v>
      </c>
      <c r="AC332" s="14">
        <f>IF(AA332="N/A", "N/A", 0)</f>
        <v>0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6</v>
      </c>
      <c r="AN332" s="15" t="str">
        <f>IF(AD332="N/A", IF(U332="N/A", "N/A", L332+U332), AD332+AH332)</f>
        <v>N/A</v>
      </c>
      <c r="AO332" s="15" t="str">
        <f>IF(AD332="N/A", IF(V332="N/A", "N/A", L332+V332), IF(AI332="N/A", "N/A", AD332+AI332))</f>
        <v>N/A</v>
      </c>
      <c r="AP332" s="15" t="str">
        <f>IF(AD332="N/A", IF(W332="N/A", "N/A", L332+W332), IF(AJ332="N/A", "N/A", AD332+AJ332))</f>
        <v>N/A</v>
      </c>
      <c r="AQ332" s="15" t="str">
        <f>IF(AD332="N/A", IF(X332="N/A", "N/A", L332+X332), IF(AK332="N/A", "N/A", AD332+AK332))</f>
        <v>N/A</v>
      </c>
      <c r="AR332" s="14" t="s">
        <v>40</v>
      </c>
      <c r="AS332" s="14" t="s">
        <v>40</v>
      </c>
      <c r="AT332" s="14" t="s">
        <v>40</v>
      </c>
      <c r="AU332" s="14" t="s">
        <v>40</v>
      </c>
      <c r="AV332" s="14" t="s">
        <v>40</v>
      </c>
      <c r="AW332" s="14" t="s">
        <v>40</v>
      </c>
      <c r="AX332" s="14" t="s">
        <v>40</v>
      </c>
      <c r="AY332" s="14" t="s">
        <v>40</v>
      </c>
      <c r="AZ332" s="14" t="s">
        <v>40</v>
      </c>
      <c r="BA332" s="14" t="s">
        <v>40</v>
      </c>
      <c r="BB332" s="14" t="s">
        <v>40</v>
      </c>
      <c r="BC332" s="14" t="s">
        <v>40</v>
      </c>
      <c r="BD332" s="14" t="s">
        <v>40</v>
      </c>
      <c r="BE332" s="14" t="s">
        <v>40</v>
      </c>
      <c r="BF332" s="14" t="s">
        <v>40</v>
      </c>
      <c r="BG332" s="14" t="s">
        <v>40</v>
      </c>
      <c r="BH332" s="14" t="s">
        <v>40</v>
      </c>
      <c r="BI332" s="14"/>
      <c r="BJ332" s="15">
        <f>IF(AR332="R", $CA332, IF(OR(AR332="P", AR332="T", AR332="N"), 0, IF($C332="DM", $T332, IF(OR(AR332="Y", AR332="IR"),$AM332,IF(AR332="C", IF($BI332="Y", IF($AF332="N/A", $Q332, $AF332), IF($AG332="N/A", $T332,$AG332)))))))</f>
        <v>6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6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6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6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6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6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6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6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6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6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6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6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6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6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6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6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6</v>
      </c>
      <c r="CA332" s="14" t="s">
        <v>75</v>
      </c>
      <c r="CB332" s="15">
        <f>BZ332</f>
        <v>6</v>
      </c>
      <c r="CC332" s="14" t="str">
        <f>IF(OR($BH332="T", $BH332="R"), 0, IF($BH332="C", IF($BI332="Y", IF($BA332="C", 0, IF(AF332="N/A", Q332-T332, AF332-AG332)), IF($AF332="N/A", U332, AH332)), AN332))</f>
        <v>N/A</v>
      </c>
      <c r="CD332" s="14" t="str">
        <f>IF(OR($BH332="T", $BH332="R"), 0, IF($BH332="C", IF($BI332="Y", 0, IF($AF332="N/A", V332, AI332)), AO332))</f>
        <v>N/A</v>
      </c>
      <c r="CE332" s="14" t="str">
        <f>IF(OR($BH332="T", $BH332="R"), 0, IF($BH332="C", IF($BI332="Y", 0, IF($AF332="N/A", W332, AJ332)), AP332))</f>
        <v>N/A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S:4 G:2 GR:2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5996</v>
      </c>
      <c r="B333" s="14" t="s">
        <v>2408</v>
      </c>
      <c r="C333" s="14" t="s">
        <v>71</v>
      </c>
      <c r="D333" s="14" t="s">
        <v>54</v>
      </c>
      <c r="E333" s="14">
        <f>VLOOKUP(B333, 'Rookie Year'!$A$2:$B$55555,2,FALSE)</f>
        <v>2021</v>
      </c>
      <c r="F333" s="14">
        <v>2025</v>
      </c>
      <c r="G333" s="14" t="s">
        <v>42</v>
      </c>
      <c r="H333" s="14" t="s">
        <v>1927</v>
      </c>
      <c r="I333" s="15">
        <v>1</v>
      </c>
      <c r="J333" s="14">
        <v>1</v>
      </c>
      <c r="K333" s="16">
        <f>IF(AND(G333&lt;&gt;"N",R333="N/A"), IF(I333&lt;4, 0, 0.25),IF(I333=1, IF(J333=1,0.25, 0.25), IF(I333&lt;13, 0.25, IF(I333&lt;26, 0.4, IF(I333&lt;51, 0.6, 0.75)))))</f>
        <v>0.25</v>
      </c>
      <c r="L333" s="15">
        <f>I333-M333</f>
        <v>0</v>
      </c>
      <c r="M333" s="15">
        <f>ROUNDUP(I333*K333,0)</f>
        <v>1</v>
      </c>
      <c r="N333" s="15">
        <f>M333*J333</f>
        <v>1</v>
      </c>
      <c r="O333" s="15">
        <v>0</v>
      </c>
      <c r="P333" s="15">
        <v>0</v>
      </c>
      <c r="Q333" s="15">
        <f>N333-O333-P333</f>
        <v>1</v>
      </c>
      <c r="R333" s="14" t="s">
        <v>75</v>
      </c>
      <c r="S333" s="14">
        <f>IF(R333="N/A", J333-($B$1-F333), J333-($B$1-R333))</f>
        <v>1</v>
      </c>
      <c r="T333" s="15">
        <f>IF($S333&lt;1, "N/A", $M333)</f>
        <v>1</v>
      </c>
      <c r="U333" s="15" t="str">
        <f>IF($S333&lt;2, "N/A", $M333)</f>
        <v>N/A</v>
      </c>
      <c r="V333" s="15" t="str">
        <f>IF($S333&lt;3, "N/A", $M333)</f>
        <v>N/A</v>
      </c>
      <c r="W333" s="15" t="str">
        <f>IF($S333&lt;4, "N/A", $M333)</f>
        <v>N/A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No</v>
      </c>
      <c r="AA333" s="17" t="str">
        <f>IF(C333="DM", "N/A", IF(Z333="No","N/A",VLOOKUP(B333,'Extension List'!$A$3:$AE$1972,19,FALSE)))</f>
        <v>N/A</v>
      </c>
      <c r="AB333" s="14" t="str">
        <f>IF(C333="DM", "N/A", IF(Z333="No","N/A",VLOOKUP(B333,'Extension List'!$A$3:$AE$1972,21,FALSE)))</f>
        <v>N/A</v>
      </c>
      <c r="AC333" s="14" t="str">
        <f>IF(AA333="N/A", "N/A", 0)</f>
        <v>N/A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1</v>
      </c>
      <c r="AN333" s="15" t="str">
        <f>IF(AD333="N/A", IF(U333="N/A", "N/A", L333+U333), AD333+AH333)</f>
        <v>N/A</v>
      </c>
      <c r="AO333" s="15" t="str">
        <f>IF(AD333="N/A", IF(V333="N/A", "N/A", L333+V333), IF(AI333="N/A", "N/A", AD333+AI333))</f>
        <v>N/A</v>
      </c>
      <c r="AP333" s="15" t="str">
        <f>IF(AD333="N/A", IF(W333="N/A", "N/A", L333+W333), IF(AJ333="N/A", "N/A", AD333+AJ333))</f>
        <v>N/A</v>
      </c>
      <c r="AQ333" s="15" t="str">
        <f>IF(AD333="N/A", IF(X333="N/A", "N/A", L333+X333), IF(AK333="N/A", "N/A", AD333+AK333))</f>
        <v>N/A</v>
      </c>
      <c r="AR333" s="14" t="s">
        <v>40</v>
      </c>
      <c r="AS333" s="14" t="s">
        <v>40</v>
      </c>
      <c r="AT333" s="14" t="s">
        <v>40</v>
      </c>
      <c r="AU333" s="14" t="s">
        <v>40</v>
      </c>
      <c r="AV333" s="14" t="s">
        <v>40</v>
      </c>
      <c r="AW333" s="14" t="s">
        <v>40</v>
      </c>
      <c r="AX333" s="14" t="s">
        <v>40</v>
      </c>
      <c r="AY333" s="14" t="s">
        <v>40</v>
      </c>
      <c r="AZ333" s="14" t="s">
        <v>40</v>
      </c>
      <c r="BA333" s="14" t="s">
        <v>40</v>
      </c>
      <c r="BB333" s="14" t="s">
        <v>40</v>
      </c>
      <c r="BC333" s="14" t="s">
        <v>40</v>
      </c>
      <c r="BD333" s="14" t="s">
        <v>40</v>
      </c>
      <c r="BE333" s="14" t="s">
        <v>40</v>
      </c>
      <c r="BF333" s="14" t="s">
        <v>40</v>
      </c>
      <c r="BG333" s="14" t="s">
        <v>40</v>
      </c>
      <c r="BH333" s="14" t="s">
        <v>40</v>
      </c>
      <c r="BJ333" s="15">
        <f>IF(AR333="R", $CA333, IF(OR(AR333="P", AR333="T", AR333="N"), 0, IF($C333="DM", $T333, IF(OR(AR333="Y", AR333="IR"),$AM333,IF(AR333="C", IF($BI333="Y", IF($AF333="N/A", $Q333, $AF333), IF($AG333="N/A", $T333,$AG333)))))))</f>
        <v>1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1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1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1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1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1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1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1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1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1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1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1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1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1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1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1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1</v>
      </c>
      <c r="CA333" s="14" t="s">
        <v>75</v>
      </c>
      <c r="CB333" s="15">
        <f>BZ333</f>
        <v>1</v>
      </c>
      <c r="CC333" s="14" t="str">
        <f>IF(OR($BH333="T", $BH333="R"), 0, IF($BH333="C", IF($BI333="Y", IF($BA333="C", 0, IF(AF333="N/A", Q333-T333, AF333-AG333)), IF($AF333="N/A", U333, AH333)), AN333))</f>
        <v>N/A</v>
      </c>
      <c r="CD333" s="14" t="str">
        <f>IF(OR($BH333="T", $BH333="R"), 0, IF($BH333="C", IF($BI333="Y", 0, IF($AF333="N/A", V333, AI333)), AO333))</f>
        <v>N/A</v>
      </c>
      <c r="CE333" s="14" t="str">
        <f>IF(OR($BH333="T", $BH333="R"), 0, IF($BH333="C", IF($BI333="Y", 0, IF($AF333="N/A", W333, AJ333)), AP333))</f>
        <v>N/A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S:0 G:1 GR:1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6062</v>
      </c>
      <c r="B334" s="14" t="s">
        <v>3178</v>
      </c>
      <c r="C334" s="14" t="s">
        <v>71</v>
      </c>
      <c r="D334" s="14" t="s">
        <v>54</v>
      </c>
      <c r="E334" s="14">
        <v>2025</v>
      </c>
      <c r="F334" s="14">
        <v>2025</v>
      </c>
      <c r="G334" s="14" t="s">
        <v>40</v>
      </c>
      <c r="H334" s="14" t="s">
        <v>2870</v>
      </c>
      <c r="I334" s="15">
        <v>1</v>
      </c>
      <c r="J334" s="14">
        <v>3</v>
      </c>
      <c r="K334" s="16">
        <f>IF(AND(G334&lt;&gt;"N",R334="N/A"), IF(I334&lt;4, 0, 0.25),IF(I334=1, IF(J334=1,0.25, 0.25), IF(I334&lt;13, 0.25, IF(I334&lt;26, 0.4, IF(I334&lt;51, 0.6, 0.75)))))</f>
        <v>0</v>
      </c>
      <c r="L334" s="15">
        <f>I334-M334</f>
        <v>1</v>
      </c>
      <c r="M334" s="15">
        <f>ROUNDUP(I334*K334,0)</f>
        <v>0</v>
      </c>
      <c r="N334" s="15">
        <f>M334*J334</f>
        <v>0</v>
      </c>
      <c r="O334" s="15">
        <v>0</v>
      </c>
      <c r="P334" s="15">
        <v>0</v>
      </c>
      <c r="Q334" s="15">
        <f>N334-O334-P334</f>
        <v>0</v>
      </c>
      <c r="R334" s="14" t="s">
        <v>75</v>
      </c>
      <c r="S334" s="14">
        <f>IF(R334="N/A", J334-($B$1-F334), J334-($B$1-R334))</f>
        <v>3</v>
      </c>
      <c r="T334" s="15">
        <f>IF($S334&lt;1, "N/A", $M334)</f>
        <v>0</v>
      </c>
      <c r="U334" s="15">
        <f>IF($S334&lt;2, "N/A", $M334)</f>
        <v>0</v>
      </c>
      <c r="V334" s="15">
        <f>IF($S334&lt;3, "N/A", $M334)</f>
        <v>0</v>
      </c>
      <c r="W334" s="15" t="str">
        <f>IF($S334&lt;4, "N/A", $M334)</f>
        <v>N/A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No</v>
      </c>
      <c r="AA334" s="17" t="str">
        <f>IF(C334="DM", "N/A", IF(Z334="No","N/A",VLOOKUP(B334,'Extension List'!$A$3:$AE$1972,19,FALSE)))</f>
        <v>N/A</v>
      </c>
      <c r="AB334" s="14" t="str">
        <f>IF(C334="DM", "N/A", IF(Z334="No","N/A",VLOOKUP(B334,'Extension List'!$A$3:$AE$1972,21,FALSE)))</f>
        <v>N/A</v>
      </c>
      <c r="AC334" s="14" t="str">
        <f>IF(AA334="N/A", "N/A", 0)</f>
        <v>N/A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1</v>
      </c>
      <c r="AN334" s="15">
        <f>IF(AD334="N/A", IF(U334="N/A", "N/A", L334+U334), AD334+AH334)</f>
        <v>1</v>
      </c>
      <c r="AO334" s="15">
        <f>IF(AD334="N/A", IF(V334="N/A", "N/A", L334+V334), IF(AI334="N/A", "N/A", AD334+AI334))</f>
        <v>1</v>
      </c>
      <c r="AP334" s="15" t="str">
        <f>IF(AD334="N/A", IF(W334="N/A", "N/A", L334+W334), IF(AJ334="N/A", "N/A", AD334+AJ334))</f>
        <v>N/A</v>
      </c>
      <c r="AQ334" s="15" t="str">
        <f>IF(AD334="N/A", IF(X334="N/A", "N/A", L334+X334), IF(AK334="N/A", "N/A", AD334+AK334))</f>
        <v>N/A</v>
      </c>
      <c r="AR334" s="14" t="s">
        <v>40</v>
      </c>
      <c r="AS334" s="14" t="s">
        <v>40</v>
      </c>
      <c r="AT334" s="14" t="s">
        <v>40</v>
      </c>
      <c r="AU334" s="14" t="s">
        <v>40</v>
      </c>
      <c r="AV334" s="14" t="s">
        <v>40</v>
      </c>
      <c r="AW334" s="14" t="s">
        <v>40</v>
      </c>
      <c r="AX334" s="14" t="s">
        <v>40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J334" s="15">
        <f>IF(AR334="R", $CA334, IF(OR(AR334="P", AR334="T", AR334="N"), 0, IF($C334="DM", $T334, IF(OR(AR334="Y", AR334="IR"),$AM334,IF(AR334="C", IF($BI334="Y", IF($AF334="N/A", $Q334, $AF334), IF($AG334="N/A", $T334,$AG334)))))))</f>
        <v>1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1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1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1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1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1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1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1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1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1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</v>
      </c>
      <c r="CA334" s="14" t="s">
        <v>75</v>
      </c>
      <c r="CB334" s="15">
        <f>BZ334</f>
        <v>1</v>
      </c>
      <c r="CC334" s="14">
        <f>IF(OR($BH334="T", $BH334="R"), 0, IF($BH334="C", IF($BI334="Y", IF($BA334="C", 0, IF(AF334="N/A", Q334-T334, AF334-AG334)), IF($AF334="N/A", U334, AH334)), AN334))</f>
        <v>1</v>
      </c>
      <c r="CD334" s="14">
        <f>IF(OR($BH334="T", $BH334="R"), 0, IF($BH334="C", IF($BI334="Y", 0, IF($AF334="N/A", V334, AI334)), AO334))</f>
        <v>1</v>
      </c>
      <c r="CE334" s="14" t="str">
        <f>IF(OR($BH334="T", $BH334="R"), 0, IF($BH334="C", IF($BI334="Y", 0, IF($AF334="N/A", W334, AJ334)), AP334))</f>
        <v>N/A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S:1 G:0 GR:0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5097</v>
      </c>
      <c r="B335" s="14" t="s">
        <v>2734</v>
      </c>
      <c r="C335" s="14" t="s">
        <v>72</v>
      </c>
      <c r="D335" s="14" t="s">
        <v>54</v>
      </c>
      <c r="E335" s="14">
        <f>VLOOKUP(B335, 'Rookie Year'!$A$2:$B$55555,2,FALSE)</f>
        <v>2022</v>
      </c>
      <c r="F335" s="14">
        <v>2023</v>
      </c>
      <c r="G335" s="14" t="s">
        <v>42</v>
      </c>
      <c r="H335" s="14" t="s">
        <v>1927</v>
      </c>
      <c r="I335" s="15">
        <v>1</v>
      </c>
      <c r="J335" s="14">
        <v>3</v>
      </c>
      <c r="K335" s="16">
        <f>IF(AND(G335&lt;&gt;"N",R335="N/A"), IF(I335&lt;4, 0, 0.25),IF(I335=1, IF(J335=1,0.25, 0.25), IF(I335&lt;13, 0.25, IF(I335&lt;26, 0.4, IF(I335&lt;51, 0.6, 0.75)))))</f>
        <v>0.25</v>
      </c>
      <c r="L335" s="15">
        <f>I335-M335</f>
        <v>0</v>
      </c>
      <c r="M335" s="15">
        <f>ROUNDUP(I335*K335,0)</f>
        <v>1</v>
      </c>
      <c r="N335" s="15">
        <f>M335*J335</f>
        <v>3</v>
      </c>
      <c r="O335" s="15">
        <v>2</v>
      </c>
      <c r="P335" s="15">
        <v>0</v>
      </c>
      <c r="Q335" s="15">
        <f>N335-O335-P335</f>
        <v>1</v>
      </c>
      <c r="R335" s="14" t="s">
        <v>75</v>
      </c>
      <c r="S335" s="14">
        <f>IF(R335="N/A", J335-($B$1-F335), J335-($B$1-R335))</f>
        <v>1</v>
      </c>
      <c r="T335" s="15">
        <v>1</v>
      </c>
      <c r="U335" s="15" t="str">
        <f>IF($S335&lt;2, "N/A", $M335)</f>
        <v>N/A</v>
      </c>
      <c r="V335" s="15" t="str">
        <f>IF($S335&lt;3, "N/A", $M335)</f>
        <v>N/A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No</v>
      </c>
      <c r="AA335" s="17" t="str">
        <f>IF(C335="DM", "N/A", IF(Z335="No","N/A",VLOOKUP(B335,'Extension List'!$A$3:$AE$1972,19,FALSE)))</f>
        <v>N/A</v>
      </c>
      <c r="AB335" s="14" t="str">
        <f>IF(C335="DM", "N/A", IF(Z335="No","N/A",VLOOKUP(B335,'Extension List'!$A$3:$AE$1972,21,FALSE)))</f>
        <v>N/A</v>
      </c>
      <c r="AC335" s="14" t="str">
        <f>IF(AA335="N/A", "N/A", 0)</f>
        <v>N/A</v>
      </c>
      <c r="AD335" s="15" t="str">
        <f>IF(AE335="N/A", "N/A", AA335-AE335)</f>
        <v>N/A</v>
      </c>
      <c r="AE335" s="15" t="str">
        <f>IF(AA335="N/A", "N/A", IF(AC335&gt;0, IF(AA335&lt;13, ROUNDUP(0.25*AA335,0), IF(AA335&lt;26, ROUNDUP(0.4*AA335,0), IF(AA335&lt;51, ROUNDUP(0.6*AA335,0), ROUNDUP(0.75*AA335,0)))), "N/A"))</f>
        <v>N/A</v>
      </c>
      <c r="AF335" s="15" t="str">
        <f>IF(AD335="N/A","N/A", (AE335*AC335)+Q335)</f>
        <v>N/A</v>
      </c>
      <c r="AG335" s="15" t="str">
        <f>IF($AF335="N/A", "N/A", "TBC")</f>
        <v>N/A</v>
      </c>
      <c r="AH335" s="15" t="str">
        <f>IF($AF335="N/A", "N/A", "TBC")</f>
        <v>N/A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N/A</v>
      </c>
      <c r="AM335" s="15">
        <f>IF(AD335="N/A", L335+T335, L335+AG335)</f>
        <v>1</v>
      </c>
      <c r="AN335" s="15" t="str">
        <f>IF(AD335="N/A", IF(U335="N/A", "N/A", L335+U335), AD335+AH335)</f>
        <v>N/A</v>
      </c>
      <c r="AO335" s="15" t="str">
        <f>IF(AD335="N/A", IF(V335="N/A", "N/A", L335+V335), IF(AI335="N/A", "N/A", AD335+AI335))</f>
        <v>N/A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40</v>
      </c>
      <c r="AS335" s="14" t="s">
        <v>40</v>
      </c>
      <c r="AT335" s="14" t="s">
        <v>40</v>
      </c>
      <c r="AU335" s="14" t="s">
        <v>40</v>
      </c>
      <c r="AV335" s="14" t="s">
        <v>40</v>
      </c>
      <c r="AW335" s="14" t="s">
        <v>40</v>
      </c>
      <c r="AX335" s="14" t="s">
        <v>40</v>
      </c>
      <c r="AY335" s="14" t="s">
        <v>40</v>
      </c>
      <c r="AZ335" s="14" t="s">
        <v>40</v>
      </c>
      <c r="BA335" s="14" t="s">
        <v>40</v>
      </c>
      <c r="BB335" s="14" t="s">
        <v>40</v>
      </c>
      <c r="BC335" s="14" t="s">
        <v>40</v>
      </c>
      <c r="BD335" s="14" t="s">
        <v>40</v>
      </c>
      <c r="BE335" s="14" t="s">
        <v>40</v>
      </c>
      <c r="BF335" s="14" t="s">
        <v>40</v>
      </c>
      <c r="BG335" s="14" t="s">
        <v>40</v>
      </c>
      <c r="BH335" s="14" t="s">
        <v>40</v>
      </c>
      <c r="BI335" s="14"/>
      <c r="BJ335" s="15">
        <f>IF(AR335="R", $CA335, IF(OR(AR335="P", AR335="T", AR335="N"), 0, IF($C335="DM", $T335, IF(OR(AR335="Y", AR335="IR"),$AM335,IF(AR335="C", IF($BI335="Y", IF($AF335="N/A", $Q335, $AF335), IF($AG335="N/A", $T335,$AG335)))))))</f>
        <v>1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1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1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1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1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1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1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1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1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1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1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</v>
      </c>
      <c r="CA335" s="14" t="s">
        <v>75</v>
      </c>
      <c r="CB335" s="15">
        <f>BZ335</f>
        <v>1</v>
      </c>
      <c r="CC335" s="14" t="str">
        <f>IF(OR($BH335="T", $BH335="R"), 0, IF($BH335="C", IF($BI335="Y", IF($BA335="C", 0, IF(AF335="N/A", Q335-T335, AF335-AG335)), IF($AF335="N/A", U335, AH335)), AN335))</f>
        <v>N/A</v>
      </c>
      <c r="CD335" s="14" t="str">
        <f>IF(OR($BH335="T", $BH335="R"), 0, IF($BH335="C", IF($BI335="Y", 0, IF($AF335="N/A", V335, AI335)), AO335))</f>
        <v>N/A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S:0 G:1 GR:1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5907</v>
      </c>
      <c r="B336" s="14" t="s">
        <v>677</v>
      </c>
      <c r="C336" s="14" t="s">
        <v>61</v>
      </c>
      <c r="D336" s="14" t="s">
        <v>58</v>
      </c>
      <c r="E336" s="14">
        <f>VLOOKUP(B336, 'Rookie Year'!$A$2:$B$55555,2,FALSE)</f>
        <v>2016</v>
      </c>
      <c r="F336" s="14">
        <v>2025</v>
      </c>
      <c r="G336" s="14" t="s">
        <v>42</v>
      </c>
      <c r="H336" s="14" t="s">
        <v>1927</v>
      </c>
      <c r="I336" s="15">
        <v>4</v>
      </c>
      <c r="J336" s="14">
        <v>1</v>
      </c>
      <c r="K336" s="16">
        <f>IF(AND(G336&lt;&gt;"N",R336="N/A"), IF(I336&lt;4, 0, 0.25),IF(I336=1, IF(J336=1,0.25, 0.25), IF(I336&lt;13, 0.25, IF(I336&lt;26, 0.4, IF(I336&lt;51, 0.6, 0.75)))))</f>
        <v>0.25</v>
      </c>
      <c r="L336" s="15">
        <f>I336-M336</f>
        <v>3</v>
      </c>
      <c r="M336" s="15">
        <f>ROUNDUP(I336*K336,0)</f>
        <v>1</v>
      </c>
      <c r="N336" s="15">
        <f>M336*J336</f>
        <v>1</v>
      </c>
      <c r="O336" s="15">
        <v>0</v>
      </c>
      <c r="P336" s="15">
        <v>0</v>
      </c>
      <c r="Q336" s="15">
        <f>N336-O336-P336</f>
        <v>1</v>
      </c>
      <c r="R336" s="14" t="s">
        <v>75</v>
      </c>
      <c r="S336" s="14">
        <f>IF(R336="N/A", J336-($B$1-F336), J336-($B$1-R336))</f>
        <v>1</v>
      </c>
      <c r="T336" s="15">
        <f>IF($S336&lt;1, "N/A", $M336)</f>
        <v>1</v>
      </c>
      <c r="U336" s="15" t="str">
        <f>IF($S336&lt;2, "N/A", $M336)</f>
        <v>N/A</v>
      </c>
      <c r="V336" s="15" t="str">
        <f>IF($S336&lt;3, "N/A", $M336)</f>
        <v>N/A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List'!$A$3:$AE$1972,19,FALSE)))</f>
        <v>N/A</v>
      </c>
      <c r="AB336" s="14" t="str">
        <f>IF(C336="DM", "N/A", IF(Z336="No","N/A",VLOOKUP(B336,'Extension List'!$A$3:$AE$1972,21,FALSE)))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4</v>
      </c>
      <c r="AN336" s="15" t="str">
        <f>IF(AD336="N/A", IF(U336="N/A", "N/A", L336+U336), AD336+AH336)</f>
        <v>N/A</v>
      </c>
      <c r="AO336" s="15" t="str">
        <f>IF(AD336="N/A", IF(V336="N/A", "N/A", L336+V336), IF(AI336="N/A", "N/A", AD336+AI336))</f>
        <v>N/A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4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4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4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4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4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4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4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4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4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4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4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4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4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4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4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4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4</v>
      </c>
      <c r="CA336" s="14" t="s">
        <v>75</v>
      </c>
      <c r="CB336" s="15">
        <f>BZ336</f>
        <v>4</v>
      </c>
      <c r="CC336" s="14" t="str">
        <f>IF(OR($BH336="T", $BH336="R"), 0, IF($BH336="C", IF($BI336="Y", IF($BA336="C", 0, IF(AF336="N/A", Q336-T336, AF336-AG336)), IF($AF336="N/A", U336, AH336)), AN336))</f>
        <v>N/A</v>
      </c>
      <c r="CD336" s="14" t="str">
        <f>IF(OR($BH336="T", $BH336="R"), 0, IF($BH336="C", IF($BI336="Y", 0, IF($AF336="N/A", V336, AI336)), AO336))</f>
        <v>N/A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S:3 G:1 GR:1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5124</v>
      </c>
      <c r="B337" s="14" t="s">
        <v>2066</v>
      </c>
      <c r="C337" s="14" t="s">
        <v>61</v>
      </c>
      <c r="D337" s="14" t="s">
        <v>58</v>
      </c>
      <c r="E337" s="14">
        <f>VLOOKUP(B337, 'Rookie Year'!$A$2:$B$55555,2,FALSE)</f>
        <v>2020</v>
      </c>
      <c r="F337" s="14">
        <v>2023</v>
      </c>
      <c r="G337" s="14" t="s">
        <v>42</v>
      </c>
      <c r="H337" s="14" t="s">
        <v>1927</v>
      </c>
      <c r="I337" s="15">
        <v>40</v>
      </c>
      <c r="J337" s="14">
        <v>5</v>
      </c>
      <c r="K337" s="16">
        <f>IF(AND(G337&lt;&gt;"N",R337="N/A"), IF(I337&lt;4, 0, 0.25),IF(I337=1, IF(J337=1,0.25, 0.25), IF(I337&lt;13, 0.25, IF(I337&lt;26, 0.4, IF(I337&lt;51, 0.6, 0.75)))))</f>
        <v>0.6</v>
      </c>
      <c r="L337" s="15">
        <f>I337-M337</f>
        <v>16</v>
      </c>
      <c r="M337" s="15">
        <f>ROUNDUP(I337*K337,0)</f>
        <v>24</v>
      </c>
      <c r="N337" s="15">
        <f>M337*J337</f>
        <v>120</v>
      </c>
      <c r="O337" s="15">
        <v>80</v>
      </c>
      <c r="P337" s="15">
        <v>0</v>
      </c>
      <c r="Q337" s="15">
        <f>N337-O337-P337</f>
        <v>40</v>
      </c>
      <c r="R337" s="14" t="s">
        <v>75</v>
      </c>
      <c r="S337" s="14">
        <f>IF(R337="N/A", J337-($B$1-F337), J337-($B$1-R337))</f>
        <v>3</v>
      </c>
      <c r="T337" s="15">
        <v>24</v>
      </c>
      <c r="U337" s="15">
        <v>16</v>
      </c>
      <c r="V337" s="15">
        <v>0</v>
      </c>
      <c r="W337" s="15" t="str">
        <f>IF($S337&lt;4, "N/A", $M337)</f>
        <v>N/A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List'!$A$3:$AE$1972,19,FALSE)))</f>
        <v>N/A</v>
      </c>
      <c r="AB337" s="14" t="str">
        <f>IF(C337="DM", "N/A", IF(Z337="No","N/A",VLOOKUP(B337,'Extension List'!$A$3:$AE$1972,21,FALSE)))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40</v>
      </c>
      <c r="AN337" s="15">
        <f>IF(AD337="N/A", IF(U337="N/A", "N/A", L337+U337), AD337+AH337)</f>
        <v>32</v>
      </c>
      <c r="AO337" s="15">
        <f>IF(AD337="N/A", IF(V337="N/A", "N/A", L337+V337), IF(AI337="N/A", "N/A", AD337+AI337))</f>
        <v>16</v>
      </c>
      <c r="AP337" s="15" t="str">
        <f>IF(AD337="N/A", IF(W337="N/A", "N/A", L337+W337), IF(AJ337="N/A", "N/A", AD337+AJ337))</f>
        <v>N/A</v>
      </c>
      <c r="AQ337" s="15" t="str">
        <f>IF(AD337="N/A", IF(X337="N/A", "N/A", L337+X337), IF(AK337="N/A", "N/A", AD337+AK337))</f>
        <v>N/A</v>
      </c>
      <c r="AR337" s="14" t="s">
        <v>40</v>
      </c>
      <c r="AS337" s="14" t="s">
        <v>40</v>
      </c>
      <c r="AT337" s="14" t="s">
        <v>40</v>
      </c>
      <c r="AU337" s="14" t="s">
        <v>40</v>
      </c>
      <c r="AV337" s="14" t="s">
        <v>40</v>
      </c>
      <c r="AW337" s="14" t="s">
        <v>40</v>
      </c>
      <c r="AX337" s="14" t="s">
        <v>40</v>
      </c>
      <c r="AY337" s="14" t="s">
        <v>40</v>
      </c>
      <c r="AZ337" s="14" t="s">
        <v>40</v>
      </c>
      <c r="BA337" s="14" t="s">
        <v>40</v>
      </c>
      <c r="BB337" s="14" t="s">
        <v>40</v>
      </c>
      <c r="BC337" s="14" t="s">
        <v>40</v>
      </c>
      <c r="BD337" s="14" t="s">
        <v>40</v>
      </c>
      <c r="BE337" s="14" t="s">
        <v>40</v>
      </c>
      <c r="BF337" s="14" t="s">
        <v>40</v>
      </c>
      <c r="BG337" s="14" t="s">
        <v>40</v>
      </c>
      <c r="BH337" s="14" t="s">
        <v>40</v>
      </c>
      <c r="BI337" s="14"/>
      <c r="BJ337" s="15">
        <f>IF(AR337="R", $CA337, IF(OR(AR337="P", AR337="T", AR337="N"), 0, IF($C337="DM", $T337, IF(OR(AR337="Y", AR337="IR"),$AM337,IF(AR337="C", IF($BI337="Y", IF($AF337="N/A", $Q337, $AF337), IF($AG337="N/A", $T337,$AG337)))))))</f>
        <v>40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40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40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40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40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40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40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40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40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40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40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40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40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40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40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40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40</v>
      </c>
      <c r="CA337" s="14" t="s">
        <v>75</v>
      </c>
      <c r="CB337" s="15">
        <f>BZ337</f>
        <v>40</v>
      </c>
      <c r="CC337" s="14">
        <f>IF(OR($BH337="T", $BH337="R"), 0, IF($BH337="C", IF($BI337="Y", IF($BA337="C", 0, IF(AF337="N/A", Q337-T337, AF337-AG337)), IF($AF337="N/A", U337, AH337)), AN337))</f>
        <v>32</v>
      </c>
      <c r="CD337" s="14">
        <f>IF(OR($BH337="T", $BH337="R"), 0, IF($BH337="C", IF($BI337="Y", 0, IF($AF337="N/A", V337, AI337)), AO337))</f>
        <v>16</v>
      </c>
      <c r="CE337" s="14" t="str">
        <f>IF(OR($BH337="T", $BH337="R"), 0, IF($BH337="C", IF($BI337="Y", 0, IF($AF337="N/A", W337, AJ337)), AP337))</f>
        <v>N/A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S:16 G:24 GR:40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5629</v>
      </c>
      <c r="B338" s="14" t="s">
        <v>3026</v>
      </c>
      <c r="C338" s="14" t="s">
        <v>61</v>
      </c>
      <c r="D338" s="14" t="s">
        <v>58</v>
      </c>
      <c r="E338" s="14">
        <f>VLOOKUP(B338, 'Rookie Year'!$A$2:$B$55555,2,FALSE)</f>
        <v>2024</v>
      </c>
      <c r="F338" s="14">
        <v>2024</v>
      </c>
      <c r="G338" s="14" t="s">
        <v>40</v>
      </c>
      <c r="H338" s="14" t="s">
        <v>2180</v>
      </c>
      <c r="I338" s="15">
        <v>3</v>
      </c>
      <c r="J338" s="14">
        <v>4</v>
      </c>
      <c r="K338" s="16">
        <f>IF(AND(G338&lt;&gt;"N",R338="N/A"), IF(I338&lt;4, 0, 0.25),IF(I338=1, IF(J338=1,0.25, 0.25), IF(I338&lt;13, 0.25, IF(I338&lt;26, 0.4, IF(I338&lt;51, 0.6, 0.75)))))</f>
        <v>0</v>
      </c>
      <c r="L338" s="15">
        <f>I338-M338</f>
        <v>3</v>
      </c>
      <c r="M338" s="15">
        <f>ROUNDUP(I338*K338,0)</f>
        <v>0</v>
      </c>
      <c r="N338" s="15">
        <f>M338*J338</f>
        <v>0</v>
      </c>
      <c r="O338" s="15">
        <v>0</v>
      </c>
      <c r="P338" s="15">
        <v>0</v>
      </c>
      <c r="Q338" s="15">
        <f>N338-O338-P338</f>
        <v>0</v>
      </c>
      <c r="R338" s="14" t="s">
        <v>75</v>
      </c>
      <c r="S338" s="14">
        <f>IF(R338="N/A", J338-($B$1-F338), J338-($B$1-R338))</f>
        <v>3</v>
      </c>
      <c r="T338" s="15">
        <v>0</v>
      </c>
      <c r="U338" s="15">
        <v>0</v>
      </c>
      <c r="V338" s="15">
        <v>0</v>
      </c>
      <c r="W338" s="15" t="str">
        <f>IF($S338&lt;4, "N/A", $M338)</f>
        <v>N/A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List'!$A$3:$AE$1972,19,FALSE)))</f>
        <v>N/A</v>
      </c>
      <c r="AB338" s="14" t="str">
        <f>IF(C338="DM", "N/A", IF(Z338="No","N/A",VLOOKUP(B338,'Extension List'!$A$3:$AE$1972,21,FALSE)))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3</v>
      </c>
      <c r="AN338" s="15">
        <f>IF(AD338="N/A", IF(U338="N/A", "N/A", L338+U338), AD338+AH338)</f>
        <v>3</v>
      </c>
      <c r="AO338" s="15">
        <f>IF(AD338="N/A", IF(V338="N/A", "N/A", L338+V338), IF(AI338="N/A", "N/A", AD338+AI338))</f>
        <v>3</v>
      </c>
      <c r="AP338" s="15" t="str">
        <f>IF(AD338="N/A", IF(W338="N/A", "N/A", L338+W338), IF(AJ338="N/A", "N/A", AD338+AJ338))</f>
        <v>N/A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I338" s="14"/>
      <c r="BJ338" s="15">
        <f>IF(AR338="R", $CA338, IF(OR(AR338="P", AR338="T", AR338="N"), 0, IF($C338="DM", $T338, IF(OR(AR338="Y", AR338="IR"),$AM338,IF(AR338="C", IF($BI338="Y", IF($AF338="N/A", $Q338, $AF338), IF($AG338="N/A", $T338,$AG338)))))))</f>
        <v>3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3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3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3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3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3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3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3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3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3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3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3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3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3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3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3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3</v>
      </c>
      <c r="CA338" s="14" t="s">
        <v>75</v>
      </c>
      <c r="CB338" s="15">
        <f>BZ338</f>
        <v>3</v>
      </c>
      <c r="CC338" s="14">
        <f>IF(OR($BH338="T", $BH338="R"), 0, IF($BH338="C", IF($BI338="Y", IF($BA338="C", 0, IF(AF338="N/A", Q338-T338, AF338-AG338)), IF($AF338="N/A", U338, AH338)), AN338))</f>
        <v>3</v>
      </c>
      <c r="CD338" s="14">
        <f>IF(OR($BH338="T", $BH338="R"), 0, IF($BH338="C", IF($BI338="Y", 0, IF($AF338="N/A", V338, AI338)), AO338))</f>
        <v>3</v>
      </c>
      <c r="CE338" s="14" t="str">
        <f>IF(OR($BH338="T", $BH338="R"), 0, IF($BH338="C", IF($BI338="Y", 0, IF($AF338="N/A", W338, AJ338)), AP338))</f>
        <v>N/A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S:3 G:0 GR:0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5158</v>
      </c>
      <c r="B339" s="14" t="s">
        <v>2750</v>
      </c>
      <c r="C339" s="14" t="s">
        <v>62</v>
      </c>
      <c r="D339" s="14" t="s">
        <v>58</v>
      </c>
      <c r="E339" s="14">
        <f>VLOOKUP(B339, 'Rookie Year'!$A$2:$B$55555,2,FALSE)</f>
        <v>2023</v>
      </c>
      <c r="F339" s="14">
        <v>2023</v>
      </c>
      <c r="G339" s="14" t="s">
        <v>40</v>
      </c>
      <c r="H339" s="14" t="s">
        <v>2152</v>
      </c>
      <c r="I339" s="15">
        <v>10</v>
      </c>
      <c r="J339" s="14">
        <v>4</v>
      </c>
      <c r="K339" s="16">
        <f>IF(AND(G339&lt;&gt;"N",R339="N/A"), IF(I339&lt;4, 0, 0.25),IF(I339=1, IF(J339=1,0.25, 0.25), IF(I339&lt;13, 0.25, IF(I339&lt;26, 0.4, IF(I339&lt;51, 0.6, 0.75)))))</f>
        <v>0.25</v>
      </c>
      <c r="L339" s="15">
        <f>I339-M339</f>
        <v>7</v>
      </c>
      <c r="M339" s="15">
        <f>ROUNDUP(I339*K339,0)</f>
        <v>3</v>
      </c>
      <c r="N339" s="15">
        <f>M339*J339</f>
        <v>12</v>
      </c>
      <c r="O339" s="15">
        <v>6</v>
      </c>
      <c r="P339" s="15">
        <v>0</v>
      </c>
      <c r="Q339" s="15">
        <f>N339-O339-P339</f>
        <v>6</v>
      </c>
      <c r="R339" s="14" t="s">
        <v>75</v>
      </c>
      <c r="S339" s="14">
        <f>IF(R339="N/A", J339-($B$1-F339), J339-($B$1-R339))</f>
        <v>2</v>
      </c>
      <c r="T339" s="15">
        <v>3</v>
      </c>
      <c r="U339" s="15">
        <v>3</v>
      </c>
      <c r="V339" s="15" t="str">
        <f>IF($S339&lt;3, "N/A", $M339)</f>
        <v>N/A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No</v>
      </c>
      <c r="AA339" s="17" t="str">
        <f>IF(C339="DM", "N/A", IF(Z339="No","N/A",VLOOKUP(B339,'Extension List'!$A$3:$AE$1972,19,FALSE)))</f>
        <v>N/A</v>
      </c>
      <c r="AB339" s="14" t="str">
        <f>IF(C339="DM", "N/A", IF(Z339="No","N/A",VLOOKUP(B339,'Extension List'!$A$3:$AE$1972,21,FALSE)))</f>
        <v>N/A</v>
      </c>
      <c r="AC339" s="14" t="str">
        <f>IF(AA339="N/A", "N/A", 0)</f>
        <v>N/A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10</v>
      </c>
      <c r="AN339" s="15">
        <f>IF(AD339="N/A", IF(U339="N/A", "N/A", L339+U339), AD339+AH339)</f>
        <v>10</v>
      </c>
      <c r="AO339" s="15" t="str">
        <f>IF(AD339="N/A", IF(V339="N/A", "N/A", L339+V339), IF(AI339="N/A", "N/A", AD339+AI339))</f>
        <v>N/A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40</v>
      </c>
      <c r="AT339" s="14" t="s">
        <v>40</v>
      </c>
      <c r="AU339" s="14" t="s">
        <v>40</v>
      </c>
      <c r="AV339" s="14" t="s">
        <v>40</v>
      </c>
      <c r="AW339" s="14" t="s">
        <v>40</v>
      </c>
      <c r="AX339" s="14" t="s">
        <v>40</v>
      </c>
      <c r="AY339" s="14" t="s">
        <v>40</v>
      </c>
      <c r="AZ339" s="14" t="s">
        <v>40</v>
      </c>
      <c r="BA339" s="14" t="s">
        <v>40</v>
      </c>
      <c r="BB339" s="14" t="s">
        <v>40</v>
      </c>
      <c r="BC339" s="14" t="s">
        <v>40</v>
      </c>
      <c r="BD339" s="14" t="s">
        <v>40</v>
      </c>
      <c r="BE339" s="14" t="s">
        <v>40</v>
      </c>
      <c r="BF339" s="14" t="s">
        <v>40</v>
      </c>
      <c r="BG339" s="14" t="s">
        <v>40</v>
      </c>
      <c r="BH339" s="14" t="s">
        <v>40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10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10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10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10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10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10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10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10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10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10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10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10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10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10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10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10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10</v>
      </c>
      <c r="CA339" s="14" t="s">
        <v>75</v>
      </c>
      <c r="CB339" s="15">
        <f>BZ339</f>
        <v>10</v>
      </c>
      <c r="CC339" s="14">
        <f>IF(OR($BH339="T", $BH339="R"), 0, IF($BH339="C", IF($BI339="Y", IF($BA339="C", 0, IF(AF339="N/A", Q339-T339, AF339-AG339)), IF($AF339="N/A", U339, AH339)), AN339))</f>
        <v>10</v>
      </c>
      <c r="CD339" s="14" t="str">
        <f>IF(OR($BH339="T", $BH339="R"), 0, IF($BH339="C", IF($BI339="Y", 0, IF($AF339="N/A", V339, AI339)), AO339))</f>
        <v>N/A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S:7 G:3 GR:6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5674</v>
      </c>
      <c r="B340" s="14" t="s">
        <v>3027</v>
      </c>
      <c r="C340" s="14" t="s">
        <v>62</v>
      </c>
      <c r="D340" s="14" t="s">
        <v>58</v>
      </c>
      <c r="E340" s="14">
        <f>VLOOKUP(B340, 'Rookie Year'!$A$2:$B$55555,2,FALSE)</f>
        <v>2024</v>
      </c>
      <c r="F340" s="14">
        <v>2024</v>
      </c>
      <c r="G340" s="14" t="s">
        <v>40</v>
      </c>
      <c r="H340" s="14" t="s">
        <v>2220</v>
      </c>
      <c r="I340" s="15">
        <v>1</v>
      </c>
      <c r="J340" s="14">
        <v>3</v>
      </c>
      <c r="K340" s="16">
        <f>IF(AND(G340&lt;&gt;"N",R340="N/A"), IF(I340&lt;4, 0, 0.25),IF(I340=1, IF(J340=1,0.25, 0.25), IF(I340&lt;13, 0.25, IF(I340&lt;26, 0.4, IF(I340&lt;51, 0.6, 0.75)))))</f>
        <v>0</v>
      </c>
      <c r="L340" s="15">
        <f>I340-M340</f>
        <v>1</v>
      </c>
      <c r="M340" s="15">
        <f>ROUNDUP(I340*K340,0)</f>
        <v>0</v>
      </c>
      <c r="N340" s="15">
        <f>M340*J340</f>
        <v>0</v>
      </c>
      <c r="O340" s="15">
        <v>0</v>
      </c>
      <c r="P340" s="15">
        <v>0</v>
      </c>
      <c r="Q340" s="15">
        <f>N340-O340-P340</f>
        <v>0</v>
      </c>
      <c r="R340" s="14" t="s">
        <v>75</v>
      </c>
      <c r="S340" s="14">
        <f>IF(R340="N/A", J340-($B$1-F340), J340-($B$1-R340))</f>
        <v>2</v>
      </c>
      <c r="T340" s="15">
        <v>0</v>
      </c>
      <c r="U340" s="15">
        <v>0</v>
      </c>
      <c r="V340" s="15" t="str">
        <f>IF($S340&lt;3, "N/A", $M340)</f>
        <v>N/A</v>
      </c>
      <c r="W340" s="15" t="str">
        <f>IF($S340&lt;4, "N/A", $M340)</f>
        <v>N/A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List'!$A$3:$AE$1972,19,FALSE)))</f>
        <v>N/A</v>
      </c>
      <c r="AB340" s="14" t="str">
        <f>IF(C340="DM", "N/A", IF(Z340="No","N/A",VLOOKUP(B340,'Extension List'!$A$3:$AE$1972,21,FALSE)))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1</v>
      </c>
      <c r="AN340" s="15">
        <f>IF(AD340="N/A", IF(U340="N/A", "N/A", L340+U340), AD340+AH340)</f>
        <v>1</v>
      </c>
      <c r="AO340" s="15" t="str">
        <f>IF(AD340="N/A", IF(V340="N/A", "N/A", L340+V340), IF(AI340="N/A", "N/A", AD340+AI340))</f>
        <v>N/A</v>
      </c>
      <c r="AP340" s="15" t="str">
        <f>IF(AD340="N/A", IF(W340="N/A", "N/A", L340+W340), IF(AJ340="N/A", "N/A", AD340+AJ340))</f>
        <v>N/A</v>
      </c>
      <c r="AQ340" s="15" t="str">
        <f>IF(AD340="N/A", IF(X340="N/A", "N/A", L340+X340), IF(AK340="N/A", "N/A", AD340+AK340))</f>
        <v>N/A</v>
      </c>
      <c r="AR340" s="14" t="s">
        <v>44</v>
      </c>
      <c r="AS340" s="14" t="s">
        <v>44</v>
      </c>
      <c r="AT340" s="14" t="s">
        <v>44</v>
      </c>
      <c r="AU340" s="14" t="s">
        <v>44</v>
      </c>
      <c r="AV340" s="14" t="s">
        <v>44</v>
      </c>
      <c r="AW340" s="14" t="s">
        <v>44</v>
      </c>
      <c r="AX340" s="14" t="s">
        <v>44</v>
      </c>
      <c r="AY340" s="14" t="s">
        <v>44</v>
      </c>
      <c r="AZ340" s="14" t="s">
        <v>44</v>
      </c>
      <c r="BA340" s="14" t="s">
        <v>44</v>
      </c>
      <c r="BB340" s="14" t="s">
        <v>44</v>
      </c>
      <c r="BC340" s="14" t="s">
        <v>44</v>
      </c>
      <c r="BD340" s="14" t="s">
        <v>44</v>
      </c>
      <c r="BE340" s="14" t="s">
        <v>44</v>
      </c>
      <c r="BF340" s="14" t="s">
        <v>44</v>
      </c>
      <c r="BG340" s="14" t="s">
        <v>44</v>
      </c>
      <c r="BH340" s="14" t="s">
        <v>44</v>
      </c>
      <c r="BI340" s="14"/>
      <c r="BJ340" s="15">
        <f>IF(AR340="R", $CA340, IF(OR(AR340="P", AR340="T", AR340="N"), 0, IF($C340="DM", $T340, IF(OR(AR340="Y", AR340="IR"),$AM340,IF(AR340="C", IF($BI340="Y", IF($AF340="N/A", $Q340, $AF340), IF($AG340="N/A", $T340,$AG340)))))))</f>
        <v>0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0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0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0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0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0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0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0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0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0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0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0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0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0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0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0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0</v>
      </c>
      <c r="CA340" s="14" t="s">
        <v>75</v>
      </c>
      <c r="CB340" s="15">
        <f>BZ340</f>
        <v>0</v>
      </c>
      <c r="CC340" s="14">
        <f>IF(OR($BH340="T", $BH340="R"), 0, IF($BH340="C", IF($BI340="Y", IF($BA340="C", 0, IF(AF340="N/A", Q340-T340, AF340-AG340)), IF($AF340="N/A", U340, AH340)), AN340))</f>
        <v>0</v>
      </c>
      <c r="CD340" s="14" t="str">
        <f>IF(OR($BH340="T", $BH340="R"), 0, IF($BH340="C", IF($BI340="Y", 0, IF($AF340="N/A", V340, AI340)), AO340))</f>
        <v>N/A</v>
      </c>
      <c r="CE340" s="14" t="str">
        <f>IF(OR($BH340="T", $BH340="R"), 0, IF($BH340="C", IF($BI340="Y", 0, IF($AF340="N/A", W340, AJ340)), AP340))</f>
        <v>N/A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S:1 G:0 GR:0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2522</v>
      </c>
      <c r="B341" s="14" t="s">
        <v>182</v>
      </c>
      <c r="C341" s="14" t="s">
        <v>62</v>
      </c>
      <c r="D341" s="14" t="s">
        <v>58</v>
      </c>
      <c r="E341" s="14">
        <f>VLOOKUP(B341, 'Rookie Year'!$A$2:$B$55555,2,FALSE)</f>
        <v>2018</v>
      </c>
      <c r="F341" s="14">
        <v>2018</v>
      </c>
      <c r="G341" s="14" t="s">
        <v>40</v>
      </c>
      <c r="H341" s="14" t="s">
        <v>1926</v>
      </c>
      <c r="I341" s="15">
        <v>20</v>
      </c>
      <c r="J341" s="14">
        <v>5</v>
      </c>
      <c r="K341" s="16">
        <f>IF(AND(G341&lt;&gt;"N",R341="N/A"), IF(I341&lt;4, 0, 0.25),IF(I341=1, IF(J341=1,0.25, 0.25), IF(I341&lt;13, 0.25, IF(I341&lt;26, 0.4, IF(I341&lt;51, 0.6, 0.75)))))</f>
        <v>0.4</v>
      </c>
      <c r="L341" s="15">
        <f>I341-M341</f>
        <v>12</v>
      </c>
      <c r="M341" s="15">
        <f>ROUNDUP(I341*K341,0)</f>
        <v>8</v>
      </c>
      <c r="N341" s="15">
        <f>M341*J341</f>
        <v>40</v>
      </c>
      <c r="O341" s="15">
        <v>40</v>
      </c>
      <c r="P341" s="15">
        <v>0</v>
      </c>
      <c r="Q341" s="15">
        <f>N341-O341-P341</f>
        <v>0</v>
      </c>
      <c r="R341" s="14">
        <v>2022</v>
      </c>
      <c r="S341" s="14">
        <f>IF(R341="N/A", J341-($B$1-F341), J341-($B$1-R341))</f>
        <v>2</v>
      </c>
      <c r="T341" s="15">
        <v>0</v>
      </c>
      <c r="U341" s="15">
        <v>0</v>
      </c>
      <c r="V341" s="15" t="str">
        <f>IF($S341&lt;3, "N/A", $M341)</f>
        <v>N/A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No</v>
      </c>
      <c r="AA341" s="17" t="str">
        <f>IF(C341="DM", "N/A", IF(Z341="No","N/A",VLOOKUP(B341,'Extension List'!$A$3:$AE$1972,19,FALSE)))</f>
        <v>N/A</v>
      </c>
      <c r="AB341" s="14" t="str">
        <f>IF(C341="DM", "N/A", IF(Z341="No","N/A",VLOOKUP(B341,'Extension List'!$A$3:$AE$1972,21,FALSE)))</f>
        <v>N/A</v>
      </c>
      <c r="AC341" s="14" t="str">
        <f>IF(AA341="N/A", "N/A", 0)</f>
        <v>N/A</v>
      </c>
      <c r="AD341" s="15" t="str">
        <f>IF(AE341="N/A", "N/A", AA341-AE341)</f>
        <v>N/A</v>
      </c>
      <c r="AE341" s="15" t="str">
        <f>IF(AA341="N/A", "N/A", IF(AC341&gt;0, IF(AA341&lt;13, ROUNDUP(0.25*AA341,0), IF(AA341&lt;26, ROUNDUP(0.4*AA341,0), IF(AA341&lt;51, ROUNDUP(0.6*AA341,0), ROUNDUP(0.75*AA341,0)))), "N/A"))</f>
        <v>N/A</v>
      </c>
      <c r="AF341" s="15" t="str">
        <f>IF(AD341="N/A","N/A", (AE341*AC341)+Q341)</f>
        <v>N/A</v>
      </c>
      <c r="AG341" s="15" t="str">
        <f>IF($AF341="N/A", "N/A", "TBC")</f>
        <v>N/A</v>
      </c>
      <c r="AH341" s="15" t="str">
        <f>IF($AF341="N/A", "N/A", "TBC")</f>
        <v>N/A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N/A</v>
      </c>
      <c r="AM341" s="15">
        <f>IF(AD341="N/A", L341+T341, L341+AG341)</f>
        <v>12</v>
      </c>
      <c r="AN341" s="15">
        <f>IF(AD341="N/A", IF(U341="N/A", "N/A", L341+U341), AD341+AH341)</f>
        <v>12</v>
      </c>
      <c r="AO341" s="15" t="str">
        <f>IF(AD341="N/A", IF(V341="N/A", "N/A", L341+V341), IF(AI341="N/A", "N/A", AD341+AI341))</f>
        <v>N/A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40</v>
      </c>
      <c r="AS341" s="14" t="s">
        <v>40</v>
      </c>
      <c r="AT341" s="14" t="s">
        <v>40</v>
      </c>
      <c r="AU341" s="14" t="s">
        <v>40</v>
      </c>
      <c r="AV341" s="14" t="s">
        <v>40</v>
      </c>
      <c r="AW341" s="14" t="s">
        <v>40</v>
      </c>
      <c r="AX341" s="14" t="s">
        <v>40</v>
      </c>
      <c r="AY341" s="14" t="s">
        <v>40</v>
      </c>
      <c r="AZ341" s="14" t="s">
        <v>40</v>
      </c>
      <c r="BA341" s="14" t="s">
        <v>40</v>
      </c>
      <c r="BB341" s="14" t="s">
        <v>40</v>
      </c>
      <c r="BC341" s="14" t="s">
        <v>40</v>
      </c>
      <c r="BD341" s="14" t="s">
        <v>40</v>
      </c>
      <c r="BE341" s="14" t="s">
        <v>40</v>
      </c>
      <c r="BF341" s="14" t="s">
        <v>40</v>
      </c>
      <c r="BG341" s="14" t="s">
        <v>40</v>
      </c>
      <c r="BH341" s="14" t="s">
        <v>40</v>
      </c>
      <c r="BI341" s="14"/>
      <c r="BJ341" s="15">
        <f>IF(AR341="R", $CA341, IF(OR(AR341="P", AR341="T", AR341="N"), 0, IF($C341="DM", $T341, IF(OR(AR341="Y", AR341="IR"),$AM341,IF(AR341="C", IF($BI341="Y", IF($AF341="N/A", $Q341, $AF341), IF($AG341="N/A", $T341,$AG341)))))))</f>
        <v>12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12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12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12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12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12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12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12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12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12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12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12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12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12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12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12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12</v>
      </c>
      <c r="CA341" s="14" t="s">
        <v>75</v>
      </c>
      <c r="CB341" s="15">
        <f>BZ341</f>
        <v>12</v>
      </c>
      <c r="CC341" s="14">
        <f>IF(OR($BH341="T", $BH341="R"), 0, IF($BH341="C", IF($BI341="Y", IF($BA341="C", 0, IF(AF341="N/A", Q341-T341, AF341-AG341)), IF($AF341="N/A", U341, AH341)), AN341))</f>
        <v>12</v>
      </c>
      <c r="CD341" s="14" t="str">
        <f>IF(OR($BH341="T", $BH341="R"), 0, IF($BH341="C", IF($BI341="Y", 0, IF($AF341="N/A", V341, AI341)), AO341))</f>
        <v>N/A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S:12 G:8 GR:0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4785</v>
      </c>
      <c r="B342" s="14" t="s">
        <v>2614</v>
      </c>
      <c r="C342" s="14" t="s">
        <v>62</v>
      </c>
      <c r="D342" s="14" t="s">
        <v>58</v>
      </c>
      <c r="E342" s="14">
        <f>VLOOKUP(B342, 'Rookie Year'!$A$2:$B$55555,2,FALSE)</f>
        <v>2022</v>
      </c>
      <c r="F342" s="14">
        <v>2022</v>
      </c>
      <c r="G342" s="14" t="s">
        <v>40</v>
      </c>
      <c r="H342" s="14" t="s">
        <v>2214</v>
      </c>
      <c r="I342" s="15">
        <v>2</v>
      </c>
      <c r="J342" s="14">
        <v>2</v>
      </c>
      <c r="K342" s="16">
        <f>IF(AND(G342&lt;&gt;"N",R342="N/A"), IF(I342&lt;4, 0, 0.25),IF(I342=1, IF(J342=1,0.25, 0.25), IF(I342&lt;13, 0.25, IF(I342&lt;26, 0.4, IF(I342&lt;51, 0.6, 0.75)))))</f>
        <v>0.25</v>
      </c>
      <c r="L342" s="15">
        <f>I342-M342</f>
        <v>1</v>
      </c>
      <c r="M342" s="15">
        <f>ROUNDUP(I342*K342,0)</f>
        <v>1</v>
      </c>
      <c r="N342" s="15">
        <f>M342*J342</f>
        <v>2</v>
      </c>
      <c r="O342" s="15">
        <v>0</v>
      </c>
      <c r="P342" s="15">
        <v>1</v>
      </c>
      <c r="Q342" s="15">
        <f>N342-O342-P342</f>
        <v>1</v>
      </c>
      <c r="R342" s="14">
        <v>2024</v>
      </c>
      <c r="S342" s="14">
        <f>IF(R342="N/A", J342-($B$1-F342), J342-($B$1-R342))</f>
        <v>1</v>
      </c>
      <c r="T342" s="15">
        <v>1</v>
      </c>
      <c r="U342" s="15" t="str">
        <f>IF($S342&lt;2, "N/A", $M342)</f>
        <v>N/A</v>
      </c>
      <c r="V342" s="15" t="str">
        <f>IF($S342&lt;3, "N/A", $M342)</f>
        <v>N/A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Yes</v>
      </c>
      <c r="AA342" s="17">
        <f>IF(C342="DM", "N/A", IF(Z342="No","N/A",VLOOKUP(B342,'Extension List'!$A$3:$AE$1972,19,FALSE)))</f>
        <v>3</v>
      </c>
      <c r="AB342" s="14">
        <f>IF(C342="DM", "N/A", IF(Z342="No","N/A",VLOOKUP(B342,'Extension List'!$A$3:$AE$1972,21,FALSE)))</f>
        <v>1</v>
      </c>
      <c r="AC342" s="14">
        <f>IF(AA342="N/A", "N/A", 0)</f>
        <v>0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2</v>
      </c>
      <c r="AN342" s="15" t="str">
        <f>IF(AD342="N/A", IF(U342="N/A", "N/A", L342+U342), AD342+AH342)</f>
        <v>N/A</v>
      </c>
      <c r="AO342" s="15" t="str">
        <f>IF(AD342="N/A", IF(V342="N/A", "N/A", L342+V342), IF(AI342="N/A", "N/A", AD342+AI342))</f>
        <v>N/A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40</v>
      </c>
      <c r="AS342" s="14" t="s">
        <v>48</v>
      </c>
      <c r="AT342" s="14" t="s">
        <v>48</v>
      </c>
      <c r="AU342" s="14" t="s">
        <v>48</v>
      </c>
      <c r="AV342" s="14" t="s">
        <v>48</v>
      </c>
      <c r="AW342" s="14" t="s">
        <v>48</v>
      </c>
      <c r="AX342" s="14" t="s">
        <v>48</v>
      </c>
      <c r="AY342" s="14" t="s">
        <v>48</v>
      </c>
      <c r="AZ342" s="14" t="s">
        <v>48</v>
      </c>
      <c r="BA342" s="14" t="s">
        <v>48</v>
      </c>
      <c r="BB342" s="14" t="s">
        <v>48</v>
      </c>
      <c r="BC342" s="14" t="s">
        <v>48</v>
      </c>
      <c r="BD342" s="14" t="s">
        <v>48</v>
      </c>
      <c r="BE342" s="14" t="s">
        <v>48</v>
      </c>
      <c r="BF342" s="14" t="s">
        <v>48</v>
      </c>
      <c r="BG342" s="14" t="s">
        <v>48</v>
      </c>
      <c r="BH342" s="14" t="s">
        <v>48</v>
      </c>
      <c r="BI342" s="14"/>
      <c r="BJ342" s="15">
        <f>IF(AR342="R", $CA342, IF(OR(AR342="P", AR342="T", AR342="N"), 0, IF($C342="DM", $T342, IF(OR(AR342="Y", AR342="IR"),$AM342,IF(AR342="C", IF($BI342="Y", IF($AF342="N/A", $Q342, $AF342), IF($AG342="N/A", $T342,$AG342)))))))</f>
        <v>2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2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2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2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2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2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2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2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2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2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2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2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2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2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2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2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2</v>
      </c>
      <c r="CA342" s="14" t="s">
        <v>75</v>
      </c>
      <c r="CB342" s="15">
        <f>BZ342</f>
        <v>2</v>
      </c>
      <c r="CC342" s="14" t="str">
        <f>IF(OR($BH342="T", $BH342="R"), 0, IF($BH342="C", IF($BI342="Y", IF($BA342="C", 0, IF(AF342="N/A", Q342-T342, AF342-AG342)), IF($AF342="N/A", U342, AH342)), AN342))</f>
        <v>N/A</v>
      </c>
      <c r="CD342" s="14" t="str">
        <f>IF(OR($BH342="T", $BH342="R"), 0, IF($BH342="C", IF($BI342="Y", 0, IF($AF342="N/A", V342, AI342)), AO342))</f>
        <v>N/A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S:1 G:1 GR:1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5941</v>
      </c>
      <c r="B343" s="14" t="s">
        <v>376</v>
      </c>
      <c r="C343" s="14" t="s">
        <v>62</v>
      </c>
      <c r="D343" s="14" t="s">
        <v>58</v>
      </c>
      <c r="E343" s="14">
        <f>VLOOKUP(B343, 'Rookie Year'!$A$2:$B$55555,2,FALSE)</f>
        <v>2018</v>
      </c>
      <c r="F343" s="14">
        <v>2025</v>
      </c>
      <c r="G343" s="14" t="s">
        <v>42</v>
      </c>
      <c r="H343" s="14" t="s">
        <v>1927</v>
      </c>
      <c r="I343" s="15">
        <v>11</v>
      </c>
      <c r="J343" s="14">
        <v>2</v>
      </c>
      <c r="K343" s="16">
        <f>IF(AND(G343&lt;&gt;"N",R343="N/A"), IF(I343&lt;4, 0, 0.25),IF(I343=1, IF(J343=1,0.25, 0.25), IF(I343&lt;13, 0.25, IF(I343&lt;26, 0.4, IF(I343&lt;51, 0.6, 0.75)))))</f>
        <v>0.25</v>
      </c>
      <c r="L343" s="15">
        <f>I343-M343</f>
        <v>8</v>
      </c>
      <c r="M343" s="15">
        <f>ROUNDUP(I343*K343,0)</f>
        <v>3</v>
      </c>
      <c r="N343" s="15">
        <f>M343*J343</f>
        <v>6</v>
      </c>
      <c r="O343" s="15">
        <v>0</v>
      </c>
      <c r="P343" s="15">
        <v>0</v>
      </c>
      <c r="Q343" s="15">
        <f>N343-O343-P343</f>
        <v>6</v>
      </c>
      <c r="R343" s="14" t="s">
        <v>75</v>
      </c>
      <c r="S343" s="14">
        <f>IF(R343="N/A", J343-($B$1-F343), J343-($B$1-R343))</f>
        <v>2</v>
      </c>
      <c r="T343" s="15">
        <v>6</v>
      </c>
      <c r="U343" s="15">
        <v>0</v>
      </c>
      <c r="V343" s="15" t="str">
        <f>IF($S343&lt;3, "N/A", $M343)</f>
        <v>N/A</v>
      </c>
      <c r="W343" s="15" t="str">
        <f>IF($S343&lt;4, "N/A", $M343)</f>
        <v>N/A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No</v>
      </c>
      <c r="AA343" s="17" t="str">
        <f>IF(C343="DM", "N/A", IF(Z343="No","N/A",VLOOKUP(B343,'Extension List'!$A$3:$AE$1972,19,FALSE)))</f>
        <v>N/A</v>
      </c>
      <c r="AB343" s="14" t="str">
        <f>IF(C343="DM", "N/A", IF(Z343="No","N/A",VLOOKUP(B343,'Extension List'!$A$3:$AE$1972,21,FALSE)))</f>
        <v>N/A</v>
      </c>
      <c r="AC343" s="14" t="str">
        <f>IF(AA343="N/A", "N/A", 0)</f>
        <v>N/A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14</v>
      </c>
      <c r="AN343" s="15">
        <f>IF(AD343="N/A", IF(U343="N/A", "N/A", L343+U343), AD343+AH343)</f>
        <v>8</v>
      </c>
      <c r="AO343" s="15" t="str">
        <f>IF(AD343="N/A", IF(V343="N/A", "N/A", L343+V343), IF(AI343="N/A", "N/A", AD343+AI343))</f>
        <v>N/A</v>
      </c>
      <c r="AP343" s="15" t="str">
        <f>IF(AD343="N/A", IF(W343="N/A", "N/A", L343+W343), IF(AJ343="N/A", "N/A", AD343+AJ343))</f>
        <v>N/A</v>
      </c>
      <c r="AQ343" s="15" t="str">
        <f>IF(AD343="N/A", IF(X343="N/A", "N/A", L343+X343), IF(AK343="N/A", "N/A", AD343+AK343))</f>
        <v>N/A</v>
      </c>
      <c r="AR343" s="14" t="s">
        <v>40</v>
      </c>
      <c r="AS343" s="14" t="s">
        <v>40</v>
      </c>
      <c r="AT343" s="14" t="s">
        <v>40</v>
      </c>
      <c r="AU343" s="14" t="s">
        <v>40</v>
      </c>
      <c r="AV343" s="14" t="s">
        <v>40</v>
      </c>
      <c r="AW343" s="14" t="s">
        <v>40</v>
      </c>
      <c r="AX343" s="14" t="s">
        <v>40</v>
      </c>
      <c r="AY343" s="14" t="s">
        <v>40</v>
      </c>
      <c r="AZ343" s="14" t="s">
        <v>40</v>
      </c>
      <c r="BA343" s="14" t="s">
        <v>40</v>
      </c>
      <c r="BB343" s="14" t="s">
        <v>40</v>
      </c>
      <c r="BC343" s="14" t="s">
        <v>40</v>
      </c>
      <c r="BD343" s="14" t="s">
        <v>40</v>
      </c>
      <c r="BE343" s="14" t="s">
        <v>40</v>
      </c>
      <c r="BF343" s="14" t="s">
        <v>40</v>
      </c>
      <c r="BG343" s="14" t="s">
        <v>40</v>
      </c>
      <c r="BH343" s="14" t="s">
        <v>40</v>
      </c>
      <c r="BI343" s="14"/>
      <c r="BJ343" s="15">
        <f>IF(AR343="R", $CA343, IF(OR(AR343="P", AR343="T", AR343="N"), 0, IF($C343="DM", $T343, IF(OR(AR343="Y", AR343="IR"),$AM343,IF(AR343="C", IF($BI343="Y", IF($AF343="N/A", $Q343, $AF343), IF($AG343="N/A", $T343,$AG343)))))))</f>
        <v>14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14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14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14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14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14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14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14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14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14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14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14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14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14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14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14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14</v>
      </c>
      <c r="CA343" s="14" t="s">
        <v>75</v>
      </c>
      <c r="CB343" s="15">
        <f>BZ343</f>
        <v>14</v>
      </c>
      <c r="CC343" s="14">
        <f>IF(OR($BH343="T", $BH343="R"), 0, IF($BH343="C", IF($BI343="Y", IF($BA343="C", 0, IF(AF343="N/A", Q343-T343, AF343-AG343)), IF($AF343="N/A", U343, AH343)), AN343))</f>
        <v>8</v>
      </c>
      <c r="CD343" s="14" t="str">
        <f>IF(OR($BH343="T", $BH343="R"), 0, IF($BH343="C", IF($BI343="Y", 0, IF($AF343="N/A", V343, AI343)), AO343))</f>
        <v>N/A</v>
      </c>
      <c r="CE343" s="14" t="str">
        <f>IF(OR($BH343="T", $BH343="R"), 0, IF($BH343="C", IF($BI343="Y", 0, IF($AF343="N/A", W343, AJ343)), AP343))</f>
        <v>N/A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S:8 G:3 GR:6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6068</v>
      </c>
      <c r="B344" s="14" t="s">
        <v>3184</v>
      </c>
      <c r="C344" s="14" t="s">
        <v>62</v>
      </c>
      <c r="D344" s="14" t="s">
        <v>58</v>
      </c>
      <c r="E344" s="14">
        <v>2025</v>
      </c>
      <c r="F344" s="14">
        <v>2025</v>
      </c>
      <c r="G344" s="14" t="s">
        <v>40</v>
      </c>
      <c r="H344" s="14" t="s">
        <v>2210</v>
      </c>
      <c r="I344" s="15">
        <v>1</v>
      </c>
      <c r="J344" s="14">
        <v>3</v>
      </c>
      <c r="K344" s="16">
        <f>IF(AND(G344&lt;&gt;"N",R344="N/A"), IF(I344&lt;4, 0, 0.25),IF(I344=1, IF(J344=1,0.25, 0.25), IF(I344&lt;13, 0.25, IF(I344&lt;26, 0.4, IF(I344&lt;51, 0.6, 0.75)))))</f>
        <v>0</v>
      </c>
      <c r="L344" s="15">
        <f>I344-M344</f>
        <v>1</v>
      </c>
      <c r="M344" s="15">
        <f>ROUNDUP(I344*K344,0)</f>
        <v>0</v>
      </c>
      <c r="N344" s="15">
        <f>M344*J344</f>
        <v>0</v>
      </c>
      <c r="O344" s="15">
        <v>0</v>
      </c>
      <c r="P344" s="15">
        <v>0</v>
      </c>
      <c r="Q344" s="15">
        <f>N344-O344-P344</f>
        <v>0</v>
      </c>
      <c r="R344" s="14" t="s">
        <v>75</v>
      </c>
      <c r="S344" s="14">
        <f>IF(R344="N/A", J344-($B$1-F344), J344-($B$1-R344))</f>
        <v>3</v>
      </c>
      <c r="T344" s="15">
        <f>IF($S344&lt;1, "N/A", $M344)</f>
        <v>0</v>
      </c>
      <c r="U344" s="15">
        <f>IF($S344&lt;2, "N/A", $M344)</f>
        <v>0</v>
      </c>
      <c r="V344" s="15">
        <f>IF($S344&lt;3, "N/A", $M344)</f>
        <v>0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No</v>
      </c>
      <c r="AA344" s="17" t="str">
        <f>IF(C344="DM", "N/A", IF(Z344="No","N/A",VLOOKUP(B344,'Extension List'!$A$3:$AE$1972,19,FALSE)))</f>
        <v>N/A</v>
      </c>
      <c r="AB344" s="14" t="str">
        <f>IF(C344="DM", "N/A", IF(Z344="No","N/A",VLOOKUP(B344,'Extension List'!$A$3:$AE$1972,21,FALSE)))</f>
        <v>N/A</v>
      </c>
      <c r="AC344" s="14" t="str">
        <f>IF(AA344="N/A", "N/A", 0)</f>
        <v>N/A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1</v>
      </c>
      <c r="AN344" s="15">
        <f>IF(AD344="N/A", IF(U344="N/A", "N/A", L344+U344), AD344+AH344)</f>
        <v>1</v>
      </c>
      <c r="AO344" s="15">
        <f>IF(AD344="N/A", IF(V344="N/A", "N/A", L344+V344), IF(AI344="N/A", "N/A", AD344+AI344))</f>
        <v>1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J344" s="15">
        <f>IF(AR344="R", $CA344, IF(OR(AR344="P", AR344="T", AR344="N"), 0, IF($C344="DM", $T344, IF(OR(AR344="Y", AR344="IR"),$AM344,IF(AR344="C", IF($BI344="Y", IF($AF344="N/A", $Q344, $AF344), IF($AG344="N/A", $T344,$AG344)))))))</f>
        <v>1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1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1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1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1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1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1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1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1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1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1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1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1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1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1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1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1</v>
      </c>
      <c r="CA344" s="14" t="s">
        <v>75</v>
      </c>
      <c r="CB344" s="15">
        <f>BZ344</f>
        <v>1</v>
      </c>
      <c r="CC344" s="14">
        <f>IF(OR($BH344="T", $BH344="R"), 0, IF($BH344="C", IF($BI344="Y", IF($BA344="C", 0, IF(AF344="N/A", Q344-T344, AF344-AG344)), IF($AF344="N/A", U344, AH344)), AN344))</f>
        <v>1</v>
      </c>
      <c r="CD344" s="14">
        <f>IF(OR($BH344="T", $BH344="R"), 0, IF($BH344="C", IF($BI344="Y", 0, IF($AF344="N/A", V344, AI344)), AO344))</f>
        <v>1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S:1 G:0 GR:0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5196</v>
      </c>
      <c r="B345" s="14" t="s">
        <v>2788</v>
      </c>
      <c r="C345" s="14" t="s">
        <v>62</v>
      </c>
      <c r="D345" s="14" t="s">
        <v>58</v>
      </c>
      <c r="E345" s="14">
        <f>VLOOKUP(B345, 'Rookie Year'!$A$2:$B$55555,2,FALSE)</f>
        <v>2023</v>
      </c>
      <c r="F345" s="14">
        <v>2023</v>
      </c>
      <c r="G345" s="14" t="s">
        <v>40</v>
      </c>
      <c r="H345" s="14" t="s">
        <v>2190</v>
      </c>
      <c r="I345" s="15">
        <v>2</v>
      </c>
      <c r="J345" s="14">
        <v>3</v>
      </c>
      <c r="K345" s="16">
        <f>IF(AND(G345&lt;&gt;"N",R345="N/A"), IF(I345&lt;4, 0, 0.25),IF(I345=1, IF(J345=1,0.25, 0.25), IF(I345&lt;13, 0.25, IF(I345&lt;26, 0.4, IF(I345&lt;51, 0.6, 0.75)))))</f>
        <v>0</v>
      </c>
      <c r="L345" s="15">
        <f>I345-M345</f>
        <v>2</v>
      </c>
      <c r="M345" s="15">
        <f>ROUNDUP(I345*K345,0)</f>
        <v>0</v>
      </c>
      <c r="N345" s="15">
        <f>M345*J345</f>
        <v>0</v>
      </c>
      <c r="O345" s="15">
        <v>0</v>
      </c>
      <c r="P345" s="15">
        <v>0</v>
      </c>
      <c r="Q345" s="15">
        <f>N345-O345-P345</f>
        <v>0</v>
      </c>
      <c r="R345" s="14" t="s">
        <v>75</v>
      </c>
      <c r="S345" s="14">
        <f>IF(R345="N/A", J345-($B$1-F345), J345-($B$1-R345))</f>
        <v>1</v>
      </c>
      <c r="T345" s="15">
        <v>0</v>
      </c>
      <c r="U345" s="15" t="str">
        <f>IF($S345&lt;2, "N/A", $M345)</f>
        <v>N/A</v>
      </c>
      <c r="V345" s="15" t="str">
        <f>IF($S345&lt;3, "N/A", $M345)</f>
        <v>N/A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Yes</v>
      </c>
      <c r="AA345" s="17">
        <f>IF(C345="DM", "N/A", IF(Z345="No","N/A",VLOOKUP(B345,'Extension List'!$A$3:$AE$1972,19,FALSE)))</f>
        <v>3</v>
      </c>
      <c r="AB345" s="14">
        <f>IF(C345="DM", "N/A", IF(Z345="No","N/A",VLOOKUP(B345,'Extension List'!$A$3:$AE$1972,21,FALSE)))</f>
        <v>1</v>
      </c>
      <c r="AC345" s="14">
        <f>IF(AA345="N/A", "N/A", 0)</f>
        <v>0</v>
      </c>
      <c r="AD345" s="15" t="str">
        <f>IF(AE345="N/A", "N/A", AA345-AE345)</f>
        <v>N/A</v>
      </c>
      <c r="AE345" s="15" t="str">
        <f>IF(AA345="N/A", "N/A", IF(AC345&gt;0, IF(AA345&lt;13, ROUNDUP(0.25*AA345,0), IF(AA345&lt;26, ROUNDUP(0.4*AA345,0), IF(AA345&lt;51, ROUNDUP(0.6*AA345,0), ROUNDUP(0.75*AA345,0)))), "N/A"))</f>
        <v>N/A</v>
      </c>
      <c r="AF345" s="15" t="str">
        <f>IF(AD345="N/A","N/A", (AE345*AC345)+Q345)</f>
        <v>N/A</v>
      </c>
      <c r="AG345" s="15" t="str">
        <f>IF($AF345="N/A", "N/A", "TBC")</f>
        <v>N/A</v>
      </c>
      <c r="AH345" s="15" t="str">
        <f>IF($AF345="N/A", "N/A", "TBC")</f>
        <v>N/A</v>
      </c>
      <c r="AI345" s="15" t="str">
        <f>IF($AF345="N/A","N/A",IF(AC345&gt;1,"TBC","N/A"))</f>
        <v>N/A</v>
      </c>
      <c r="AJ345" s="15" t="str">
        <f>IF($AF345="N/A","N/A",IF(AC345&gt;2,"TBC","N/A"))</f>
        <v>N/A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N/A</v>
      </c>
      <c r="AM345" s="15">
        <f>IF(AD345="N/A", L345+T345, L345+AG345)</f>
        <v>2</v>
      </c>
      <c r="AN345" s="15" t="str">
        <f>IF(AD345="N/A", IF(U345="N/A", "N/A", L345+U345), AD345+AH345)</f>
        <v>N/A</v>
      </c>
      <c r="AO345" s="15" t="str">
        <f>IF(AD345="N/A", IF(V345="N/A", "N/A", L345+V345), IF(AI345="N/A", "N/A", AD345+AI345))</f>
        <v>N/A</v>
      </c>
      <c r="AP345" s="15" t="str">
        <f>IF(AD345="N/A", IF(W345="N/A", "N/A", L345+W345), IF(AJ345="N/A", "N/A", AD345+AJ345))</f>
        <v>N/A</v>
      </c>
      <c r="AQ345" s="15" t="str">
        <f>IF(AD345="N/A", IF(X345="N/A", "N/A", L345+X345), IF(AK345="N/A", "N/A", AD345+AK345))</f>
        <v>N/A</v>
      </c>
      <c r="AR345" s="14" t="s">
        <v>44</v>
      </c>
      <c r="AS345" s="14" t="s">
        <v>44</v>
      </c>
      <c r="AT345" s="14" t="s">
        <v>44</v>
      </c>
      <c r="AU345" s="14" t="s">
        <v>44</v>
      </c>
      <c r="AV345" s="14" t="s">
        <v>44</v>
      </c>
      <c r="AW345" s="14" t="s">
        <v>44</v>
      </c>
      <c r="AX345" s="14" t="s">
        <v>44</v>
      </c>
      <c r="AY345" s="14" t="s">
        <v>44</v>
      </c>
      <c r="AZ345" s="14" t="s">
        <v>44</v>
      </c>
      <c r="BA345" s="14" t="s">
        <v>44</v>
      </c>
      <c r="BB345" s="14" t="s">
        <v>44</v>
      </c>
      <c r="BC345" s="14" t="s">
        <v>44</v>
      </c>
      <c r="BD345" s="14" t="s">
        <v>44</v>
      </c>
      <c r="BE345" s="14" t="s">
        <v>44</v>
      </c>
      <c r="BF345" s="14" t="s">
        <v>44</v>
      </c>
      <c r="BG345" s="14" t="s">
        <v>44</v>
      </c>
      <c r="BH345" s="14" t="s">
        <v>44</v>
      </c>
      <c r="BI345" s="14"/>
      <c r="BJ345" s="15">
        <f>IF(AR345="R", $CA345, IF(OR(AR345="P", AR345="T", AR345="N"), 0, IF($C345="DM", $T345, IF(OR(AR345="Y", AR345="IR"),$AM345,IF(AR345="C", IF($BI345="Y", IF($AF345="N/A", $Q345, $AF345), IF($AG345="N/A", $T345,$AG345)))))))</f>
        <v>0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0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0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0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0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0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0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0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0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0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0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0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0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0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0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0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0</v>
      </c>
      <c r="CA345" s="14" t="s">
        <v>75</v>
      </c>
      <c r="CB345" s="15">
        <f>BZ345</f>
        <v>0</v>
      </c>
      <c r="CC345" s="14" t="str">
        <f>IF(OR($BH345="T", $BH345="R"), 0, IF($BH345="C", IF($BI345="Y", IF($BA345="C", 0, IF(AF345="N/A", Q345-T345, AF345-AG345)), IF($AF345="N/A", U345, AH345)), AN345))</f>
        <v>N/A</v>
      </c>
      <c r="CD345" s="14" t="str">
        <f>IF(OR($BH345="T", $BH345="R"), 0, IF($BH345="C", IF($BI345="Y", 0, IF($AF345="N/A", V345, AI345)), AO345))</f>
        <v>N/A</v>
      </c>
      <c r="CE345" s="14" t="str">
        <f>IF(OR($BH345="T", $BH345="R"), 0, IF($BH345="C", IF($BI345="Y", 0, IF($AF345="N/A", W345, AJ345)), AP345))</f>
        <v>N/A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S:2 G:0 GR:0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6055</v>
      </c>
      <c r="B346" s="14" t="s">
        <v>3171</v>
      </c>
      <c r="C346" s="14" t="s">
        <v>62</v>
      </c>
      <c r="D346" s="14" t="s">
        <v>58</v>
      </c>
      <c r="E346" s="14">
        <v>2025</v>
      </c>
      <c r="F346" s="14">
        <v>2025</v>
      </c>
      <c r="G346" s="14" t="s">
        <v>40</v>
      </c>
      <c r="H346" s="14" t="s">
        <v>2200</v>
      </c>
      <c r="I346" s="15">
        <v>1</v>
      </c>
      <c r="J346" s="14">
        <v>3</v>
      </c>
      <c r="K346" s="16">
        <f>IF(AND(G346&lt;&gt;"N",R346="N/A"), IF(I346&lt;4, 0, 0.25),IF(I346=1, IF(J346=1,0.25, 0.25), IF(I346&lt;13, 0.25, IF(I346&lt;26, 0.4, IF(I346&lt;51, 0.6, 0.75)))))</f>
        <v>0</v>
      </c>
      <c r="L346" s="15">
        <f>I346-M346</f>
        <v>1</v>
      </c>
      <c r="M346" s="15">
        <f>ROUNDUP(I346*K346,0)</f>
        <v>0</v>
      </c>
      <c r="N346" s="15">
        <f>M346*J346</f>
        <v>0</v>
      </c>
      <c r="O346" s="15">
        <v>0</v>
      </c>
      <c r="P346" s="15">
        <v>0</v>
      </c>
      <c r="Q346" s="15">
        <f>N346-O346-P346</f>
        <v>0</v>
      </c>
      <c r="R346" s="14" t="s">
        <v>75</v>
      </c>
      <c r="S346" s="14">
        <f>IF(R346="N/A", J346-($B$1-F346), J346-($B$1-R346))</f>
        <v>3</v>
      </c>
      <c r="T346" s="15">
        <f>IF($S346&lt;1, "N/A", $M346)</f>
        <v>0</v>
      </c>
      <c r="U346" s="15">
        <f>IF($S346&lt;2, "N/A", $M346)</f>
        <v>0</v>
      </c>
      <c r="V346" s="15">
        <f>IF($S346&lt;3, "N/A", $M346)</f>
        <v>0</v>
      </c>
      <c r="W346" s="15" t="str">
        <f>IF($S346&lt;4, "N/A", $M346)</f>
        <v>N/A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List'!$A$3:$AE$1972,19,FALSE)))</f>
        <v>N/A</v>
      </c>
      <c r="AB346" s="14" t="str">
        <f>IF(C346="DM", "N/A", IF(Z346="No","N/A",VLOOKUP(B346,'Extension List'!$A$3:$AE$1972,21,FALSE)))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1</v>
      </c>
      <c r="AN346" s="15">
        <f>IF(AD346="N/A", IF(U346="N/A", "N/A", L346+U346), AD346+AH346)</f>
        <v>1</v>
      </c>
      <c r="AO346" s="15">
        <f>IF(AD346="N/A", IF(V346="N/A", "N/A", L346+V346), IF(AI346="N/A", "N/A", AD346+AI346))</f>
        <v>1</v>
      </c>
      <c r="AP346" s="15" t="str">
        <f>IF(AD346="N/A", IF(W346="N/A", "N/A", L346+W346), IF(AJ346="N/A", "N/A", AD346+AJ346))</f>
        <v>N/A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40</v>
      </c>
      <c r="BD346" s="14" t="s">
        <v>40</v>
      </c>
      <c r="BE346" s="14" t="s">
        <v>40</v>
      </c>
      <c r="BF346" s="14" t="s">
        <v>40</v>
      </c>
      <c r="BG346" s="14" t="s">
        <v>40</v>
      </c>
      <c r="BH346" s="14" t="s">
        <v>40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1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1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1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1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1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1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1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1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1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1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1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1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1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1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1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1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1</v>
      </c>
      <c r="CA346" s="14" t="s">
        <v>75</v>
      </c>
      <c r="CB346" s="15">
        <f>BZ346</f>
        <v>1</v>
      </c>
      <c r="CC346" s="14">
        <f>IF(OR($BH346="T", $BH346="R"), 0, IF($BH346="C", IF($BI346="Y", IF($BA346="C", 0, IF(AF346="N/A", Q346-T346, AF346-AG346)), IF($AF346="N/A", U346, AH346)), AN346))</f>
        <v>1</v>
      </c>
      <c r="CD346" s="14">
        <f>IF(OR($BH346="T", $BH346="R"), 0, IF($BH346="C", IF($BI346="Y", 0, IF($AF346="N/A", V346, AI346)), AO346))</f>
        <v>1</v>
      </c>
      <c r="CE346" s="14" t="str">
        <f>IF(OR($BH346="T", $BH346="R"), 0, IF($BH346="C", IF($BI346="Y", 0, IF($AF346="N/A", W346, AJ346)), AP346))</f>
        <v>N/A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S:1 G:0 GR:0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1947</v>
      </c>
      <c r="B347" s="14" t="s">
        <v>1151</v>
      </c>
      <c r="C347" s="14" t="s">
        <v>62</v>
      </c>
      <c r="D347" s="14" t="s">
        <v>58</v>
      </c>
      <c r="E347" s="14">
        <f>VLOOKUP(B347, 'Rookie Year'!$A$2:$B$55555,2,FALSE)</f>
        <v>2017</v>
      </c>
      <c r="F347" s="14">
        <v>2017</v>
      </c>
      <c r="G347" s="14" t="s">
        <v>40</v>
      </c>
      <c r="H347" s="14" t="s">
        <v>1926</v>
      </c>
      <c r="I347" s="15">
        <v>84</v>
      </c>
      <c r="J347" s="14">
        <v>2</v>
      </c>
      <c r="K347" s="16">
        <f>IF(AND(G347&lt;&gt;"N",R347="N/A"), IF(I347&lt;4, 0, 0.25),IF(I347=1, IF(J347=1,0.25, 0.25), IF(I347&lt;13, 0.25, IF(I347&lt;26, 0.4, IF(I347&lt;51, 0.6, 0.75)))))</f>
        <v>0.75</v>
      </c>
      <c r="L347" s="15">
        <f>I347-M347</f>
        <v>21</v>
      </c>
      <c r="M347" s="15">
        <f>ROUNDUP(I347*K347,0)</f>
        <v>63</v>
      </c>
      <c r="N347" s="15">
        <f>M347*J347</f>
        <v>126</v>
      </c>
      <c r="O347" s="15">
        <v>24</v>
      </c>
      <c r="P347" s="15">
        <v>63</v>
      </c>
      <c r="Q347" s="15">
        <f>N347-O347-P347</f>
        <v>39</v>
      </c>
      <c r="R347" s="14">
        <v>2024</v>
      </c>
      <c r="S347" s="14">
        <f>IF(R347="N/A", J347-($B$1-F347), J347-($B$1-R347))</f>
        <v>1</v>
      </c>
      <c r="T347" s="15">
        <v>39</v>
      </c>
      <c r="U347" s="15" t="str">
        <f>IF($S347&lt;2, "N/A", $M347)</f>
        <v>N/A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Yes</v>
      </c>
      <c r="AA347" s="17">
        <f>IF(C347="DM", "N/A", IF(Z347="No","N/A",VLOOKUP(B347,'Extension List'!$A$3:$AE$1972,19,FALSE)))</f>
        <v>84</v>
      </c>
      <c r="AB347" s="14">
        <f>IF(C347="DM", "N/A", IF(Z347="No","N/A",VLOOKUP(B347,'Extension List'!$A$3:$AE$1972,21,FALSE)))</f>
        <v>4</v>
      </c>
      <c r="AC347" s="14">
        <f>IF(AA347="N/A", "N/A", 0)</f>
        <v>0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60</v>
      </c>
      <c r="AN347" s="15" t="str">
        <f>IF(AD347="N/A", IF(U347="N/A", "N/A", L347+U347), AD347+AH347)</f>
        <v>N/A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I347" s="14"/>
      <c r="BJ347" s="15">
        <f>IF(AR347="R", $CA347, IF(OR(AR347="P", AR347="T", AR347="N"), 0, IF($C347="DM", $T347, IF(OR(AR347="Y", AR347="IR"),$AM347,IF(AR347="C", IF($BI347="Y", IF($AF347="N/A", $Q347, $AF347), IF($AG347="N/A", $T347,$AG347)))))))</f>
        <v>60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60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60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60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60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60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60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60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60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60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60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60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60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60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60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60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60</v>
      </c>
      <c r="CA347" s="14" t="s">
        <v>75</v>
      </c>
      <c r="CB347" s="15">
        <f>BZ347</f>
        <v>60</v>
      </c>
      <c r="CC347" s="14" t="str">
        <f>IF(OR($BH347="T", $BH347="R"), 0, IF($BH347="C", IF($BI347="Y", IF($BA347="C", 0, IF(AF347="N/A", Q347-T347, AF347-AG347)), IF($AF347="N/A", U347, AH347)), AN347))</f>
        <v>N/A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S:21 G:63 GR:39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5071</v>
      </c>
      <c r="B348" s="14" t="s">
        <v>1238</v>
      </c>
      <c r="C348" s="14" t="s">
        <v>62</v>
      </c>
      <c r="D348" s="14" t="s">
        <v>58</v>
      </c>
      <c r="E348" s="14">
        <f>VLOOKUP(B348, 'Rookie Year'!$A$2:$B$55555,2,FALSE)</f>
        <v>2015</v>
      </c>
      <c r="F348" s="14">
        <v>2023</v>
      </c>
      <c r="G348" s="14" t="s">
        <v>42</v>
      </c>
      <c r="H348" s="14" t="s">
        <v>1927</v>
      </c>
      <c r="I348" s="15">
        <v>8</v>
      </c>
      <c r="J348" s="14">
        <v>3</v>
      </c>
      <c r="K348" s="16">
        <f>IF(AND(G348&lt;&gt;"N",R348="N/A"), IF(I348&lt;4, 0, 0.25),IF(I348=1, IF(J348=1,0.25, 0.25), IF(I348&lt;13, 0.25, IF(I348&lt;26, 0.4, IF(I348&lt;51, 0.6, 0.75)))))</f>
        <v>0.25</v>
      </c>
      <c r="L348" s="15">
        <f>I348-M348</f>
        <v>6</v>
      </c>
      <c r="M348" s="15">
        <f>ROUNDUP(I348*K348,0)</f>
        <v>2</v>
      </c>
      <c r="N348" s="15">
        <f>M348*J348</f>
        <v>6</v>
      </c>
      <c r="O348" s="15">
        <v>6</v>
      </c>
      <c r="P348" s="15">
        <v>0</v>
      </c>
      <c r="Q348" s="15">
        <f>N348-O348-P348</f>
        <v>0</v>
      </c>
      <c r="R348" s="14" t="s">
        <v>75</v>
      </c>
      <c r="S348" s="14">
        <f>IF(R348="N/A", J348-($B$1-F348), J348-($B$1-R348))</f>
        <v>1</v>
      </c>
      <c r="T348" s="15">
        <v>0</v>
      </c>
      <c r="U348" s="15" t="str">
        <f>IF($S348&lt;2, "N/A", $M348)</f>
        <v>N/A</v>
      </c>
      <c r="V348" s="15" t="str">
        <f>IF($S348&lt;3, "N/A", $M348)</f>
        <v>N/A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Yes</v>
      </c>
      <c r="AA348" s="17">
        <f>IF(C348="DM", "N/A", IF(Z348="No","N/A",VLOOKUP(B348,'Extension List'!$A$3:$AE$1972,19,FALSE)))</f>
        <v>69</v>
      </c>
      <c r="AB348" s="14">
        <f>IF(C348="DM", "N/A", IF(Z348="No","N/A",VLOOKUP(B348,'Extension List'!$A$3:$AE$1972,21,FALSE)))</f>
        <v>4</v>
      </c>
      <c r="AC348" s="14">
        <f>IF(AA348="N/A", "N/A", 0)</f>
        <v>0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6</v>
      </c>
      <c r="AN348" s="15" t="str">
        <f>IF(AD348="N/A", IF(U348="N/A", "N/A", L348+U348), AD348+AH348)</f>
        <v>N/A</v>
      </c>
      <c r="AO348" s="15" t="str">
        <f>IF(AD348="N/A", IF(V348="N/A", "N/A", L348+V348), IF(AI348="N/A", "N/A", AD348+AI348))</f>
        <v>N/A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44</v>
      </c>
      <c r="AS348" s="14" t="s">
        <v>44</v>
      </c>
      <c r="AT348" s="14" t="s">
        <v>44</v>
      </c>
      <c r="AU348" s="14" t="s">
        <v>44</v>
      </c>
      <c r="AV348" s="14" t="s">
        <v>44</v>
      </c>
      <c r="AW348" s="14" t="s">
        <v>44</v>
      </c>
      <c r="AX348" s="14" t="s">
        <v>44</v>
      </c>
      <c r="AY348" s="14" t="s">
        <v>44</v>
      </c>
      <c r="AZ348" s="14" t="s">
        <v>44</v>
      </c>
      <c r="BA348" s="14" t="s">
        <v>44</v>
      </c>
      <c r="BB348" s="14" t="s">
        <v>44</v>
      </c>
      <c r="BC348" s="14" t="s">
        <v>44</v>
      </c>
      <c r="BD348" s="14" t="s">
        <v>44</v>
      </c>
      <c r="BE348" s="14" t="s">
        <v>44</v>
      </c>
      <c r="BF348" s="14" t="s">
        <v>44</v>
      </c>
      <c r="BG348" s="14" t="s">
        <v>44</v>
      </c>
      <c r="BH348" s="14" t="s">
        <v>44</v>
      </c>
      <c r="BI348" s="14"/>
      <c r="BJ348" s="15">
        <f>IF(AR348="R", $CA348, IF(OR(AR348="P", AR348="T", AR348="N"), 0, IF($C348="DM", $T348, IF(OR(AR348="Y", AR348="IR"),$AM348,IF(AR348="C", IF($BI348="Y", IF($AF348="N/A", $Q348, $AF348), IF($AG348="N/A", $T348,$AG348)))))))</f>
        <v>0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0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0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0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0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0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0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0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0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0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0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0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0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0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0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0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0</v>
      </c>
      <c r="CA348" s="14" t="s">
        <v>75</v>
      </c>
      <c r="CB348" s="15">
        <f>BZ348</f>
        <v>0</v>
      </c>
      <c r="CC348" s="14" t="str">
        <f>IF(OR($BH348="T", $BH348="R"), 0, IF($BH348="C", IF($BI348="Y", IF($BA348="C", 0, IF(AF348="N/A", Q348-T348, AF348-AG348)), IF($AF348="N/A", U348, AH348)), AN348))</f>
        <v>N/A</v>
      </c>
      <c r="CD348" s="14" t="str">
        <f>IF(OR($BH348="T", $BH348="R"), 0, IF($BH348="C", IF($BI348="Y", 0, IF($AF348="N/A", V348, AI348)), AO348))</f>
        <v>N/A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S:6 G:2 GR:0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6120</v>
      </c>
      <c r="B349" s="14" t="s">
        <v>3236</v>
      </c>
      <c r="C349" s="14" t="s">
        <v>62</v>
      </c>
      <c r="D349" s="14" t="s">
        <v>58</v>
      </c>
      <c r="E349" s="14">
        <v>2025</v>
      </c>
      <c r="F349" s="14">
        <v>2025</v>
      </c>
      <c r="G349" s="14" t="s">
        <v>40</v>
      </c>
      <c r="H349" s="14" t="s">
        <v>2937</v>
      </c>
      <c r="I349" s="15">
        <v>1</v>
      </c>
      <c r="J349" s="14">
        <v>3</v>
      </c>
      <c r="K349" s="16">
        <f>IF(AND(G349&lt;&gt;"N",R349="N/A"), IF(I349&lt;4, 0, 0.25),IF(I349=1, IF(J349=1,0.25, 0.25), IF(I349&lt;13, 0.25, IF(I349&lt;26, 0.4, IF(I349&lt;51, 0.6, 0.75)))))</f>
        <v>0</v>
      </c>
      <c r="L349" s="15">
        <f>I349-M349</f>
        <v>1</v>
      </c>
      <c r="M349" s="15">
        <f>ROUNDUP(I349*K349,0)</f>
        <v>0</v>
      </c>
      <c r="N349" s="15">
        <f>M349*J349</f>
        <v>0</v>
      </c>
      <c r="O349" s="15">
        <v>0</v>
      </c>
      <c r="P349" s="15">
        <v>0</v>
      </c>
      <c r="Q349" s="15">
        <f>N349-O349-P349</f>
        <v>0</v>
      </c>
      <c r="R349" s="14" t="s">
        <v>75</v>
      </c>
      <c r="S349" s="14">
        <f>IF(R349="N/A", J349-($B$1-F349), J349-($B$1-R349))</f>
        <v>3</v>
      </c>
      <c r="T349" s="15">
        <f>IF($S349&lt;1, "N/A", $M349)</f>
        <v>0</v>
      </c>
      <c r="U349" s="15">
        <f>IF($S349&lt;2, "N/A", $M349)</f>
        <v>0</v>
      </c>
      <c r="V349" s="15">
        <f>IF($S349&lt;3, "N/A", $M349)</f>
        <v>0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No</v>
      </c>
      <c r="AA349" s="17" t="str">
        <f>IF(C349="DM", "N/A", IF(Z349="No","N/A",VLOOKUP(B349,'Extension List'!$A$3:$AE$1972,19,FALSE)))</f>
        <v>N/A</v>
      </c>
      <c r="AB349" s="14" t="str">
        <f>IF(C349="DM", "N/A", IF(Z349="No","N/A",VLOOKUP(B349,'Extension List'!$A$3:$AE$1972,21,FALSE)))</f>
        <v>N/A</v>
      </c>
      <c r="AC349" s="14" t="str">
        <f>IF(AA349="N/A", "N/A", 0)</f>
        <v>N/A</v>
      </c>
      <c r="AD349" s="15" t="str">
        <f>IF(AE349="N/A", "N/A", AA349-AE349)</f>
        <v>N/A</v>
      </c>
      <c r="AE349" s="15" t="str">
        <f>IF(AA349="N/A", "N/A", IF(AC349&gt;0, IF(AA349&lt;13, ROUNDUP(0.25*AA349,0), IF(AA349&lt;26, ROUNDUP(0.4*AA349,0), IF(AA349&lt;51, ROUNDUP(0.6*AA349,0), ROUNDUP(0.75*AA349,0)))), "N/A"))</f>
        <v>N/A</v>
      </c>
      <c r="AF349" s="15" t="str">
        <f>IF(AD349="N/A","N/A", (AE349*AC349)+Q349)</f>
        <v>N/A</v>
      </c>
      <c r="AG349" s="15" t="str">
        <f>IF($AF349="N/A", "N/A", "TBC")</f>
        <v>N/A</v>
      </c>
      <c r="AH349" s="15" t="str">
        <f>IF($AF349="N/A", "N/A", "TBC")</f>
        <v>N/A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N/A</v>
      </c>
      <c r="AM349" s="15">
        <f>IF(AD349="N/A", L349+T349, L349+AG349)</f>
        <v>1</v>
      </c>
      <c r="AN349" s="15">
        <f>IF(AD349="N/A", IF(U349="N/A", "N/A", L349+U349), AD349+AH349)</f>
        <v>1</v>
      </c>
      <c r="AO349" s="15">
        <f>IF(AD349="N/A", IF(V349="N/A", "N/A", L349+V349), IF(AI349="N/A", "N/A", AD349+AI349))</f>
        <v>1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J349" s="15">
        <f>IF(AR349="R", $CA349, IF(OR(AR349="P", AR349="T", AR349="N"), 0, IF($C349="DM", $T349, IF(OR(AR349="Y", AR349="IR"),$AM349,IF(AR349="C", IF($BI349="Y", IF($AF349="N/A", $Q349, $AF349), IF($AG349="N/A", $T349,$AG349)))))))</f>
        <v>1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1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1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1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1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1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1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1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1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1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</v>
      </c>
      <c r="CA349" s="14" t="s">
        <v>75</v>
      </c>
      <c r="CB349" s="15">
        <f>BZ349</f>
        <v>1</v>
      </c>
      <c r="CC349" s="14">
        <f>IF(OR($BH349="T", $BH349="R"), 0, IF($BH349="C", IF($BI349="Y", IF($BA349="C", 0, IF(AF349="N/A", Q349-T349, AF349-AG349)), IF($AF349="N/A", U349, AH349)), AN349))</f>
        <v>1</v>
      </c>
      <c r="CD349" s="14">
        <f>IF(OR($BH349="T", $BH349="R"), 0, IF($BH349="C", IF($BI349="Y", 0, IF($AF349="N/A", V349, AI349)), AO349))</f>
        <v>1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S:1 G:0 GR:0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5663</v>
      </c>
      <c r="B350" s="14" t="s">
        <v>3028</v>
      </c>
      <c r="C350" s="14" t="s">
        <v>62</v>
      </c>
      <c r="D350" s="14" t="s">
        <v>58</v>
      </c>
      <c r="E350" s="14">
        <f>VLOOKUP(B350, 'Rookie Year'!$A$2:$B$55555,2,FALSE)</f>
        <v>2024</v>
      </c>
      <c r="F350" s="14">
        <v>2024</v>
      </c>
      <c r="G350" s="14" t="s">
        <v>40</v>
      </c>
      <c r="H350" s="14" t="s">
        <v>2211</v>
      </c>
      <c r="I350" s="15">
        <v>1</v>
      </c>
      <c r="J350" s="14">
        <v>3</v>
      </c>
      <c r="K350" s="16">
        <f>IF(AND(G350&lt;&gt;"N",R350="N/A"), IF(I350&lt;4, 0, 0.25),IF(I350=1, IF(J350=1,0.25, 0.25), IF(I350&lt;13, 0.25, IF(I350&lt;26, 0.4, IF(I350&lt;51, 0.6, 0.75)))))</f>
        <v>0</v>
      </c>
      <c r="L350" s="15">
        <f>I350-M350</f>
        <v>1</v>
      </c>
      <c r="M350" s="15">
        <f>ROUNDUP(I350*K350,0)</f>
        <v>0</v>
      </c>
      <c r="N350" s="15">
        <f>M350*J350</f>
        <v>0</v>
      </c>
      <c r="O350" s="15">
        <v>0</v>
      </c>
      <c r="P350" s="15">
        <v>0</v>
      </c>
      <c r="Q350" s="15">
        <f>N350-O350-P350</f>
        <v>0</v>
      </c>
      <c r="R350" s="14" t="s">
        <v>75</v>
      </c>
      <c r="S350" s="14">
        <f>IF(R350="N/A", J350-($B$1-F350), J350-($B$1-R350))</f>
        <v>2</v>
      </c>
      <c r="T350" s="15">
        <v>0</v>
      </c>
      <c r="U350" s="15">
        <v>0</v>
      </c>
      <c r="V350" s="15" t="str">
        <f>IF($S350&lt;3, "N/A", $M350)</f>
        <v>N/A</v>
      </c>
      <c r="W350" s="15" t="str">
        <f>IF($S350&lt;4, "N/A", $M350)</f>
        <v>N/A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No</v>
      </c>
      <c r="AA350" s="17" t="str">
        <f>IF(C350="DM", "N/A", IF(Z350="No","N/A",VLOOKUP(B350,'Extension List'!$A$3:$AE$1972,19,FALSE)))</f>
        <v>N/A</v>
      </c>
      <c r="AB350" s="14" t="str">
        <f>IF(C350="DM", "N/A", IF(Z350="No","N/A",VLOOKUP(B350,'Extension List'!$A$3:$AE$1972,21,FALSE)))</f>
        <v>N/A</v>
      </c>
      <c r="AC350" s="14" t="str">
        <f>IF(AA350="N/A", "N/A", 0)</f>
        <v>N/A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1</v>
      </c>
      <c r="AN350" s="15">
        <f>IF(AD350="N/A", IF(U350="N/A", "N/A", L350+U350), AD350+AH350)</f>
        <v>1</v>
      </c>
      <c r="AO350" s="15" t="str">
        <f>IF(AD350="N/A", IF(V350="N/A", "N/A", L350+V350), IF(AI350="N/A", "N/A", AD350+AI350))</f>
        <v>N/A</v>
      </c>
      <c r="AP350" s="15" t="str">
        <f>IF(AD350="N/A", IF(W350="N/A", "N/A", L350+W350), IF(AJ350="N/A", "N/A", AD350+AJ350))</f>
        <v>N/A</v>
      </c>
      <c r="AQ350" s="15" t="str">
        <f>IF(AD350="N/A", IF(X350="N/A", "N/A", L350+X350), IF(AK350="N/A", "N/A", AD350+AK350))</f>
        <v>N/A</v>
      </c>
      <c r="AR350" s="14" t="s">
        <v>40</v>
      </c>
      <c r="AS350" s="14" t="s">
        <v>40</v>
      </c>
      <c r="AT350" s="14" t="s">
        <v>40</v>
      </c>
      <c r="AU350" s="14" t="s">
        <v>40</v>
      </c>
      <c r="AV350" s="14" t="s">
        <v>40</v>
      </c>
      <c r="AW350" s="14" t="s">
        <v>40</v>
      </c>
      <c r="AX350" s="14" t="s">
        <v>40</v>
      </c>
      <c r="AY350" s="14" t="s">
        <v>40</v>
      </c>
      <c r="AZ350" s="14" t="s">
        <v>40</v>
      </c>
      <c r="BA350" s="14" t="s">
        <v>40</v>
      </c>
      <c r="BB350" s="14" t="s">
        <v>40</v>
      </c>
      <c r="BC350" s="14" t="s">
        <v>40</v>
      </c>
      <c r="BD350" s="14" t="s">
        <v>40</v>
      </c>
      <c r="BE350" s="14" t="s">
        <v>40</v>
      </c>
      <c r="BF350" s="14" t="s">
        <v>40</v>
      </c>
      <c r="BG350" s="14" t="s">
        <v>40</v>
      </c>
      <c r="BH350" s="14" t="s">
        <v>40</v>
      </c>
      <c r="BI350" s="14"/>
      <c r="BJ350" s="15">
        <f>IF(AR350="R", $CA350, IF(OR(AR350="P", AR350="T", AR350="N"), 0, IF($C350="DM", $T350, IF(OR(AR350="Y", AR350="IR"),$AM350,IF(AR350="C", IF($BI350="Y", IF($AF350="N/A", $Q350, $AF350), IF($AG350="N/A", $T350,$AG350)))))))</f>
        <v>1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1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1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1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1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1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1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1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1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1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1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1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1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1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1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1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1</v>
      </c>
      <c r="CA350" s="14" t="s">
        <v>75</v>
      </c>
      <c r="CB350" s="15">
        <f>BZ350</f>
        <v>1</v>
      </c>
      <c r="CC350" s="14">
        <f>IF(OR($BH350="T", $BH350="R"), 0, IF($BH350="C", IF($BI350="Y", IF($BA350="C", 0, IF(AF350="N/A", Q350-T350, AF350-AG350)), IF($AF350="N/A", U350, AH350)), AN350))</f>
        <v>1</v>
      </c>
      <c r="CD350" s="14" t="str">
        <f>IF(OR($BH350="T", $BH350="R"), 0, IF($BH350="C", IF($BI350="Y", 0, IF($AF350="N/A", V350, AI350)), AO350))</f>
        <v>N/A</v>
      </c>
      <c r="CE350" s="14" t="str">
        <f>IF(OR($BH350="T", $BH350="R"), 0, IF($BH350="C", IF($BI350="Y", 0, IF($AF350="N/A", W350, AJ350)), AP350))</f>
        <v>N/A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S:1 G:0 GR:0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4156</v>
      </c>
      <c r="B351" s="14" t="s">
        <v>2348</v>
      </c>
      <c r="C351" s="14" t="s">
        <v>62</v>
      </c>
      <c r="D351" s="14" t="s">
        <v>58</v>
      </c>
      <c r="E351" s="14">
        <f>VLOOKUP(B351, 'Rookie Year'!$A$2:$B$55555,2,FALSE)</f>
        <v>2021</v>
      </c>
      <c r="F351" s="14">
        <v>2021</v>
      </c>
      <c r="G351" s="14" t="s">
        <v>40</v>
      </c>
      <c r="H351" s="14" t="s">
        <v>2159</v>
      </c>
      <c r="I351" s="15">
        <v>25</v>
      </c>
      <c r="J351" s="14">
        <v>3</v>
      </c>
      <c r="K351" s="16">
        <f>IF(AND(G351&lt;&gt;"N",R351="N/A"), IF(I351&lt;4, 0, 0.25),IF(I351=1, IF(J351=1,0.25, 0.25), IF(I351&lt;13, 0.25, IF(I351&lt;26, 0.4, IF(I351&lt;51, 0.6, 0.75)))))</f>
        <v>0.4</v>
      </c>
      <c r="L351" s="15">
        <f>I351-M351</f>
        <v>15</v>
      </c>
      <c r="M351" s="15">
        <f>ROUNDUP(I351*K351,0)</f>
        <v>10</v>
      </c>
      <c r="N351" s="15">
        <f>M351*J351</f>
        <v>30</v>
      </c>
      <c r="O351" s="15">
        <v>8</v>
      </c>
      <c r="P351" s="15">
        <v>10</v>
      </c>
      <c r="Q351" s="15">
        <f>N351-O351-P351</f>
        <v>12</v>
      </c>
      <c r="R351" s="14">
        <v>2024</v>
      </c>
      <c r="S351" s="14">
        <f>IF(R351="N/A", J351-($B$1-F351), J351-($B$1-R351))</f>
        <v>2</v>
      </c>
      <c r="T351" s="15">
        <v>12</v>
      </c>
      <c r="U351" s="15">
        <v>0</v>
      </c>
      <c r="V351" s="15" t="str">
        <f>IF($S351&lt;3, "N/A", $M351)</f>
        <v>N/A</v>
      </c>
      <c r="W351" s="15" t="str">
        <f>IF($S351&lt;4, "N/A", $M351)</f>
        <v>N/A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List'!$A$3:$AE$1972,19,FALSE)))</f>
        <v>N/A</v>
      </c>
      <c r="AB351" s="14" t="str">
        <f>IF(C351="DM", "N/A", IF(Z351="No","N/A",VLOOKUP(B351,'Extension List'!$A$3:$AE$1972,21,FALSE)))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27</v>
      </c>
      <c r="AN351" s="15">
        <f>IF(AD351="N/A", IF(U351="N/A", "N/A", L351+U351), AD351+AH351)</f>
        <v>15</v>
      </c>
      <c r="AO351" s="15" t="str">
        <f>IF(AD351="N/A", IF(V351="N/A", "N/A", L351+V351), IF(AI351="N/A", "N/A", AD351+AI351))</f>
        <v>N/A</v>
      </c>
      <c r="AP351" s="15" t="str">
        <f>IF(AD351="N/A", IF(W351="N/A", "N/A", L351+W351), IF(AJ351="N/A", "N/A", AD351+AJ351))</f>
        <v>N/A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I351" s="14"/>
      <c r="BJ351" s="15">
        <f>IF(AR351="R", $CA351, IF(OR(AR351="P", AR351="T", AR351="N"), 0, IF($C351="DM", $T351, IF(OR(AR351="Y", AR351="IR"),$AM351,IF(AR351="C", IF($BI351="Y", IF($AF351="N/A", $Q351, $AF351), IF($AG351="N/A", $T351,$AG351)))))))</f>
        <v>27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27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27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27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27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27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27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27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27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27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27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27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27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27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27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27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27</v>
      </c>
      <c r="CA351" s="14" t="s">
        <v>75</v>
      </c>
      <c r="CB351" s="15">
        <f>BZ351</f>
        <v>27</v>
      </c>
      <c r="CC351" s="14">
        <f>IF(OR($BH351="T", $BH351="R"), 0, IF($BH351="C", IF($BI351="Y", IF($BA351="C", 0, IF(AF351="N/A", Q351-T351, AF351-AG351)), IF($AF351="N/A", U351, AH351)), AN351))</f>
        <v>15</v>
      </c>
      <c r="CD351" s="14" t="str">
        <f>IF(OR($BH351="T", $BH351="R"), 0, IF($BH351="C", IF($BI351="Y", 0, IF($AF351="N/A", V351, AI351)), AO351))</f>
        <v>N/A</v>
      </c>
      <c r="CE351" s="14" t="str">
        <f>IF(OR($BH351="T", $BH351="R"), 0, IF($BH351="C", IF($BI351="Y", 0, IF($AF351="N/A", W351, AJ351)), AP351))</f>
        <v>N/A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S:15 G:10 GR:12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5131</v>
      </c>
      <c r="B352" s="14" t="s">
        <v>2668</v>
      </c>
      <c r="C352" s="14" t="s">
        <v>62</v>
      </c>
      <c r="D352" s="14" t="s">
        <v>58</v>
      </c>
      <c r="E352" s="14">
        <f>VLOOKUP(B352, 'Rookie Year'!$A$2:$B$55555,2,FALSE)</f>
        <v>2022</v>
      </c>
      <c r="F352" s="14">
        <v>2023</v>
      </c>
      <c r="G352" s="14" t="s">
        <v>42</v>
      </c>
      <c r="H352" s="14" t="s">
        <v>1927</v>
      </c>
      <c r="I352" s="15">
        <v>4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0.25</v>
      </c>
      <c r="L352" s="15">
        <f>I352-M352</f>
        <v>3</v>
      </c>
      <c r="M352" s="15">
        <f>ROUNDUP(I352*K352,0)</f>
        <v>1</v>
      </c>
      <c r="N352" s="15">
        <f>M352*J352</f>
        <v>3</v>
      </c>
      <c r="O352" s="15">
        <v>3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1</v>
      </c>
      <c r="T352" s="15">
        <v>0</v>
      </c>
      <c r="U352" s="15" t="str">
        <f>IF($S352&lt;2, "N/A", $M352)</f>
        <v>N/A</v>
      </c>
      <c r="V352" s="15" t="str">
        <f>IF($S352&lt;3, "N/A", $M352)</f>
        <v>N/A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Yes</v>
      </c>
      <c r="AA352" s="17">
        <f>IF(C352="DM", "N/A", IF(Z352="No","N/A",VLOOKUP(B352,'Extension List'!$A$3:$AE$1972,19,FALSE)))</f>
        <v>14</v>
      </c>
      <c r="AB352" s="14">
        <f>IF(C352="DM", "N/A", IF(Z352="No","N/A",VLOOKUP(B352,'Extension List'!$A$3:$AE$1972,21,FALSE)))</f>
        <v>4</v>
      </c>
      <c r="AC352" s="14">
        <f>IF(AA352="N/A", "N/A", 0)</f>
        <v>0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3</v>
      </c>
      <c r="AN352" s="15" t="str">
        <f>IF(AD352="N/A", IF(U352="N/A", "N/A", L352+U352), AD352+AH352)</f>
        <v>N/A</v>
      </c>
      <c r="AO352" s="15" t="str">
        <f>IF(AD352="N/A", IF(V352="N/A", "N/A", L352+V352), IF(AI352="N/A", "N/A", AD352+AI352))</f>
        <v>N/A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40</v>
      </c>
      <c r="AS352" s="14" t="s">
        <v>40</v>
      </c>
      <c r="AT352" s="14" t="s">
        <v>40</v>
      </c>
      <c r="AU352" s="14" t="s">
        <v>40</v>
      </c>
      <c r="AV352" s="14" t="s">
        <v>40</v>
      </c>
      <c r="AW352" s="14" t="s">
        <v>40</v>
      </c>
      <c r="AX352" s="14" t="s">
        <v>40</v>
      </c>
      <c r="AY352" s="14" t="s">
        <v>40</v>
      </c>
      <c r="AZ352" s="14" t="s">
        <v>40</v>
      </c>
      <c r="BA352" s="14" t="s">
        <v>40</v>
      </c>
      <c r="BB352" s="14" t="s">
        <v>40</v>
      </c>
      <c r="BC352" s="14" t="s">
        <v>40</v>
      </c>
      <c r="BD352" s="14" t="s">
        <v>40</v>
      </c>
      <c r="BE352" s="14" t="s">
        <v>40</v>
      </c>
      <c r="BF352" s="14" t="s">
        <v>40</v>
      </c>
      <c r="BG352" s="14" t="s">
        <v>40</v>
      </c>
      <c r="BH352" s="14" t="s">
        <v>40</v>
      </c>
      <c r="BI352" s="14"/>
      <c r="BJ352" s="15">
        <f>IF(AR352="R", $CA352, IF(OR(AR352="P", AR352="T", AR352="N"), 0, IF($C352="DM", $T352, IF(OR(AR352="Y", AR352="IR"),$AM352,IF(AR352="C", IF($BI352="Y", IF($AF352="N/A", $Q352, $AF352), IF($AG352="N/A", $T352,$AG352)))))))</f>
        <v>3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3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3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3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3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3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3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3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3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3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3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3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3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3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3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3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3</v>
      </c>
      <c r="CA352" s="14" t="s">
        <v>75</v>
      </c>
      <c r="CB352" s="15">
        <f>BZ352</f>
        <v>3</v>
      </c>
      <c r="CC352" s="14" t="str">
        <f>IF(OR($BH352="T", $BH352="R"), 0, IF($BH352="C", IF($BI352="Y", IF($BA352="C", 0, IF(AF352="N/A", Q352-T352, AF352-AG352)), IF($AF352="N/A", U352, AH352)), AN352))</f>
        <v>N/A</v>
      </c>
      <c r="CD352" s="14" t="str">
        <f>IF(OR($BH352="T", $BH352="R"), 0, IF($BH352="C", IF($BI352="Y", 0, IF($AF352="N/A", V352, AI352)), AO352))</f>
        <v>N/A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S:3 G:1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3622</v>
      </c>
      <c r="B353" s="14" t="s">
        <v>2037</v>
      </c>
      <c r="C353" s="14" t="s">
        <v>63</v>
      </c>
      <c r="D353" s="14" t="s">
        <v>58</v>
      </c>
      <c r="E353" s="14">
        <f>VLOOKUP(B353, 'Rookie Year'!$A$2:$B$55555,2,FALSE)</f>
        <v>2020</v>
      </c>
      <c r="F353" s="14">
        <v>2020</v>
      </c>
      <c r="G353" s="14" t="s">
        <v>40</v>
      </c>
      <c r="H353" s="14" t="s">
        <v>2158</v>
      </c>
      <c r="I353" s="15">
        <v>39</v>
      </c>
      <c r="J353" s="14">
        <v>3</v>
      </c>
      <c r="K353" s="16">
        <f>IF(AND(G353&lt;&gt;"N",R353="N/A"), IF(I353&lt;4, 0, 0.25),IF(I353=1, IF(J353=1,0.25, 0.25), IF(I353&lt;13, 0.25, IF(I353&lt;26, 0.4, IF(I353&lt;51, 0.6, 0.75)))))</f>
        <v>0.6</v>
      </c>
      <c r="L353" s="15">
        <f>I353-M353</f>
        <v>15</v>
      </c>
      <c r="M353" s="15">
        <f>ROUNDUP(I353*K353,0)</f>
        <v>24</v>
      </c>
      <c r="N353" s="15">
        <f>M353*J353</f>
        <v>72</v>
      </c>
      <c r="O353" s="15">
        <v>58</v>
      </c>
      <c r="P353" s="15">
        <v>0</v>
      </c>
      <c r="Q353" s="15">
        <f>N353-O353-P353</f>
        <v>14</v>
      </c>
      <c r="R353" s="14">
        <v>2023</v>
      </c>
      <c r="S353" s="14">
        <f>IF(R353="N/A", J353-($B$1-F353), J353-($B$1-R353))</f>
        <v>1</v>
      </c>
      <c r="T353" s="15">
        <v>14</v>
      </c>
      <c r="U353" s="15" t="str">
        <f>IF($S353&lt;2, "N/A", $M353)</f>
        <v>N/A</v>
      </c>
      <c r="V353" s="15" t="str">
        <f>IF($S353&lt;3, "N/A", $M353)</f>
        <v>N/A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Yes</v>
      </c>
      <c r="AA353" s="17">
        <f>IF(C353="DM", "N/A", IF(Z353="No","N/A",VLOOKUP(B353,'Extension List'!$A$3:$AE$1972,19,FALSE)))</f>
        <v>73</v>
      </c>
      <c r="AB353" s="14">
        <f>IF(C353="DM", "N/A", IF(Z353="No","N/A",VLOOKUP(B353,'Extension List'!$A$3:$AE$1972,21,FALSE)))</f>
        <v>4</v>
      </c>
      <c r="AC353" s="14">
        <f>IF(AA353="N/A", "N/A", 0)</f>
        <v>0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29</v>
      </c>
      <c r="AN353" s="15" t="str">
        <f>IF(AD353="N/A", IF(U353="N/A", "N/A", L353+U353), AD353+AH353)</f>
        <v>N/A</v>
      </c>
      <c r="AO353" s="15" t="str">
        <f>IF(AD353="N/A", IF(V353="N/A", "N/A", L353+V353), IF(AI353="N/A", "N/A", AD353+AI353))</f>
        <v>N/A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44</v>
      </c>
      <c r="AS353" s="14" t="s">
        <v>44</v>
      </c>
      <c r="AT353" s="14" t="s">
        <v>44</v>
      </c>
      <c r="AU353" s="14" t="s">
        <v>44</v>
      </c>
      <c r="AV353" s="14" t="s">
        <v>44</v>
      </c>
      <c r="AW353" s="14" t="s">
        <v>44</v>
      </c>
      <c r="AX353" s="14" t="s">
        <v>44</v>
      </c>
      <c r="AY353" s="14" t="s">
        <v>44</v>
      </c>
      <c r="AZ353" s="14" t="s">
        <v>44</v>
      </c>
      <c r="BA353" s="14" t="s">
        <v>44</v>
      </c>
      <c r="BB353" s="14" t="s">
        <v>44</v>
      </c>
      <c r="BC353" s="14" t="s">
        <v>44</v>
      </c>
      <c r="BD353" s="14" t="s">
        <v>44</v>
      </c>
      <c r="BE353" s="14" t="s">
        <v>44</v>
      </c>
      <c r="BF353" s="14" t="s">
        <v>44</v>
      </c>
      <c r="BG353" s="14" t="s">
        <v>44</v>
      </c>
      <c r="BH353" s="14" t="s">
        <v>44</v>
      </c>
      <c r="BI353" s="14"/>
      <c r="BJ353" s="15">
        <f>IF(AR353="R", $CA353, IF(OR(AR353="P", AR353="T", AR353="N"), 0, IF($C353="DM", $T353, IF(OR(AR353="Y", AR353="IR"),$AM353,IF(AR353="C", IF($BI353="Y", IF($AF353="N/A", $Q353, $AF353), IF($AG353="N/A", $T353,$AG353)))))))</f>
        <v>14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14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14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14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14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14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14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14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14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14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14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14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14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14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14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14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14</v>
      </c>
      <c r="CA353" s="14" t="s">
        <v>75</v>
      </c>
      <c r="CB353" s="15">
        <f>BZ353</f>
        <v>14</v>
      </c>
      <c r="CC353" s="14" t="str">
        <f>IF(OR($BH353="T", $BH353="R"), 0, IF($BH353="C", IF($BI353="Y", IF($BA353="C", 0, IF(AF353="N/A", Q353-T353, AF353-AG353)), IF($AF353="N/A", U353, AH353)), AN353))</f>
        <v>N/A</v>
      </c>
      <c r="CD353" s="14" t="str">
        <f>IF(OR($BH353="T", $BH353="R"), 0, IF($BH353="C", IF($BI353="Y", 0, IF($AF353="N/A", V353, AI353)), AO353))</f>
        <v>N/A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S:15 G:24 GR:14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6015</v>
      </c>
      <c r="B354" s="14" t="s">
        <v>3131</v>
      </c>
      <c r="C354" s="14" t="s">
        <v>63</v>
      </c>
      <c r="D354" s="14" t="s">
        <v>58</v>
      </c>
      <c r="E354" s="14">
        <v>2025</v>
      </c>
      <c r="F354" s="14">
        <v>2025</v>
      </c>
      <c r="G354" s="14" t="s">
        <v>40</v>
      </c>
      <c r="H354" s="14" t="s">
        <v>2159</v>
      </c>
      <c r="I354" s="15">
        <v>8</v>
      </c>
      <c r="J354" s="14">
        <v>4</v>
      </c>
      <c r="K354" s="16">
        <f>IF(AND(G354&lt;&gt;"N",R354="N/A"), IF(I354&lt;4, 0, 0.25),IF(I354=1, IF(J354=1,0.25, 0.25), IF(I354&lt;13, 0.25, IF(I354&lt;26, 0.4, IF(I354&lt;51, 0.6, 0.75)))))</f>
        <v>0.25</v>
      </c>
      <c r="L354" s="15">
        <f>I354-M354</f>
        <v>6</v>
      </c>
      <c r="M354" s="15">
        <f>ROUNDUP(I354*K354,0)</f>
        <v>2</v>
      </c>
      <c r="N354" s="15">
        <f>M354*J354</f>
        <v>8</v>
      </c>
      <c r="O354" s="15">
        <v>0</v>
      </c>
      <c r="P354" s="15">
        <v>0</v>
      </c>
      <c r="Q354" s="15">
        <f>N354-O354-P354</f>
        <v>8</v>
      </c>
      <c r="R354" s="14" t="s">
        <v>75</v>
      </c>
      <c r="S354" s="14">
        <f>IF(R354="N/A", J354-($B$1-F354), J354-($B$1-R354))</f>
        <v>4</v>
      </c>
      <c r="T354" s="15">
        <v>8</v>
      </c>
      <c r="U354" s="15">
        <v>0</v>
      </c>
      <c r="V354" s="15">
        <v>0</v>
      </c>
      <c r="W354" s="15">
        <v>0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No</v>
      </c>
      <c r="AA354" s="17" t="str">
        <f>IF(C354="DM", "N/A", IF(Z354="No","N/A",VLOOKUP(B354,'Extension List'!$A$3:$AE$1972,19,FALSE)))</f>
        <v>N/A</v>
      </c>
      <c r="AB354" s="14" t="str">
        <f>IF(C354="DM", "N/A", IF(Z354="No","N/A",VLOOKUP(B354,'Extension List'!$A$3:$AE$1972,21,FALSE)))</f>
        <v>N/A</v>
      </c>
      <c r="AC354" s="14" t="str">
        <f>IF(AA354="N/A", "N/A", 0)</f>
        <v>N/A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14</v>
      </c>
      <c r="AN354" s="15">
        <f>IF(AD354="N/A", IF(U354="N/A", "N/A", L354+U354), AD354+AH354)</f>
        <v>6</v>
      </c>
      <c r="AO354" s="15">
        <f>IF(AD354="N/A", IF(V354="N/A", "N/A", L354+V354), IF(AI354="N/A", "N/A", AD354+AI354))</f>
        <v>6</v>
      </c>
      <c r="AP354" s="15">
        <f>IF(AD354="N/A", IF(W354="N/A", "N/A", L354+W354), IF(AJ354="N/A", "N/A", AD354+AJ354))</f>
        <v>6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J354" s="15">
        <f>IF(AR354="R", $CA354, IF(OR(AR354="P", AR354="T", AR354="N"), 0, IF($C354="DM", $T354, IF(OR(AR354="Y", AR354="IR"),$AM354,IF(AR354="C", IF($BI354="Y", IF($AF354="N/A", $Q354, $AF354), IF($AG354="N/A", $T354,$AG354)))))))</f>
        <v>14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14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14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14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14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14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14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14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14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14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14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14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14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14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14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14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14</v>
      </c>
      <c r="CA354" s="14" t="s">
        <v>75</v>
      </c>
      <c r="CB354" s="15">
        <f>BZ354</f>
        <v>14</v>
      </c>
      <c r="CC354" s="14">
        <f>IF(OR($BH354="T", $BH354="R"), 0, IF($BH354="C", IF($BI354="Y", IF($BA354="C", 0, IF(AF354="N/A", Q354-T354, AF354-AG354)), IF($AF354="N/A", U354, AH354)), AN354))</f>
        <v>6</v>
      </c>
      <c r="CD354" s="14">
        <f>IF(OR($BH354="T", $BH354="R"), 0, IF($BH354="C", IF($BI354="Y", 0, IF($AF354="N/A", V354, AI354)), AO354))</f>
        <v>6</v>
      </c>
      <c r="CE354" s="14">
        <f>IF(OR($BH354="T", $BH354="R"), 0, IF($BH354="C", IF($BI354="Y", 0, IF($AF354="N/A", W354, AJ354)), AP354))</f>
        <v>6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S:6 G:2 GR:8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5684</v>
      </c>
      <c r="B355" s="14" t="s">
        <v>3029</v>
      </c>
      <c r="C355" s="14" t="s">
        <v>63</v>
      </c>
      <c r="D355" s="14" t="s">
        <v>58</v>
      </c>
      <c r="E355" s="14">
        <f>VLOOKUP(B355, 'Rookie Year'!$A$2:$B$55555,2,FALSE)</f>
        <v>2024</v>
      </c>
      <c r="F355" s="14">
        <v>2024</v>
      </c>
      <c r="G355" s="14" t="s">
        <v>40</v>
      </c>
      <c r="H355" s="14" t="s">
        <v>2227</v>
      </c>
      <c r="I355" s="15">
        <v>1</v>
      </c>
      <c r="J355" s="14">
        <v>3</v>
      </c>
      <c r="K355" s="16">
        <f>IF(AND(G355&lt;&gt;"N",R355="N/A"), IF(I355&lt;4, 0, 0.25),IF(I355=1, IF(J355=1,0.25, 0.25), IF(I355&lt;13, 0.25, IF(I355&lt;26, 0.4, IF(I355&lt;51, 0.6, 0.75)))))</f>
        <v>0</v>
      </c>
      <c r="L355" s="15">
        <f>I355-M355</f>
        <v>1</v>
      </c>
      <c r="M355" s="15">
        <f>ROUNDUP(I355*K355,0)</f>
        <v>0</v>
      </c>
      <c r="N355" s="15">
        <f>M355*J355</f>
        <v>0</v>
      </c>
      <c r="O355" s="15">
        <v>0</v>
      </c>
      <c r="P355" s="15">
        <v>0</v>
      </c>
      <c r="Q355" s="15">
        <f>N355-O355-P355</f>
        <v>0</v>
      </c>
      <c r="R355" s="14" t="s">
        <v>75</v>
      </c>
      <c r="S355" s="14">
        <f>IF(R355="N/A", J355-($B$1-F355), J355-($B$1-R355))</f>
        <v>2</v>
      </c>
      <c r="T355" s="15">
        <v>0</v>
      </c>
      <c r="U355" s="15">
        <v>0</v>
      </c>
      <c r="V355" s="15" t="str">
        <f>IF($S355&lt;3, "N/A", $M355)</f>
        <v>N/A</v>
      </c>
      <c r="W355" s="15" t="str">
        <f>IF($S355&lt;4, "N/A", $M355)</f>
        <v>N/A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No</v>
      </c>
      <c r="AA355" s="17" t="str">
        <f>IF(C355="DM", "N/A", IF(Z355="No","N/A",VLOOKUP(B355,'Extension List'!$A$3:$AE$1972,19,FALSE)))</f>
        <v>N/A</v>
      </c>
      <c r="AB355" s="14" t="str">
        <f>IF(C355="DM", "N/A", IF(Z355="No","N/A",VLOOKUP(B355,'Extension List'!$A$3:$AE$1972,21,FALSE)))</f>
        <v>N/A</v>
      </c>
      <c r="AC355" s="14" t="str">
        <f>IF(AA355="N/A", "N/A", 0)</f>
        <v>N/A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1</v>
      </c>
      <c r="AN355" s="15">
        <f>IF(AD355="N/A", IF(U355="N/A", "N/A", L355+U355), AD355+AH355)</f>
        <v>1</v>
      </c>
      <c r="AO355" s="15" t="str">
        <f>IF(AD355="N/A", IF(V355="N/A", "N/A", L355+V355), IF(AI355="N/A", "N/A", AD355+AI355))</f>
        <v>N/A</v>
      </c>
      <c r="AP355" s="15" t="str">
        <f>IF(AD355="N/A", IF(W355="N/A", "N/A", L355+W355), IF(AJ355="N/A", "N/A", AD355+AJ355))</f>
        <v>N/A</v>
      </c>
      <c r="AQ355" s="15" t="str">
        <f>IF(AD355="N/A", IF(X355="N/A", "N/A", L355+X355), IF(AK355="N/A", "N/A", AD355+AK355))</f>
        <v>N/A</v>
      </c>
      <c r="AR355" s="14" t="s">
        <v>48</v>
      </c>
      <c r="AS355" s="14" t="s">
        <v>48</v>
      </c>
      <c r="AT355" s="14" t="s">
        <v>48</v>
      </c>
      <c r="AU355" s="14" t="s">
        <v>48</v>
      </c>
      <c r="AV355" s="14" t="s">
        <v>48</v>
      </c>
      <c r="AW355" s="14" t="s">
        <v>48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I355" s="14"/>
      <c r="BJ355" s="15">
        <f>IF(AR355="R", $CA355, IF(OR(AR355="P", AR355="T", AR355="N"), 0, IF($C355="DM", $T355, IF(OR(AR355="Y", AR355="IR"),$AM355,IF(AR355="C", IF($BI355="Y", IF($AF355="N/A", $Q355, $AF355), IF($AG355="N/A", $T355,$AG355)))))))</f>
        <v>1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1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1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1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1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1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1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1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1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1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1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1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1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1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1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1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1</v>
      </c>
      <c r="CA355" s="14" t="s">
        <v>75</v>
      </c>
      <c r="CB355" s="15">
        <f>BZ355</f>
        <v>1</v>
      </c>
      <c r="CC355" s="14">
        <f>IF(OR($BH355="T", $BH355="R"), 0, IF($BH355="C", IF($BI355="Y", IF($BA355="C", 0, IF(AF355="N/A", Q355-T355, AF355-AG355)), IF($AF355="N/A", U355, AH355)), AN355))</f>
        <v>1</v>
      </c>
      <c r="CD355" s="14" t="str">
        <f>IF(OR($BH355="T", $BH355="R"), 0, IF($BH355="C", IF($BI355="Y", 0, IF($AF355="N/A", V355, AI355)), AO355))</f>
        <v>N/A</v>
      </c>
      <c r="CE355" s="14" t="str">
        <f>IF(OR($BH355="T", $BH355="R"), 0, IF($BH355="C", IF($BI355="Y", 0, IF($AF355="N/A", W355, AJ355)), AP355))</f>
        <v>N/A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S:1 G:0 GR:0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5599</v>
      </c>
      <c r="B356" s="14" t="s">
        <v>3030</v>
      </c>
      <c r="C356" s="14" t="s">
        <v>63</v>
      </c>
      <c r="D356" s="14" t="s">
        <v>58</v>
      </c>
      <c r="E356" s="14">
        <f>VLOOKUP(B356, 'Rookie Year'!$A$2:$B$55555,2,FALSE)</f>
        <v>2024</v>
      </c>
      <c r="F356" s="14">
        <v>2024</v>
      </c>
      <c r="G356" s="14" t="s">
        <v>40</v>
      </c>
      <c r="H356" s="14" t="s">
        <v>2150</v>
      </c>
      <c r="I356" s="15">
        <v>12</v>
      </c>
      <c r="J356" s="14">
        <v>4</v>
      </c>
      <c r="K356" s="16">
        <f>IF(AND(G356&lt;&gt;"N",R356="N/A"), IF(I356&lt;4, 0, 0.25),IF(I356=1, IF(J356=1,0.25, 0.25), IF(I356&lt;13, 0.25, IF(I356&lt;26, 0.4, IF(I356&lt;51, 0.6, 0.75)))))</f>
        <v>0.25</v>
      </c>
      <c r="L356" s="15">
        <f>I356-M356</f>
        <v>9</v>
      </c>
      <c r="M356" s="15">
        <f>ROUNDUP(I356*K356,0)</f>
        <v>3</v>
      </c>
      <c r="N356" s="15">
        <f>M356*J356</f>
        <v>12</v>
      </c>
      <c r="O356" s="15">
        <v>12</v>
      </c>
      <c r="P356" s="15">
        <v>0</v>
      </c>
      <c r="Q356" s="15">
        <f>N356-O356-P356</f>
        <v>0</v>
      </c>
      <c r="R356" s="14" t="s">
        <v>75</v>
      </c>
      <c r="S356" s="14">
        <f>IF(R356="N/A", J356-($B$1-F356), J356-($B$1-R356))</f>
        <v>3</v>
      </c>
      <c r="T356" s="15">
        <v>0</v>
      </c>
      <c r="U356" s="15">
        <v>0</v>
      </c>
      <c r="V356" s="15">
        <v>0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No</v>
      </c>
      <c r="AA356" s="17" t="str">
        <f>IF(C356="DM", "N/A", IF(Z356="No","N/A",VLOOKUP(B356,'Extension List'!$A$3:$AE$1972,19,FALSE)))</f>
        <v>N/A</v>
      </c>
      <c r="AB356" s="14" t="str">
        <f>IF(C356="DM", "N/A", IF(Z356="No","N/A",VLOOKUP(B356,'Extension List'!$A$3:$AE$1972,21,FALSE)))</f>
        <v>N/A</v>
      </c>
      <c r="AC356" s="14" t="str">
        <f>IF(AA356="N/A", "N/A", 0)</f>
        <v>N/A</v>
      </c>
      <c r="AD356" s="15" t="str">
        <f>IF(AE356="N/A", "N/A", AA356-AE356)</f>
        <v>N/A</v>
      </c>
      <c r="AE356" s="15" t="str">
        <f>IF(AA356="N/A", "N/A", IF(AC356&gt;0, IF(AA356&lt;13, ROUNDUP(0.25*AA356,0), IF(AA356&lt;26, ROUNDUP(0.4*AA356,0), IF(AA356&lt;51, ROUNDUP(0.6*AA356,0), ROUNDUP(0.75*AA356,0)))), "N/A"))</f>
        <v>N/A</v>
      </c>
      <c r="AF356" s="15" t="str">
        <f>IF(AD356="N/A","N/A", (AE356*AC356)+Q356)</f>
        <v>N/A</v>
      </c>
      <c r="AG356" s="15" t="str">
        <f>IF($AF356="N/A", "N/A", "TBC")</f>
        <v>N/A</v>
      </c>
      <c r="AH356" s="15" t="str">
        <f>IF($AF356="N/A", "N/A", "TBC")</f>
        <v>N/A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N/A</v>
      </c>
      <c r="AM356" s="15">
        <f>IF(AD356="N/A", L356+T356, L356+AG356)</f>
        <v>9</v>
      </c>
      <c r="AN356" s="15">
        <f>IF(AD356="N/A", IF(U356="N/A", "N/A", L356+U356), AD356+AH356)</f>
        <v>9</v>
      </c>
      <c r="AO356" s="15">
        <f>IF(AD356="N/A", IF(V356="N/A", "N/A", L356+V356), IF(AI356="N/A", "N/A", AD356+AI356))</f>
        <v>9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I356" s="14"/>
      <c r="BJ356" s="15">
        <f>IF(AR356="R", $CA356, IF(OR(AR356="P", AR356="T", AR356="N"), 0, IF($C356="DM", $T356, IF(OR(AR356="Y", AR356="IR"),$AM356,IF(AR356="C", IF($BI356="Y", IF($AF356="N/A", $Q356, $AF356), IF($AG356="N/A", $T356,$AG356)))))))</f>
        <v>9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9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9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9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9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9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9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9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9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9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9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9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9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9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9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9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9</v>
      </c>
      <c r="CA356" s="14" t="s">
        <v>75</v>
      </c>
      <c r="CB356" s="15">
        <f>BZ356</f>
        <v>9</v>
      </c>
      <c r="CC356" s="14">
        <f>IF(OR($BH356="T", $BH356="R"), 0, IF($BH356="C", IF($BI356="Y", IF($BA356="C", 0, IF(AF356="N/A", Q356-T356, AF356-AG356)), IF($AF356="N/A", U356, AH356)), AN356))</f>
        <v>9</v>
      </c>
      <c r="CD356" s="14">
        <f>IF(OR($BH356="T", $BH356="R"), 0, IF($BH356="C", IF($BI356="Y", 0, IF($AF356="N/A", V356, AI356)), AO356))</f>
        <v>9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S:9 G:3 GR:0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6005</v>
      </c>
      <c r="B357" s="14" t="s">
        <v>3121</v>
      </c>
      <c r="C357" s="14" t="s">
        <v>63</v>
      </c>
      <c r="D357" s="14" t="s">
        <v>58</v>
      </c>
      <c r="E357" s="14">
        <v>2025</v>
      </c>
      <c r="F357" s="14">
        <v>2025</v>
      </c>
      <c r="G357" s="14" t="s">
        <v>40</v>
      </c>
      <c r="H357" s="14" t="s">
        <v>2149</v>
      </c>
      <c r="I357" s="15">
        <v>13</v>
      </c>
      <c r="J357" s="14">
        <v>4</v>
      </c>
      <c r="K357" s="16">
        <f>IF(AND(G357&lt;&gt;"N",R357="N/A"), IF(I357&lt;4, 0, 0.25),IF(I357=1, IF(J357=1,0.25, 0.25), IF(I357&lt;13, 0.25, IF(I357&lt;26, 0.4, IF(I357&lt;51, 0.6, 0.75)))))</f>
        <v>0.25</v>
      </c>
      <c r="L357" s="15">
        <f>I357-M357</f>
        <v>9</v>
      </c>
      <c r="M357" s="15">
        <f>ROUNDUP(I357*K357,0)</f>
        <v>4</v>
      </c>
      <c r="N357" s="15">
        <f>M357*J357</f>
        <v>16</v>
      </c>
      <c r="O357" s="15">
        <v>0</v>
      </c>
      <c r="P357" s="15">
        <v>0</v>
      </c>
      <c r="Q357" s="15">
        <f>N357-O357-P357</f>
        <v>16</v>
      </c>
      <c r="R357" s="14" t="s">
        <v>75</v>
      </c>
      <c r="S357" s="14">
        <f>IF(R357="N/A", J357-($B$1-F357), J357-($B$1-R357))</f>
        <v>4</v>
      </c>
      <c r="T357" s="15">
        <v>12</v>
      </c>
      <c r="U357" s="15">
        <f>IF($S357&lt;2, "N/A", $M357)</f>
        <v>4</v>
      </c>
      <c r="V357" s="15">
        <v>0</v>
      </c>
      <c r="W357" s="15">
        <v>0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No</v>
      </c>
      <c r="AA357" s="17" t="str">
        <f>IF(C357="DM", "N/A", IF(Z357="No","N/A",VLOOKUP(B357,'Extension List'!$A$3:$AE$1972,19,FALSE)))</f>
        <v>N/A</v>
      </c>
      <c r="AB357" s="14" t="str">
        <f>IF(C357="DM", "N/A", IF(Z357="No","N/A",VLOOKUP(B357,'Extension List'!$A$3:$AE$1972,21,FALSE)))</f>
        <v>N/A</v>
      </c>
      <c r="AC357" s="14" t="str">
        <f>IF(AA357="N/A", "N/A", 0)</f>
        <v>N/A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21</v>
      </c>
      <c r="AN357" s="15">
        <f>IF(AD357="N/A", IF(U357="N/A", "N/A", L357+U357), AD357+AH357)</f>
        <v>13</v>
      </c>
      <c r="AO357" s="15">
        <f>IF(AD357="N/A", IF(V357="N/A", "N/A", L357+V357), IF(AI357="N/A", "N/A", AD357+AI357))</f>
        <v>9</v>
      </c>
      <c r="AP357" s="15">
        <f>IF(AD357="N/A", IF(W357="N/A", "N/A", L357+W357), IF(AJ357="N/A", "N/A", AD357+AJ357))</f>
        <v>9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40</v>
      </c>
      <c r="BH357" s="14" t="s">
        <v>40</v>
      </c>
      <c r="BJ357" s="15">
        <f>IF(AR357="R", $CA357, IF(OR(AR357="P", AR357="T", AR357="N"), 0, IF($C357="DM", $T357, IF(OR(AR357="Y", AR357="IR"),$AM357,IF(AR357="C", IF($BI357="Y", IF($AF357="N/A", $Q357, $AF357), IF($AG357="N/A", $T357,$AG357)))))))</f>
        <v>21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21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21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21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21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21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21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21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21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21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21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21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21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21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21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21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21</v>
      </c>
      <c r="CA357" s="14" t="s">
        <v>75</v>
      </c>
      <c r="CB357" s="15">
        <f>BZ357</f>
        <v>21</v>
      </c>
      <c r="CC357" s="14">
        <f>IF(OR($BH357="T", $BH357="R"), 0, IF($BH357="C", IF($BI357="Y", IF($BA357="C", 0, IF(AF357="N/A", Q357-T357, AF357-AG357)), IF($AF357="N/A", U357, AH357)), AN357))</f>
        <v>13</v>
      </c>
      <c r="CD357" s="14">
        <f>IF(OR($BH357="T", $BH357="R"), 0, IF($BH357="C", IF($BI357="Y", 0, IF($AF357="N/A", V357, AI357)), AO357))</f>
        <v>9</v>
      </c>
      <c r="CE357" s="14">
        <f>IF(OR($BH357="T", $BH357="R"), 0, IF($BH357="C", IF($BI357="Y", 0, IF($AF357="N/A", W357, AJ357)), AP357))</f>
        <v>9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S:9 G:4 GR:16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6025</v>
      </c>
      <c r="B358" s="14" t="s">
        <v>3141</v>
      </c>
      <c r="C358" s="14" t="s">
        <v>63</v>
      </c>
      <c r="D358" s="14" t="s">
        <v>58</v>
      </c>
      <c r="E358" s="14">
        <v>2025</v>
      </c>
      <c r="F358" s="14">
        <v>2025</v>
      </c>
      <c r="G358" s="14" t="s">
        <v>40</v>
      </c>
      <c r="H358" s="14" t="s">
        <v>2169</v>
      </c>
      <c r="I358" s="15">
        <v>5</v>
      </c>
      <c r="J358" s="14">
        <v>4</v>
      </c>
      <c r="K358" s="16">
        <f>IF(AND(G358&lt;&gt;"N",R358="N/A"), IF(I358&lt;4, 0, 0.25),IF(I358=1, IF(J358=1,0.25, 0.25), IF(I358&lt;13, 0.25, IF(I358&lt;26, 0.4, IF(I358&lt;51, 0.6, 0.75)))))</f>
        <v>0.25</v>
      </c>
      <c r="L358" s="15">
        <f>I358-M358</f>
        <v>3</v>
      </c>
      <c r="M358" s="15">
        <f>ROUNDUP(I358*K358,0)</f>
        <v>2</v>
      </c>
      <c r="N358" s="15">
        <f>M358*J358</f>
        <v>8</v>
      </c>
      <c r="O358" s="15">
        <v>0</v>
      </c>
      <c r="P358" s="15">
        <v>0</v>
      </c>
      <c r="Q358" s="15">
        <f>N358-O358-P358</f>
        <v>8</v>
      </c>
      <c r="R358" s="14" t="s">
        <v>75</v>
      </c>
      <c r="S358" s="14">
        <f>IF(R358="N/A", J358-($B$1-F358), J358-($B$1-R358))</f>
        <v>4</v>
      </c>
      <c r="T358" s="15">
        <v>5</v>
      </c>
      <c r="U358" s="15">
        <v>3</v>
      </c>
      <c r="V358" s="15">
        <v>0</v>
      </c>
      <c r="W358" s="15">
        <v>0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List'!$A$3:$AE$1972,19,FALSE)))</f>
        <v>N/A</v>
      </c>
      <c r="AB358" s="14" t="str">
        <f>IF(C358="DM", "N/A", IF(Z358="No","N/A",VLOOKUP(B358,'Extension List'!$A$3:$AE$1972,21,FALSE)))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8</v>
      </c>
      <c r="AN358" s="15">
        <f>IF(AD358="N/A", IF(U358="N/A", "N/A", L358+U358), AD358+AH358)</f>
        <v>6</v>
      </c>
      <c r="AO358" s="15">
        <f>IF(AD358="N/A", IF(V358="N/A", "N/A", L358+V358), IF(AI358="N/A", "N/A", AD358+AI358))</f>
        <v>3</v>
      </c>
      <c r="AP358" s="15">
        <f>IF(AD358="N/A", IF(W358="N/A", "N/A", L358+W358), IF(AJ358="N/A", "N/A", AD358+AJ358))</f>
        <v>3</v>
      </c>
      <c r="AQ358" s="15" t="str">
        <f>IF(AD358="N/A", IF(X358="N/A", "N/A", L358+X358), IF(AK358="N/A", "N/A", AD358+AK358))</f>
        <v>N/A</v>
      </c>
      <c r="AR358" s="14" t="s">
        <v>40</v>
      </c>
      <c r="AS358" s="14" t="s">
        <v>40</v>
      </c>
      <c r="AT358" s="14" t="s">
        <v>40</v>
      </c>
      <c r="AU358" s="14" t="s">
        <v>40</v>
      </c>
      <c r="AV358" s="14" t="s">
        <v>40</v>
      </c>
      <c r="AW358" s="14" t="s">
        <v>40</v>
      </c>
      <c r="AX358" s="14" t="s">
        <v>40</v>
      </c>
      <c r="AY358" s="14" t="s">
        <v>40</v>
      </c>
      <c r="AZ358" s="14" t="s">
        <v>40</v>
      </c>
      <c r="BA358" s="14" t="s">
        <v>40</v>
      </c>
      <c r="BB358" s="14" t="s">
        <v>40</v>
      </c>
      <c r="BC358" s="14" t="s">
        <v>40</v>
      </c>
      <c r="BD358" s="14" t="s">
        <v>40</v>
      </c>
      <c r="BE358" s="14" t="s">
        <v>40</v>
      </c>
      <c r="BF358" s="14" t="s">
        <v>40</v>
      </c>
      <c r="BG358" s="14" t="s">
        <v>40</v>
      </c>
      <c r="BH358" s="14" t="s">
        <v>40</v>
      </c>
      <c r="BJ358" s="15">
        <f>IF(AR358="R", $CA358, IF(OR(AR358="P", AR358="T", AR358="N"), 0, IF($C358="DM", $T358, IF(OR(AR358="Y", AR358="IR"),$AM358,IF(AR358="C", IF($BI358="Y", IF($AF358="N/A", $Q358, $AF358), IF($AG358="N/A", $T358,$AG358)))))))</f>
        <v>8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8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8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8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8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8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8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8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8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8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8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8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8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8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8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8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8</v>
      </c>
      <c r="CA358" s="14" t="s">
        <v>75</v>
      </c>
      <c r="CB358" s="15">
        <f>BZ358</f>
        <v>8</v>
      </c>
      <c r="CC358" s="14">
        <f>IF(OR($BH358="T", $BH358="R"), 0, IF($BH358="C", IF($BI358="Y", IF($BA358="C", 0, IF(AF358="N/A", Q358-T358, AF358-AG358)), IF($AF358="N/A", U358, AH358)), AN358))</f>
        <v>6</v>
      </c>
      <c r="CD358" s="14">
        <f>IF(OR($BH358="T", $BH358="R"), 0, IF($BH358="C", IF($BI358="Y", 0, IF($AF358="N/A", V358, AI358)), AO358))</f>
        <v>3</v>
      </c>
      <c r="CE358" s="14">
        <f>IF(OR($BH358="T", $BH358="R"), 0, IF($BH358="C", IF($BI358="Y", 0, IF($AF358="N/A", W358, AJ358)), AP358))</f>
        <v>3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S:3 G:2 GR:8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6229</v>
      </c>
      <c r="B359" s="14" t="s">
        <v>2063</v>
      </c>
      <c r="C359" s="14" t="s">
        <v>63</v>
      </c>
      <c r="D359" s="14" t="s">
        <v>58</v>
      </c>
      <c r="E359" s="14">
        <f>VLOOKUP(B359, 'Rookie Year'!$A$2:$B$55555,2,FALSE)</f>
        <v>2020</v>
      </c>
      <c r="F359" s="14">
        <v>2025</v>
      </c>
      <c r="G359" s="14" t="s">
        <v>42</v>
      </c>
      <c r="H359" s="14">
        <v>6</v>
      </c>
      <c r="I359" s="15">
        <v>1</v>
      </c>
      <c r="J359" s="14">
        <v>1</v>
      </c>
      <c r="K359" s="16">
        <f>IF(AND(G359&lt;&gt;"N",R359="N/A"), IF(I359&lt;4, 0, 0.25),IF(I359=1, IF(J359=1,0.25, 0.25), IF(I359&lt;13, 0.25, IF(I359&lt;26, 0.4, IF(I359&lt;51, 0.6, 0.75)))))</f>
        <v>0.25</v>
      </c>
      <c r="L359" s="15">
        <f>I359-M359</f>
        <v>0</v>
      </c>
      <c r="M359" s="15">
        <f>ROUNDUP(I359*K359,0)</f>
        <v>1</v>
      </c>
      <c r="N359" s="15">
        <f>M359*J359</f>
        <v>1</v>
      </c>
      <c r="O359" s="15">
        <v>0</v>
      </c>
      <c r="P359" s="15">
        <v>0</v>
      </c>
      <c r="Q359" s="15">
        <f>N359-O359-P359</f>
        <v>1</v>
      </c>
      <c r="R359" s="14" t="s">
        <v>75</v>
      </c>
      <c r="S359" s="14">
        <f>IF(R359="N/A", J359-($B$1-F359), J359-($B$1-R359))</f>
        <v>1</v>
      </c>
      <c r="T359" s="15">
        <f>IF($S359&lt;1, "N/A", $M359)</f>
        <v>1</v>
      </c>
      <c r="U359" s="15" t="str">
        <f>IF($S359&lt;2, "N/A", $M359)</f>
        <v>N/A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No</v>
      </c>
      <c r="AA359" s="17" t="str">
        <f>IF(C359="DM", "N/A", IF(Z359="No","N/A",VLOOKUP(B359,'Extension List'!$A$3:$AE$1972,19,FALSE)))</f>
        <v>N/A</v>
      </c>
      <c r="AB359" s="14" t="str">
        <f>IF(C359="DM", "N/A", IF(Z359="No","N/A",VLOOKUP(B359,'Extension List'!$A$3:$AE$1972,21,FALSE)))</f>
        <v>N/A</v>
      </c>
      <c r="AC359" s="14" t="str">
        <f>IF(AA359="N/A", "N/A", 0)</f>
        <v>N/A</v>
      </c>
      <c r="AD359" s="15" t="str">
        <f>IF(AE359="N/A", "N/A", AA359-AE359)</f>
        <v>N/A</v>
      </c>
      <c r="AE359" s="15" t="str">
        <f>IF(AA359="N/A", "N/A", IF(AC359&gt;0, IF(AA359&lt;13, ROUNDUP(0.25*AA359,0), IF(AA359&lt;26, ROUNDUP(0.4*AA359,0), IF(AA359&lt;51, ROUNDUP(0.6*AA359,0), ROUNDUP(0.75*AA359,0)))), "N/A"))</f>
        <v>N/A</v>
      </c>
      <c r="AF359" s="15" t="str">
        <f>IF(AD359="N/A","N/A", (AE359*AC359)+Q359)</f>
        <v>N/A</v>
      </c>
      <c r="AG359" s="15" t="str">
        <f>IF($AF359="N/A", "N/A", "TBC")</f>
        <v>N/A</v>
      </c>
      <c r="AH359" s="15" t="str">
        <f>IF($AF359="N/A", "N/A", "TBC")</f>
        <v>N/A</v>
      </c>
      <c r="AI359" s="15" t="str">
        <f>IF($AF359="N/A","N/A",IF(AC359&gt;1,"TBC","N/A"))</f>
        <v>N/A</v>
      </c>
      <c r="AJ359" s="15" t="str">
        <f>IF($AF359="N/A","N/A",IF(AC359&gt;2,"TBC","N/A"))</f>
        <v>N/A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N/A</v>
      </c>
      <c r="AM359" s="15">
        <f>IF(AD359="N/A", L359+T359, L359+AG359)</f>
        <v>1</v>
      </c>
      <c r="AN359" s="15" t="str">
        <f>IF(AD359="N/A", IF(U359="N/A", "N/A", L359+U359), AD359+AH359)</f>
        <v>N/A</v>
      </c>
      <c r="AO359" s="15" t="str">
        <f>IF(AD359="N/A", IF(V359="N/A", "N/A", L359+V359), IF(AI359="N/A", "N/A", AD359+AI359))</f>
        <v>N/A</v>
      </c>
      <c r="AP359" s="15" t="str">
        <f>IF(AD359="N/A", IF(W359="N/A", "N/A", L359+W359), IF(AJ359="N/A", "N/A", AD359+AJ359))</f>
        <v>N/A</v>
      </c>
      <c r="AQ359" s="15" t="str">
        <f>IF(AD359="N/A", IF(X359="N/A", "N/A", L359+X359), IF(AK359="N/A", "N/A", AD359+AK359))</f>
        <v>N/A</v>
      </c>
      <c r="AR359" s="14" t="s">
        <v>42</v>
      </c>
      <c r="AS359" s="14" t="s">
        <v>42</v>
      </c>
      <c r="AT359" s="14" t="s">
        <v>42</v>
      </c>
      <c r="AU359" s="14" t="s">
        <v>42</v>
      </c>
      <c r="AV359" s="14" t="s">
        <v>42</v>
      </c>
      <c r="AW359" s="14" t="s">
        <v>42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J359" s="15">
        <f>IF(AR359="R", $CA359, IF(OR(AR359="P", AR359="T", AR359="N"), 0, IF($C359="DM", $T359, IF(OR(AR359="Y", AR359="IR"),$AM359,IF(AR359="C", IF($BI359="Y", IF($AF359="N/A", $Q359, $AF359), IF($AG359="N/A", $T359,$AG359)))))))</f>
        <v>0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0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0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0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0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0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1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1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1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1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</v>
      </c>
      <c r="CA359" s="14" t="s">
        <v>75</v>
      </c>
      <c r="CB359" s="15">
        <f>BZ359</f>
        <v>1</v>
      </c>
      <c r="CC359" s="14" t="str">
        <f>IF(OR($BH359="T", $BH359="R"), 0, IF($BH359="C", IF($BI359="Y", IF($BA359="C", 0, IF(AF359="N/A", Q359-T359, AF359-AG359)), IF($AF359="N/A", U359, AH359)), AN359))</f>
        <v>N/A</v>
      </c>
      <c r="CD359" s="14" t="str">
        <f>IF(OR($BH359="T", $BH359="R"), 0, IF($BH359="C", IF($BI359="Y", 0, IF($AF359="N/A", V359, AI359)), AO359))</f>
        <v>N/A</v>
      </c>
      <c r="CE359" s="14" t="str">
        <f>IF(OR($BH359="T", $BH359="R"), 0, IF($BH359="C", IF($BI359="Y", 0, IF($AF359="N/A", W359, AJ359)), AP359))</f>
        <v>N/A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S:0 G:1 GR:1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3612</v>
      </c>
      <c r="B360" s="14" t="s">
        <v>2027</v>
      </c>
      <c r="C360" s="14" t="s">
        <v>63</v>
      </c>
      <c r="D360" s="14" t="s">
        <v>58</v>
      </c>
      <c r="E360" s="14">
        <f>VLOOKUP(B360, 'Rookie Year'!$A$2:$B$55555,2,FALSE)</f>
        <v>2020</v>
      </c>
      <c r="F360" s="14">
        <v>2020</v>
      </c>
      <c r="G360" s="14" t="s">
        <v>40</v>
      </c>
      <c r="H360" s="14" t="s">
        <v>2148</v>
      </c>
      <c r="I360" s="15">
        <v>19</v>
      </c>
      <c r="J360" s="14">
        <v>5</v>
      </c>
      <c r="K360" s="16">
        <f>IF(AND(G360&lt;&gt;"N",R360="N/A"), IF(I360&lt;4, 0, 0.25),IF(I360=1, IF(J360=1,0.25, 0.25), IF(I360&lt;13, 0.25, IF(I360&lt;26, 0.4, IF(I360&lt;51, 0.6, 0.75)))))</f>
        <v>0.4</v>
      </c>
      <c r="L360" s="15">
        <f>I360-M360</f>
        <v>11</v>
      </c>
      <c r="M360" s="15">
        <f>ROUNDUP(I360*K360,0)</f>
        <v>8</v>
      </c>
      <c r="N360" s="15">
        <f>M360*J360</f>
        <v>40</v>
      </c>
      <c r="O360" s="15">
        <v>40</v>
      </c>
      <c r="P360" s="15">
        <v>0</v>
      </c>
      <c r="Q360" s="15">
        <f>N360-O360-P360</f>
        <v>0</v>
      </c>
      <c r="R360" s="14">
        <v>2023</v>
      </c>
      <c r="S360" s="14">
        <f>IF(R360="N/A", J360-($B$1-F360), J360-($B$1-R360))</f>
        <v>3</v>
      </c>
      <c r="T360" s="15">
        <v>0</v>
      </c>
      <c r="U360" s="15">
        <v>0</v>
      </c>
      <c r="V360" s="15">
        <v>0</v>
      </c>
      <c r="W360" s="15" t="str">
        <f>IF($S360&lt;4, "N/A", $M360)</f>
        <v>N/A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List'!$A$3:$AE$1972,19,FALSE)))</f>
        <v>N/A</v>
      </c>
      <c r="AB360" s="14" t="str">
        <f>IF(C360="DM", "N/A", IF(Z360="No","N/A",VLOOKUP(B360,'Extension List'!$A$3:$AE$1972,21,FALSE)))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11</v>
      </c>
      <c r="AN360" s="15">
        <f>IF(AD360="N/A", IF(U360="N/A", "N/A", L360+U360), AD360+AH360)</f>
        <v>11</v>
      </c>
      <c r="AO360" s="15">
        <f>IF(AD360="N/A", IF(V360="N/A", "N/A", L360+V360), IF(AI360="N/A", "N/A", AD360+AI360))</f>
        <v>11</v>
      </c>
      <c r="AP360" s="15" t="str">
        <f>IF(AD360="N/A", IF(W360="N/A", "N/A", L360+W360), IF(AJ360="N/A", "N/A", AD360+AJ360))</f>
        <v>N/A</v>
      </c>
      <c r="AQ360" s="15" t="str">
        <f>IF(AD360="N/A", IF(X360="N/A", "N/A", L360+X360), IF(AK360="N/A", "N/A", AD360+AK360))</f>
        <v>N/A</v>
      </c>
      <c r="AR360" s="14" t="s">
        <v>40</v>
      </c>
      <c r="AS360" s="14" t="s">
        <v>40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I360" s="14"/>
      <c r="BJ360" s="15">
        <f>IF(AR360="R", $CA360, IF(OR(AR360="P", AR360="T", AR360="N"), 0, IF($C360="DM", $T360, IF(OR(AR360="Y", AR360="IR"),$AM360,IF(AR360="C", IF($BI360="Y", IF($AF360="N/A", $Q360, $AF360), IF($AG360="N/A", $T360,$AG360)))))))</f>
        <v>11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11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11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11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11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11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11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11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11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11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11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11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11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11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11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11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11</v>
      </c>
      <c r="CA360" s="14" t="s">
        <v>75</v>
      </c>
      <c r="CB360" s="15">
        <f>BZ360</f>
        <v>11</v>
      </c>
      <c r="CC360" s="14">
        <f>IF(OR($BH360="T", $BH360="R"), 0, IF($BH360="C", IF($BI360="Y", IF($BA360="C", 0, IF(AF360="N/A", Q360-T360, AF360-AG360)), IF($AF360="N/A", U360, AH360)), AN360))</f>
        <v>11</v>
      </c>
      <c r="CD360" s="14">
        <f>IF(OR($BH360="T", $BH360="R"), 0, IF($BH360="C", IF($BI360="Y", 0, IF($AF360="N/A", V360, AI360)), AO360))</f>
        <v>11</v>
      </c>
      <c r="CE360" s="14" t="str">
        <f>IF(OR($BH360="T", $BH360="R"), 0, IF($BH360="C", IF($BI360="Y", 0, IF($AF360="N/A", W360, AJ360)), AP360))</f>
        <v>N/A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S:11 G:8 GR:0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6220</v>
      </c>
      <c r="B361" s="14" t="s">
        <v>3261</v>
      </c>
      <c r="C361" s="14" t="s">
        <v>63</v>
      </c>
      <c r="D361" s="14" t="s">
        <v>58</v>
      </c>
      <c r="E361" s="14">
        <f>VLOOKUP(B361, 'Rookie Year'!$A$2:$B$55555,2,FALSE)</f>
        <v>2024</v>
      </c>
      <c r="F361" s="14">
        <v>2025</v>
      </c>
      <c r="G361" s="14" t="s">
        <v>42</v>
      </c>
      <c r="H361" s="14">
        <v>6</v>
      </c>
      <c r="I361" s="15">
        <v>3</v>
      </c>
      <c r="J361" s="14">
        <v>1</v>
      </c>
      <c r="K361" s="16">
        <f>IF(AND(G361&lt;&gt;"N",R361="N/A"), IF(I361&lt;4, 0, 0.25),IF(I361=1, IF(J361=1,0.25, 0.25), IF(I361&lt;13, 0.25, IF(I361&lt;26, 0.4, IF(I361&lt;51, 0.6, 0.75)))))</f>
        <v>0.25</v>
      </c>
      <c r="L361" s="15">
        <f>I361-M361</f>
        <v>2</v>
      </c>
      <c r="M361" s="15">
        <f>ROUNDUP(I361*K361,0)</f>
        <v>1</v>
      </c>
      <c r="N361" s="15">
        <f>M361*J361</f>
        <v>1</v>
      </c>
      <c r="O361" s="15">
        <v>0</v>
      </c>
      <c r="P361" s="15">
        <v>0</v>
      </c>
      <c r="Q361" s="15">
        <f>N361-O361-P361</f>
        <v>1</v>
      </c>
      <c r="R361" s="14" t="s">
        <v>75</v>
      </c>
      <c r="S361" s="14">
        <f>IF(R361="N/A", J361-($B$1-F361), J361-($B$1-R361))</f>
        <v>1</v>
      </c>
      <c r="T361" s="15">
        <f>IF($S361&lt;1, "N/A", $M361)</f>
        <v>1</v>
      </c>
      <c r="U361" s="15" t="str">
        <f>IF($S361&lt;2, "N/A", $M361)</f>
        <v>N/A</v>
      </c>
      <c r="V361" s="15" t="str">
        <f>IF($S361&lt;3, "N/A", $M361)</f>
        <v>N/A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No</v>
      </c>
      <c r="AA361" s="17" t="str">
        <f>IF(C361="DM", "N/A", IF(Z361="No","N/A",VLOOKUP(B361,'Extension List'!$A$3:$AE$1972,19,FALSE)))</f>
        <v>N/A</v>
      </c>
      <c r="AB361" s="14" t="str">
        <f>IF(C361="DM", "N/A", IF(Z361="No","N/A",VLOOKUP(B361,'Extension List'!$A$3:$AE$1972,21,FALSE)))</f>
        <v>N/A</v>
      </c>
      <c r="AC361" s="14" t="str">
        <f>IF(AA361="N/A", "N/A", 0)</f>
        <v>N/A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3</v>
      </c>
      <c r="AN361" s="15" t="str">
        <f>IF(AD361="N/A", IF(U361="N/A", "N/A", L361+U361), AD361+AH361)</f>
        <v>N/A</v>
      </c>
      <c r="AO361" s="15" t="str">
        <f>IF(AD361="N/A", IF(V361="N/A", "N/A", L361+V361), IF(AI361="N/A", "N/A", AD361+AI361))</f>
        <v>N/A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42</v>
      </c>
      <c r="AS361" s="14" t="s">
        <v>42</v>
      </c>
      <c r="AT361" s="14" t="s">
        <v>42</v>
      </c>
      <c r="AU361" s="14" t="s">
        <v>42</v>
      </c>
      <c r="AV361" s="14" t="s">
        <v>42</v>
      </c>
      <c r="AW361" s="14" t="s">
        <v>42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J361" s="15">
        <f>IF(AR361="R", $CA361, IF(OR(AR361="P", AR361="T", AR361="N"), 0, IF($C361="DM", $T361, IF(OR(AR361="Y", AR361="IR"),$AM361,IF(AR361="C", IF($BI361="Y", IF($AF361="N/A", $Q361, $AF361), IF($AG361="N/A", $T361,$AG361)))))))</f>
        <v>0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0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0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0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0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0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3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3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3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3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3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3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3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3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3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3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3</v>
      </c>
      <c r="CA361" s="14" t="s">
        <v>75</v>
      </c>
      <c r="CB361" s="15">
        <f>BZ361</f>
        <v>3</v>
      </c>
      <c r="CC361" s="14" t="str">
        <f>IF(OR($BH361="T", $BH361="R"), 0, IF($BH361="C", IF($BI361="Y", IF($BA361="C", 0, IF(AF361="N/A", Q361-T361, AF361-AG361)), IF($AF361="N/A", U361, AH361)), AN361))</f>
        <v>N/A</v>
      </c>
      <c r="CD361" s="14" t="str">
        <f>IF(OR($BH361="T", $BH361="R"), 0, IF($BH361="C", IF($BI361="Y", 0, IF($AF361="N/A", V361, AI361)), AO361))</f>
        <v>N/A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S:2 G:1 GR:1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3098</v>
      </c>
      <c r="B362" s="14" t="s">
        <v>1197</v>
      </c>
      <c r="C362" s="14" t="s">
        <v>63</v>
      </c>
      <c r="D362" s="14" t="s">
        <v>58</v>
      </c>
      <c r="E362" s="14">
        <f>VLOOKUP(B362, 'Rookie Year'!$A$2:$B$55555,2,FALSE)</f>
        <v>2019</v>
      </c>
      <c r="F362" s="14">
        <v>2025</v>
      </c>
      <c r="G362" s="14" t="s">
        <v>42</v>
      </c>
      <c r="H362" s="14" t="s">
        <v>2928</v>
      </c>
      <c r="I362" s="15">
        <v>44</v>
      </c>
      <c r="J362" s="14">
        <v>2</v>
      </c>
      <c r="K362" s="16">
        <f>IF(AND(G362&lt;&gt;"N",R362="N/A"), IF(I362&lt;4, 0, 0.25),IF(I362=1, IF(J362=1,0.25, 0.25), IF(I362&lt;13, 0.25, IF(I362&lt;26, 0.4, IF(I362&lt;51, 0.6, 0.75)))))</f>
        <v>0.6</v>
      </c>
      <c r="L362" s="15">
        <f>I362-M362</f>
        <v>17</v>
      </c>
      <c r="M362" s="15">
        <f>ROUNDUP(I362*K362,0)</f>
        <v>27</v>
      </c>
      <c r="N362" s="15">
        <f>M362*J362</f>
        <v>54</v>
      </c>
      <c r="O362" s="15">
        <v>0</v>
      </c>
      <c r="P362" s="15">
        <v>0</v>
      </c>
      <c r="Q362" s="15">
        <f>N362-O362-P362</f>
        <v>54</v>
      </c>
      <c r="R362" s="14" t="s">
        <v>75</v>
      </c>
      <c r="S362" s="14">
        <f>IF(R362="N/A", J362-($B$1-F362), J362-($B$1-R362))</f>
        <v>2</v>
      </c>
      <c r="T362" s="15">
        <f>IF($S362&lt;1, "N/A", $M362)</f>
        <v>27</v>
      </c>
      <c r="U362" s="15">
        <f>IF($S362&lt;2, "N/A", $M362)</f>
        <v>27</v>
      </c>
      <c r="V362" s="15" t="str">
        <f>IF($S362&lt;3, "N/A", $M362)</f>
        <v>N/A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List'!$A$3:$AE$1972,19,FALSE)))</f>
        <v>N/A</v>
      </c>
      <c r="AB362" s="14" t="str">
        <f>IF(C362="DM", "N/A", IF(Z362="No","N/A",VLOOKUP(B362,'Extension List'!$A$3:$AE$1972,21,FALSE)))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44</v>
      </c>
      <c r="AN362" s="15">
        <f>IF(AD362="N/A", IF(U362="N/A", "N/A", L362+U362), AD362+AH362)</f>
        <v>44</v>
      </c>
      <c r="AO362" s="15" t="str">
        <f>IF(AD362="N/A", IF(V362="N/A", "N/A", L362+V362), IF(AI362="N/A", "N/A", AD362+AI362))</f>
        <v>N/A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40</v>
      </c>
      <c r="AS362" s="14" t="s">
        <v>40</v>
      </c>
      <c r="AT362" s="14" t="s">
        <v>40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I362" s="14"/>
      <c r="BJ362" s="15">
        <f>IF(AR362="R", $CA362, IF(OR(AR362="P", AR362="T", AR362="N"), 0, IF($C362="DM", $T362, IF(OR(AR362="Y", AR362="IR"),$AM362,IF(AR362="C", IF($BI362="Y", IF($AF362="N/A", $Q362, $AF362), IF($AG362="N/A", $T362,$AG362)))))))</f>
        <v>44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44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44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44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44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44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44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44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44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44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44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44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44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44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44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44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44</v>
      </c>
      <c r="CA362" s="14" t="s">
        <v>75</v>
      </c>
      <c r="CB362" s="15">
        <f>BZ362</f>
        <v>44</v>
      </c>
      <c r="CC362" s="14">
        <f>IF(OR($BH362="T", $BH362="R"), 0, IF($BH362="C", IF($BI362="Y", IF($BA362="C", 0, IF(AF362="N/A", Q362-T362, AF362-AG362)), IF($AF362="N/A", U362, AH362)), AN362))</f>
        <v>44</v>
      </c>
      <c r="CD362" s="14" t="str">
        <f>IF(OR($BH362="T", $BH362="R"), 0, IF($BH362="C", IF($BI362="Y", 0, IF($AF362="N/A", V362, AI362)), AO362))</f>
        <v>N/A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S:17 G:27 GR:54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5619</v>
      </c>
      <c r="B363" s="14" t="s">
        <v>3031</v>
      </c>
      <c r="C363" s="14" t="s">
        <v>63</v>
      </c>
      <c r="D363" s="14" t="s">
        <v>58</v>
      </c>
      <c r="E363" s="14">
        <f>VLOOKUP(B363, 'Rookie Year'!$A$2:$B$55555,2,FALSE)</f>
        <v>2024</v>
      </c>
      <c r="F363" s="14">
        <v>2024</v>
      </c>
      <c r="G363" s="14" t="s">
        <v>40</v>
      </c>
      <c r="H363" s="14" t="s">
        <v>2170</v>
      </c>
      <c r="I363" s="15">
        <v>4</v>
      </c>
      <c r="J363" s="14">
        <v>4</v>
      </c>
      <c r="K363" s="16">
        <f>IF(AND(G363&lt;&gt;"N",R363="N/A"), IF(I363&lt;4, 0, 0.25),IF(I363=1, IF(J363=1,0.25, 0.25), IF(I363&lt;13, 0.25, IF(I363&lt;26, 0.4, IF(I363&lt;51, 0.6, 0.75)))))</f>
        <v>0.25</v>
      </c>
      <c r="L363" s="15">
        <f>I363-M363</f>
        <v>3</v>
      </c>
      <c r="M363" s="15">
        <f>ROUNDUP(I363*K363,0)</f>
        <v>1</v>
      </c>
      <c r="N363" s="15">
        <f>M363*J363</f>
        <v>4</v>
      </c>
      <c r="O363" s="15">
        <v>4</v>
      </c>
      <c r="P363" s="15">
        <v>0</v>
      </c>
      <c r="Q363" s="15">
        <f>N363-O363-P363</f>
        <v>0</v>
      </c>
      <c r="R363" s="14" t="s">
        <v>75</v>
      </c>
      <c r="S363" s="14">
        <f>IF(R363="N/A", J363-($B$1-F363), J363-($B$1-R363))</f>
        <v>3</v>
      </c>
      <c r="T363" s="15">
        <v>0</v>
      </c>
      <c r="U363" s="15">
        <v>0</v>
      </c>
      <c r="V363" s="15">
        <v>0</v>
      </c>
      <c r="W363" s="15" t="str">
        <f>IF($S363&lt;4, "N/A", $M363)</f>
        <v>N/A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No</v>
      </c>
      <c r="AA363" s="17" t="str">
        <f>IF(C363="DM", "N/A", IF(Z363="No","N/A",VLOOKUP(B363,'Extension List'!$A$3:$AE$1972,19,FALSE)))</f>
        <v>N/A</v>
      </c>
      <c r="AB363" s="14" t="str">
        <f>IF(C363="DM", "N/A", IF(Z363="No","N/A",VLOOKUP(B363,'Extension List'!$A$3:$AE$1972,21,FALSE)))</f>
        <v>N/A</v>
      </c>
      <c r="AC363" s="14" t="str">
        <f>IF(AA363="N/A", "N/A", 0)</f>
        <v>N/A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3</v>
      </c>
      <c r="AN363" s="15">
        <f>IF(AD363="N/A", IF(U363="N/A", "N/A", L363+U363), AD363+AH363)</f>
        <v>3</v>
      </c>
      <c r="AO363" s="15">
        <f>IF(AD363="N/A", IF(V363="N/A", "N/A", L363+V363), IF(AI363="N/A", "N/A", AD363+AI363))</f>
        <v>3</v>
      </c>
      <c r="AP363" s="15" t="str">
        <f>IF(AD363="N/A", IF(W363="N/A", "N/A", L363+W363), IF(AJ363="N/A", "N/A", AD363+AJ363))</f>
        <v>N/A</v>
      </c>
      <c r="AQ363" s="15" t="str">
        <f>IF(AD363="N/A", IF(X363="N/A", "N/A", L363+X363), IF(AK363="N/A", "N/A", AD363+AK363))</f>
        <v>N/A</v>
      </c>
      <c r="AR363" s="14" t="s">
        <v>48</v>
      </c>
      <c r="AS363" s="14" t="s">
        <v>48</v>
      </c>
      <c r="AT363" s="14" t="s">
        <v>48</v>
      </c>
      <c r="AU363" s="14" t="s">
        <v>48</v>
      </c>
      <c r="AV363" s="14" t="s">
        <v>48</v>
      </c>
      <c r="AW363" s="14" t="s">
        <v>48</v>
      </c>
      <c r="AX363" s="14" t="s">
        <v>48</v>
      </c>
      <c r="AY363" s="14" t="s">
        <v>48</v>
      </c>
      <c r="AZ363" s="14" t="s">
        <v>48</v>
      </c>
      <c r="BA363" s="14" t="s">
        <v>48</v>
      </c>
      <c r="BB363" s="14" t="s">
        <v>48</v>
      </c>
      <c r="BC363" s="14" t="s">
        <v>48</v>
      </c>
      <c r="BD363" s="14" t="s">
        <v>48</v>
      </c>
      <c r="BE363" s="14" t="s">
        <v>48</v>
      </c>
      <c r="BF363" s="14" t="s">
        <v>48</v>
      </c>
      <c r="BG363" s="14" t="s">
        <v>48</v>
      </c>
      <c r="BH363" s="14" t="s">
        <v>48</v>
      </c>
      <c r="BI363" s="14"/>
      <c r="BJ363" s="15">
        <f>IF(AR363="R", $CA363, IF(OR(AR363="P", AR363="T", AR363="N"), 0, IF($C363="DM", $T363, IF(OR(AR363="Y", AR363="IR"),$AM363,IF(AR363="C", IF($BI363="Y", IF($AF363="N/A", $Q363, $AF363), IF($AG363="N/A", $T363,$AG363)))))))</f>
        <v>3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3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3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3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3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3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3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3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3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3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3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3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3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3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3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3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3</v>
      </c>
      <c r="CA363" s="14" t="s">
        <v>75</v>
      </c>
      <c r="CB363" s="15">
        <f>BZ363</f>
        <v>3</v>
      </c>
      <c r="CC363" s="14">
        <f>IF(OR($BH363="T", $BH363="R"), 0, IF($BH363="C", IF($BI363="Y", IF($BA363="C", 0, IF(AF363="N/A", Q363-T363, AF363-AG363)), IF($AF363="N/A", U363, AH363)), AN363))</f>
        <v>3</v>
      </c>
      <c r="CD363" s="14">
        <f>IF(OR($BH363="T", $BH363="R"), 0, IF($BH363="C", IF($BI363="Y", 0, IF($AF363="N/A", V363, AI363)), AO363))</f>
        <v>3</v>
      </c>
      <c r="CE363" s="14" t="str">
        <f>IF(OR($BH363="T", $BH363="R"), 0, IF($BH363="C", IF($BI363="Y", 0, IF($AF363="N/A", W363, AJ363)), AP363))</f>
        <v>N/A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S:3 G:1 GR:0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4709</v>
      </c>
      <c r="B364" s="14" t="s">
        <v>1431</v>
      </c>
      <c r="C364" s="14" t="s">
        <v>63</v>
      </c>
      <c r="D364" s="14" t="s">
        <v>58</v>
      </c>
      <c r="E364" s="14">
        <f>VLOOKUP(B364, 'Rookie Year'!$A$2:$B$55555,2,FALSE)</f>
        <v>2018</v>
      </c>
      <c r="F364" s="14">
        <v>2022</v>
      </c>
      <c r="G364" s="14" t="s">
        <v>42</v>
      </c>
      <c r="H364" s="14" t="s">
        <v>1927</v>
      </c>
      <c r="I364" s="15">
        <v>25</v>
      </c>
      <c r="J364" s="14">
        <v>5</v>
      </c>
      <c r="K364" s="16">
        <f>IF(AND(G364&lt;&gt;"N",R364="N/A"), IF(I364&lt;4, 0, 0.25),IF(I364=1, IF(J364=1,0.25, 0.25), IF(I364&lt;13, 0.25, IF(I364&lt;26, 0.4, IF(I364&lt;51, 0.6, 0.75)))))</f>
        <v>0.4</v>
      </c>
      <c r="L364" s="15">
        <f>I364-M364</f>
        <v>15</v>
      </c>
      <c r="M364" s="15">
        <f>ROUNDUP(I364*K364,0)</f>
        <v>10</v>
      </c>
      <c r="N364" s="15">
        <f>M364*J364</f>
        <v>50</v>
      </c>
      <c r="O364" s="15">
        <v>50</v>
      </c>
      <c r="P364" s="15">
        <v>0</v>
      </c>
      <c r="Q364" s="15">
        <f>N364-O364-P364</f>
        <v>0</v>
      </c>
      <c r="R364" s="14" t="s">
        <v>75</v>
      </c>
      <c r="S364" s="14">
        <f>IF(R364="N/A", J364-($B$1-F364), J364-($B$1-R364))</f>
        <v>2</v>
      </c>
      <c r="T364" s="15">
        <v>0</v>
      </c>
      <c r="U364" s="15">
        <v>0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No</v>
      </c>
      <c r="AA364" s="17" t="str">
        <f>IF(C364="DM", "N/A", IF(Z364="No","N/A",VLOOKUP(B364,'Extension List'!$A$3:$AE$1972,19,FALSE)))</f>
        <v>N/A</v>
      </c>
      <c r="AB364" s="14" t="str">
        <f>IF(C364="DM", "N/A", IF(Z364="No","N/A",VLOOKUP(B364,'Extension List'!$A$3:$AE$1972,21,FALSE)))</f>
        <v>N/A</v>
      </c>
      <c r="AC364" s="14" t="str">
        <f>IF(AA364="N/A", "N/A", 0)</f>
        <v>N/A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15</v>
      </c>
      <c r="AN364" s="15">
        <f>IF(AD364="N/A", IF(U364="N/A", "N/A", L364+U364), AD364+AH364)</f>
        <v>15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40</v>
      </c>
      <c r="AS364" s="14" t="s">
        <v>40</v>
      </c>
      <c r="AT364" s="14" t="s">
        <v>40</v>
      </c>
      <c r="AU364" s="14" t="s">
        <v>40</v>
      </c>
      <c r="AV364" s="14" t="s">
        <v>40</v>
      </c>
      <c r="AW364" s="14" t="s">
        <v>40</v>
      </c>
      <c r="AX364" s="14" t="s">
        <v>40</v>
      </c>
      <c r="AY364" s="14" t="s">
        <v>40</v>
      </c>
      <c r="AZ364" s="14" t="s">
        <v>40</v>
      </c>
      <c r="BA364" s="14" t="s">
        <v>40</v>
      </c>
      <c r="BB364" s="14" t="s">
        <v>40</v>
      </c>
      <c r="BC364" s="14" t="s">
        <v>40</v>
      </c>
      <c r="BD364" s="14" t="s">
        <v>40</v>
      </c>
      <c r="BE364" s="14" t="s">
        <v>40</v>
      </c>
      <c r="BF364" s="14" t="s">
        <v>40</v>
      </c>
      <c r="BG364" s="14" t="s">
        <v>40</v>
      </c>
      <c r="BH364" s="14" t="s">
        <v>40</v>
      </c>
      <c r="BI364" s="14"/>
      <c r="BJ364" s="15">
        <f>IF(AR364="R", $CA364, IF(OR(AR364="P", AR364="T", AR364="N"), 0, IF($C364="DM", $T364, IF(OR(AR364="Y", AR364="IR"),$AM364,IF(AR364="C", IF($BI364="Y", IF($AF364="N/A", $Q364, $AF364), IF($AG364="N/A", $T364,$AG364)))))))</f>
        <v>15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15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15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15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15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15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15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15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15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15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15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15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15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15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15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15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15</v>
      </c>
      <c r="CA364" s="14" t="s">
        <v>75</v>
      </c>
      <c r="CB364" s="15">
        <f>BZ364</f>
        <v>15</v>
      </c>
      <c r="CC364" s="14">
        <f>IF(OR($BH364="T", $BH364="R"), 0, IF($BH364="C", IF($BI364="Y", IF($BA364="C", 0, IF(AF364="N/A", Q364-T364, AF364-AG364)), IF($AF364="N/A", U364, AH364)), AN364))</f>
        <v>15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S:15 G:10 GR:0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6166</v>
      </c>
      <c r="B365" s="14" t="s">
        <v>2599</v>
      </c>
      <c r="C365" s="14" t="s">
        <v>63</v>
      </c>
      <c r="D365" s="14" t="s">
        <v>58</v>
      </c>
      <c r="E365" s="14">
        <f>VLOOKUP(B365, 'Rookie Year'!$A$2:$B$55555,2,FALSE)</f>
        <v>2022</v>
      </c>
      <c r="F365" s="14">
        <v>2025</v>
      </c>
      <c r="G365" s="14" t="s">
        <v>42</v>
      </c>
      <c r="H365" s="14">
        <v>2</v>
      </c>
      <c r="I365" s="15">
        <v>5</v>
      </c>
      <c r="J365" s="14">
        <v>1</v>
      </c>
      <c r="K365" s="16">
        <f>IF(AND(G365&lt;&gt;"N",R365="N/A"), IF(I365&lt;4, 0, 0.25),IF(I365=1, IF(J365=1,0.25, 0.25), IF(I365&lt;13, 0.25, IF(I365&lt;26, 0.4, IF(I365&lt;51, 0.6, 0.75)))))</f>
        <v>0.25</v>
      </c>
      <c r="L365" s="15">
        <f>I365-M365</f>
        <v>3</v>
      </c>
      <c r="M365" s="15">
        <f>ROUNDUP(I365*K365,0)</f>
        <v>2</v>
      </c>
      <c r="N365" s="15">
        <f>M365*J365</f>
        <v>2</v>
      </c>
      <c r="O365" s="15">
        <v>0</v>
      </c>
      <c r="P365" s="15">
        <v>0</v>
      </c>
      <c r="Q365" s="15">
        <f>N365-O365-P365</f>
        <v>2</v>
      </c>
      <c r="R365" s="14" t="s">
        <v>75</v>
      </c>
      <c r="S365" s="14">
        <f>IF(R365="N/A", J365-($B$1-F365), J365-($B$1-R365))</f>
        <v>1</v>
      </c>
      <c r="T365" s="15">
        <f>IF($S365&lt;1, "N/A", $M365)</f>
        <v>2</v>
      </c>
      <c r="U365" s="15" t="str">
        <f>IF($S365&lt;2, "N/A", $M365)</f>
        <v>N/A</v>
      </c>
      <c r="V365" s="15" t="str">
        <f>IF($S365&lt;3, "N/A", $M365)</f>
        <v>N/A</v>
      </c>
      <c r="W365" s="15" t="str">
        <f>IF($S365&lt;4, "N/A", $M365)</f>
        <v>N/A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No</v>
      </c>
      <c r="AA365" s="17" t="str">
        <f>IF(C365="DM", "N/A", IF(Z365="No","N/A",VLOOKUP(B365,'Extension List'!$A$3:$AE$1972,19,FALSE)))</f>
        <v>N/A</v>
      </c>
      <c r="AB365" s="14" t="str">
        <f>IF(C365="DM", "N/A", IF(Z365="No","N/A",VLOOKUP(B365,'Extension List'!$A$3:$AE$1972,21,FALSE)))</f>
        <v>N/A</v>
      </c>
      <c r="AC365" s="14" t="str">
        <f>IF(AA365="N/A", "N/A", 0)</f>
        <v>N/A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5</v>
      </c>
      <c r="AN365" s="15" t="str">
        <f>IF(AD365="N/A", IF(U365="N/A", "N/A", L365+U365), AD365+AH365)</f>
        <v>N/A</v>
      </c>
      <c r="AO365" s="15" t="str">
        <f>IF(AD365="N/A", IF(V365="N/A", "N/A", L365+V365), IF(AI365="N/A", "N/A", AD365+AI365))</f>
        <v>N/A</v>
      </c>
      <c r="AP365" s="15" t="str">
        <f>IF(AD365="N/A", IF(W365="N/A", "N/A", L365+W365), IF(AJ365="N/A", "N/A", AD365+AJ365))</f>
        <v>N/A</v>
      </c>
      <c r="AQ365" s="15" t="str">
        <f>IF(AD365="N/A", IF(X365="N/A", "N/A", L365+X365), IF(AK365="N/A", "N/A", AD365+AK365))</f>
        <v>N/A</v>
      </c>
      <c r="AR365" s="14" t="s">
        <v>42</v>
      </c>
      <c r="AS365" s="14" t="s">
        <v>42</v>
      </c>
      <c r="AT365" s="14" t="s">
        <v>40</v>
      </c>
      <c r="AU365" s="14" t="s">
        <v>40</v>
      </c>
      <c r="AV365" s="14" t="s">
        <v>40</v>
      </c>
      <c r="AW365" s="14" t="s">
        <v>40</v>
      </c>
      <c r="AX365" s="14" t="s">
        <v>40</v>
      </c>
      <c r="AY365" s="14" t="s">
        <v>40</v>
      </c>
      <c r="AZ365" s="14" t="s">
        <v>40</v>
      </c>
      <c r="BA365" s="14" t="s">
        <v>40</v>
      </c>
      <c r="BB365" s="14" t="s">
        <v>40</v>
      </c>
      <c r="BC365" s="14" t="s">
        <v>40</v>
      </c>
      <c r="BD365" s="14" t="s">
        <v>40</v>
      </c>
      <c r="BE365" s="14" t="s">
        <v>40</v>
      </c>
      <c r="BF365" s="14" t="s">
        <v>40</v>
      </c>
      <c r="BG365" s="14" t="s">
        <v>40</v>
      </c>
      <c r="BH365" s="14" t="s">
        <v>40</v>
      </c>
      <c r="BJ365" s="15">
        <f>IF(AR365="R", $CA365, IF(OR(AR365="P", AR365="T", AR365="N"), 0, IF($C365="DM", $T365, IF(OR(AR365="Y", AR365="IR"),$AM365,IF(AR365="C", IF($BI365="Y", IF($AF365="N/A", $Q365, $AF365), IF($AG365="N/A", $T365,$AG365)))))))</f>
        <v>0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0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5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5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5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5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5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5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5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5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5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5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5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5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5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5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5</v>
      </c>
      <c r="CA365" s="14" t="s">
        <v>75</v>
      </c>
      <c r="CB365" s="15">
        <f>BZ365</f>
        <v>5</v>
      </c>
      <c r="CC365" s="14" t="str">
        <f>IF(OR($BH365="T", $BH365="R"), 0, IF($BH365="C", IF($BI365="Y", IF($BA365="C", 0, IF(AF365="N/A", Q365-T365, AF365-AG365)), IF($AF365="N/A", U365, AH365)), AN365))</f>
        <v>N/A</v>
      </c>
      <c r="CD365" s="14" t="str">
        <f>IF(OR($BH365="T", $BH365="R"), 0, IF($BH365="C", IF($BI365="Y", 0, IF($AF365="N/A", V365, AI365)), AO365))</f>
        <v>N/A</v>
      </c>
      <c r="CE365" s="14" t="str">
        <f>IF(OR($BH365="T", $BH365="R"), 0, IF($BH365="C", IF($BI365="Y", 0, IF($AF365="N/A", W365, AJ365)), AP365))</f>
        <v>N/A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S:3 G:2 GR:2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4737</v>
      </c>
      <c r="B366" s="14" t="s">
        <v>2567</v>
      </c>
      <c r="C366" s="14" t="s">
        <v>63</v>
      </c>
      <c r="D366" s="14" t="s">
        <v>58</v>
      </c>
      <c r="E366" s="14">
        <f>VLOOKUP(B366, 'Rookie Year'!$A$2:$B$55555,2,FALSE)</f>
        <v>2022</v>
      </c>
      <c r="F366" s="14">
        <v>2022</v>
      </c>
      <c r="G366" s="14" t="s">
        <v>40</v>
      </c>
      <c r="H366" s="14" t="s">
        <v>2166</v>
      </c>
      <c r="I366" s="15">
        <v>5</v>
      </c>
      <c r="J366" s="14">
        <v>4</v>
      </c>
      <c r="K366" s="16">
        <f>IF(AND(G366&lt;&gt;"N",R366="N/A"), IF(I366&lt;4, 0, 0.25),IF(I366=1, IF(J366=1,0.25, 0.25), IF(I366&lt;13, 0.25, IF(I366&lt;26, 0.4, IF(I366&lt;51, 0.6, 0.75)))))</f>
        <v>0.25</v>
      </c>
      <c r="L366" s="15">
        <f>I366-M366</f>
        <v>3</v>
      </c>
      <c r="M366" s="15">
        <f>ROUNDUP(I366*K366,0)</f>
        <v>2</v>
      </c>
      <c r="N366" s="15">
        <f>M366*J366</f>
        <v>8</v>
      </c>
      <c r="O366" s="15">
        <v>8</v>
      </c>
      <c r="P366" s="15">
        <v>0</v>
      </c>
      <c r="Q366" s="15">
        <f>N366-O366-P366</f>
        <v>0</v>
      </c>
      <c r="R366" s="14" t="s">
        <v>75</v>
      </c>
      <c r="S366" s="14">
        <f>IF(R366="N/A", J366-($B$1-F366), J366-($B$1-R366))</f>
        <v>1</v>
      </c>
      <c r="T366" s="15">
        <v>0</v>
      </c>
      <c r="U366" s="15" t="str">
        <f>IF($S366&lt;2, "N/A", $M366)</f>
        <v>N/A</v>
      </c>
      <c r="V366" s="15" t="str">
        <f>IF($S366&lt;3, "N/A", $M366)</f>
        <v>N/A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Yes</v>
      </c>
      <c r="AA366" s="17">
        <f>IF(C366="DM", "N/A", IF(Z366="No","N/A",VLOOKUP(B366,'Extension List'!$A$3:$AE$1972,19,FALSE)))</f>
        <v>5</v>
      </c>
      <c r="AB366" s="14">
        <f>IF(C366="DM", "N/A", IF(Z366="No","N/A",VLOOKUP(B366,'Extension List'!$A$3:$AE$1972,21,FALSE)))</f>
        <v>1</v>
      </c>
      <c r="AC366" s="14">
        <f>IF(AA366="N/A", "N/A", 0)</f>
        <v>0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3</v>
      </c>
      <c r="AN366" s="15" t="str">
        <f>IF(AD366="N/A", IF(U366="N/A", "N/A", L366+U366), AD366+AH366)</f>
        <v>N/A</v>
      </c>
      <c r="AO366" s="15" t="str">
        <f>IF(AD366="N/A", IF(V366="N/A", "N/A", L366+V366), IF(AI366="N/A", "N/A", AD366+AI366))</f>
        <v>N/A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44</v>
      </c>
      <c r="AY366" s="14" t="s">
        <v>44</v>
      </c>
      <c r="AZ366" s="14" t="s">
        <v>44</v>
      </c>
      <c r="BA366" s="14" t="s">
        <v>44</v>
      </c>
      <c r="BB366" s="14" t="s">
        <v>44</v>
      </c>
      <c r="BC366" s="14" t="s">
        <v>44</v>
      </c>
      <c r="BD366" s="14" t="s">
        <v>44</v>
      </c>
      <c r="BE366" s="14" t="s">
        <v>44</v>
      </c>
      <c r="BF366" s="14" t="s">
        <v>44</v>
      </c>
      <c r="BG366" s="14" t="s">
        <v>44</v>
      </c>
      <c r="BH366" s="14" t="s">
        <v>44</v>
      </c>
      <c r="BI366" s="14"/>
      <c r="BJ366" s="15">
        <f>IF(AR366="R", $CA366, IF(OR(AR366="P", AR366="T", AR366="N"), 0, IF($C366="DM", $T366, IF(OR(AR366="Y", AR366="IR"),$AM366,IF(AR366="C", IF($BI366="Y", IF($AF366="N/A", $Q366, $AF366), IF($AG366="N/A", $T366,$AG366)))))))</f>
        <v>3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3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3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3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3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3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0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0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0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0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0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0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0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0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0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0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0</v>
      </c>
      <c r="CA366" s="14" t="s">
        <v>75</v>
      </c>
      <c r="CB366" s="15">
        <f>BZ366</f>
        <v>0</v>
      </c>
      <c r="CC366" s="14" t="str">
        <f>IF(OR($BH366="T", $BH366="R"), 0, IF($BH366="C", IF($BI366="Y", IF($BA366="C", 0, IF(AF366="N/A", Q366-T366, AF366-AG366)), IF($AF366="N/A", U366, AH366)), AN366))</f>
        <v>N/A</v>
      </c>
      <c r="CD366" s="14" t="str">
        <f>IF(OR($BH366="T", $BH366="R"), 0, IF($BH366="C", IF($BI366="Y", 0, IF($AF366="N/A", V366, AI366)), AO366))</f>
        <v>N/A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S:3 G:2 GR:0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6178</v>
      </c>
      <c r="B367" s="14" t="s">
        <v>2831</v>
      </c>
      <c r="C367" s="14" t="s">
        <v>63</v>
      </c>
      <c r="D367" s="14" t="s">
        <v>58</v>
      </c>
      <c r="E367" s="14">
        <f>VLOOKUP(B367, 'Rookie Year'!$A$2:$B$55555,2,FALSE)</f>
        <v>2023</v>
      </c>
      <c r="F367" s="14">
        <v>2025</v>
      </c>
      <c r="G367" s="14" t="s">
        <v>42</v>
      </c>
      <c r="H367" s="14">
        <v>3</v>
      </c>
      <c r="I367" s="15">
        <v>21</v>
      </c>
      <c r="J367" s="14">
        <v>1</v>
      </c>
      <c r="K367" s="16">
        <f>IF(AND(G367&lt;&gt;"N",R367="N/A"), IF(I367&lt;4, 0, 0.25),IF(I367=1, IF(J367=1,0.25, 0.25), IF(I367&lt;13, 0.25, IF(I367&lt;26, 0.4, IF(I367&lt;51, 0.6, 0.75)))))</f>
        <v>0.4</v>
      </c>
      <c r="L367" s="15">
        <f>I367-M367</f>
        <v>12</v>
      </c>
      <c r="M367" s="15">
        <f>ROUNDUP(I367*K367,0)</f>
        <v>9</v>
      </c>
      <c r="N367" s="15">
        <f>M367*J367</f>
        <v>9</v>
      </c>
      <c r="O367" s="15">
        <v>0</v>
      </c>
      <c r="P367" s="15">
        <v>0</v>
      </c>
      <c r="Q367" s="15">
        <f>N367-O367-P367</f>
        <v>9</v>
      </c>
      <c r="R367" s="14" t="s">
        <v>75</v>
      </c>
      <c r="S367" s="14">
        <f>IF(R367="N/A", J367-($B$1-F367), J367-($B$1-R367))</f>
        <v>1</v>
      </c>
      <c r="T367" s="15">
        <f>IF($S367&lt;1, "N/A", $M367)</f>
        <v>9</v>
      </c>
      <c r="U367" s="15" t="str">
        <f>IF($S367&lt;2, "N/A", $M367)</f>
        <v>N/A</v>
      </c>
      <c r="V367" s="15" t="str">
        <f>IF($S367&lt;3, "N/A", $M367)</f>
        <v>N/A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No</v>
      </c>
      <c r="AA367" s="17" t="str">
        <f>IF(C367="DM", "N/A", IF(Z367="No","N/A",VLOOKUP(B367,'Extension List'!$A$3:$AE$1972,19,FALSE)))</f>
        <v>N/A</v>
      </c>
      <c r="AB367" s="14" t="str">
        <f>IF(C367="DM", "N/A", IF(Z367="No","N/A",VLOOKUP(B367,'Extension List'!$A$3:$AE$1972,21,FALSE)))</f>
        <v>N/A</v>
      </c>
      <c r="AC367" s="14" t="str">
        <f>IF(AA367="N/A", "N/A", 0)</f>
        <v>N/A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21</v>
      </c>
      <c r="AN367" s="15" t="str">
        <f>IF(AD367="N/A", IF(U367="N/A", "N/A", L367+U367), AD367+AH367)</f>
        <v>N/A</v>
      </c>
      <c r="AO367" s="15" t="str">
        <f>IF(AD367="N/A", IF(V367="N/A", "N/A", L367+V367), IF(AI367="N/A", "N/A", AD367+AI367))</f>
        <v>N/A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42</v>
      </c>
      <c r="AS367" s="14" t="s">
        <v>42</v>
      </c>
      <c r="AT367" s="14" t="s">
        <v>42</v>
      </c>
      <c r="AU367" s="14" t="s">
        <v>40</v>
      </c>
      <c r="AV367" s="14" t="s">
        <v>40</v>
      </c>
      <c r="AW367" s="14" t="s">
        <v>40</v>
      </c>
      <c r="AX367" s="14" t="s">
        <v>40</v>
      </c>
      <c r="AY367" s="14" t="s">
        <v>40</v>
      </c>
      <c r="AZ367" s="14" t="s">
        <v>40</v>
      </c>
      <c r="BA367" s="14" t="s">
        <v>40</v>
      </c>
      <c r="BB367" s="14" t="s">
        <v>40</v>
      </c>
      <c r="BC367" s="14" t="s">
        <v>40</v>
      </c>
      <c r="BD367" s="14" t="s">
        <v>40</v>
      </c>
      <c r="BE367" s="14" t="s">
        <v>40</v>
      </c>
      <c r="BF367" s="14" t="s">
        <v>40</v>
      </c>
      <c r="BG367" s="14" t="s">
        <v>40</v>
      </c>
      <c r="BH367" s="14" t="s">
        <v>40</v>
      </c>
      <c r="BJ367" s="15">
        <f>IF(AR367="R", $CA367, IF(OR(AR367="P", AR367="T", AR367="N"), 0, IF($C367="DM", $T367, IF(OR(AR367="Y", AR367="IR"),$AM367,IF(AR367="C", IF($BI367="Y", IF($AF367="N/A", $Q367, $AF367), IF($AG367="N/A", $T367,$AG367)))))))</f>
        <v>0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0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0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21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21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21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21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21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21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21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21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21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21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21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21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21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21</v>
      </c>
      <c r="CA367" s="14" t="s">
        <v>75</v>
      </c>
      <c r="CB367" s="15">
        <f>BZ367</f>
        <v>21</v>
      </c>
      <c r="CC367" s="14" t="str">
        <f>IF(OR($BH367="T", $BH367="R"), 0, IF($BH367="C", IF($BI367="Y", IF($BA367="C", 0, IF(AF367="N/A", Q367-T367, AF367-AG367)), IF($AF367="N/A", U367, AH367)), AN367))</f>
        <v>N/A</v>
      </c>
      <c r="CD367" s="14" t="str">
        <f>IF(OR($BH367="T", $BH367="R"), 0, IF($BH367="C", IF($BI367="Y", 0, IF($AF367="N/A", V367, AI367)), AO367))</f>
        <v>N/A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S:12 G:9 GR:9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5609</v>
      </c>
      <c r="B368" s="14" t="s">
        <v>3032</v>
      </c>
      <c r="C368" s="14" t="s">
        <v>63</v>
      </c>
      <c r="D368" s="14" t="s">
        <v>58</v>
      </c>
      <c r="E368" s="14">
        <f>VLOOKUP(B368, 'Rookie Year'!$A$2:$B$55555,2,FALSE)</f>
        <v>2024</v>
      </c>
      <c r="F368" s="14">
        <v>2024</v>
      </c>
      <c r="G368" s="14" t="s">
        <v>40</v>
      </c>
      <c r="H368" s="14" t="s">
        <v>2160</v>
      </c>
      <c r="I368" s="15">
        <v>7</v>
      </c>
      <c r="J368" s="14">
        <v>4</v>
      </c>
      <c r="K368" s="16">
        <f>IF(AND(G368&lt;&gt;"N",R368="N/A"), IF(I368&lt;4, 0, 0.25),IF(I368=1, IF(J368=1,0.25, 0.25), IF(I368&lt;13, 0.25, IF(I368&lt;26, 0.4, IF(I368&lt;51, 0.6, 0.75)))))</f>
        <v>0.25</v>
      </c>
      <c r="L368" s="15">
        <f>I368-M368</f>
        <v>5</v>
      </c>
      <c r="M368" s="15">
        <f>ROUNDUP(I368*K368,0)</f>
        <v>2</v>
      </c>
      <c r="N368" s="15">
        <f>M368*J368</f>
        <v>8</v>
      </c>
      <c r="O368" s="15">
        <v>8</v>
      </c>
      <c r="P368" s="15">
        <v>0</v>
      </c>
      <c r="Q368" s="15">
        <f>N368-O368-P368</f>
        <v>0</v>
      </c>
      <c r="R368" s="14" t="s">
        <v>75</v>
      </c>
      <c r="S368" s="14">
        <f>IF(R368="N/A", J368-($B$1-F368), J368-($B$1-R368))</f>
        <v>3</v>
      </c>
      <c r="T368" s="15">
        <v>0</v>
      </c>
      <c r="U368" s="15">
        <v>0</v>
      </c>
      <c r="V368" s="15">
        <v>0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No</v>
      </c>
      <c r="AA368" s="17" t="str">
        <f>IF(C368="DM", "N/A", IF(Z368="No","N/A",VLOOKUP(B368,'Extension List'!$A$3:$AE$1972,19,FALSE)))</f>
        <v>N/A</v>
      </c>
      <c r="AB368" s="14" t="str">
        <f>IF(C368="DM", "N/A", IF(Z368="No","N/A",VLOOKUP(B368,'Extension List'!$A$3:$AE$1972,21,FALSE)))</f>
        <v>N/A</v>
      </c>
      <c r="AC368" s="14" t="str">
        <f>IF(AA368="N/A", "N/A", 0)</f>
        <v>N/A</v>
      </c>
      <c r="AD368" s="15" t="str">
        <f>IF(AE368="N/A", "N/A", AA368-AE368)</f>
        <v>N/A</v>
      </c>
      <c r="AE368" s="15" t="str">
        <f>IF(AA368="N/A", "N/A", IF(AC368&gt;0, IF(AA368&lt;13, ROUNDUP(0.25*AA368,0), IF(AA368&lt;26, ROUNDUP(0.4*AA368,0), IF(AA368&lt;51, ROUNDUP(0.6*AA368,0), ROUNDUP(0.75*AA368,0)))), "N/A"))</f>
        <v>N/A</v>
      </c>
      <c r="AF368" s="15" t="str">
        <f>IF(AD368="N/A","N/A", (AE368*AC368)+Q368)</f>
        <v>N/A</v>
      </c>
      <c r="AG368" s="15" t="str">
        <f>IF($AF368="N/A", "N/A", "TBC")</f>
        <v>N/A</v>
      </c>
      <c r="AH368" s="15" t="str">
        <f>IF($AF368="N/A", "N/A", "TBC")</f>
        <v>N/A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N/A</v>
      </c>
      <c r="AM368" s="15">
        <f>IF(AD368="N/A", L368+T368, L368+AG368)</f>
        <v>5</v>
      </c>
      <c r="AN368" s="15">
        <f>IF(AD368="N/A", IF(U368="N/A", "N/A", L368+U368), AD368+AH368)</f>
        <v>5</v>
      </c>
      <c r="AO368" s="15">
        <f>IF(AD368="N/A", IF(V368="N/A", "N/A", L368+V368), IF(AI368="N/A", "N/A", AD368+AI368))</f>
        <v>5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40</v>
      </c>
      <c r="AS368" s="14" t="s">
        <v>40</v>
      </c>
      <c r="AT368" s="14" t="s">
        <v>40</v>
      </c>
      <c r="AU368" s="14" t="s">
        <v>40</v>
      </c>
      <c r="AV368" s="14" t="s">
        <v>40</v>
      </c>
      <c r="AW368" s="14" t="s">
        <v>40</v>
      </c>
      <c r="AX368" s="14" t="s">
        <v>40</v>
      </c>
      <c r="AY368" s="14" t="s">
        <v>40</v>
      </c>
      <c r="AZ368" s="14" t="s">
        <v>40</v>
      </c>
      <c r="BA368" s="14" t="s">
        <v>40</v>
      </c>
      <c r="BB368" s="14" t="s">
        <v>40</v>
      </c>
      <c r="BC368" s="14" t="s">
        <v>40</v>
      </c>
      <c r="BD368" s="14" t="s">
        <v>40</v>
      </c>
      <c r="BE368" s="14" t="s">
        <v>40</v>
      </c>
      <c r="BF368" s="14" t="s">
        <v>40</v>
      </c>
      <c r="BG368" s="14" t="s">
        <v>40</v>
      </c>
      <c r="BH368" s="14" t="s">
        <v>40</v>
      </c>
      <c r="BI368" s="14"/>
      <c r="BJ368" s="15">
        <f>IF(AR368="R", $CA368, IF(OR(AR368="P", AR368="T", AR368="N"), 0, IF($C368="DM", $T368, IF(OR(AR368="Y", AR368="IR"),$AM368,IF(AR368="C", IF($BI368="Y", IF($AF368="N/A", $Q368, $AF368), IF($AG368="N/A", $T368,$AG368)))))))</f>
        <v>5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5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5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5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5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5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5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5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5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5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5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5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5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5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5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5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5</v>
      </c>
      <c r="CA368" s="14" t="s">
        <v>75</v>
      </c>
      <c r="CB368" s="15">
        <f>BZ368</f>
        <v>5</v>
      </c>
      <c r="CC368" s="14">
        <f>IF(OR($BH368="T", $BH368="R"), 0, IF($BH368="C", IF($BI368="Y", IF($BA368="C", 0, IF(AF368="N/A", Q368-T368, AF368-AG368)), IF($AF368="N/A", U368, AH368)), AN368))</f>
        <v>5</v>
      </c>
      <c r="CD368" s="14">
        <f>IF(OR($BH368="T", $BH368="R"), 0, IF($BH368="C", IF($BI368="Y", 0, IF($AF368="N/A", V368, AI368)), AO368))</f>
        <v>5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S:5 G:2 GR:0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6147</v>
      </c>
      <c r="B369" s="14" t="s">
        <v>580</v>
      </c>
      <c r="C369" s="14" t="s">
        <v>64</v>
      </c>
      <c r="D369" s="14" t="s">
        <v>58</v>
      </c>
      <c r="E369" s="14">
        <f>VLOOKUP(B369, 'Rookie Year'!$A$2:$B$55555,2,FALSE)</f>
        <v>2019</v>
      </c>
      <c r="F369" s="14">
        <v>2025</v>
      </c>
      <c r="G369" s="14" t="s">
        <v>42</v>
      </c>
      <c r="H369" s="14">
        <v>1</v>
      </c>
      <c r="I369" s="15">
        <v>6</v>
      </c>
      <c r="J369" s="14">
        <v>1</v>
      </c>
      <c r="K369" s="16">
        <f>IF(AND(G369&lt;&gt;"N",R369="N/A"), IF(I369&lt;4, 0, 0.25),IF(I369=1, IF(J369=1,0.25, 0.25), IF(I369&lt;13, 0.25, IF(I369&lt;26, 0.4, IF(I369&lt;51, 0.6, 0.75)))))</f>
        <v>0.25</v>
      </c>
      <c r="L369" s="15">
        <f>I369-M369</f>
        <v>4</v>
      </c>
      <c r="M369" s="15">
        <f>ROUNDUP(I369*K369,0)</f>
        <v>2</v>
      </c>
      <c r="N369" s="15">
        <f>M369*J369</f>
        <v>2</v>
      </c>
      <c r="O369" s="15">
        <v>0</v>
      </c>
      <c r="P369" s="15">
        <v>0</v>
      </c>
      <c r="Q369" s="15">
        <f>N369-O369-P369</f>
        <v>2</v>
      </c>
      <c r="R369" s="14" t="s">
        <v>75</v>
      </c>
      <c r="S369" s="14">
        <f>IF(R369="N/A", J369-($B$1-F369), J369-($B$1-R369))</f>
        <v>1</v>
      </c>
      <c r="T369" s="15">
        <f>IF($S369&lt;1, "N/A", $M369)</f>
        <v>2</v>
      </c>
      <c r="U369" s="15" t="str">
        <f>IF($S369&lt;2, "N/A", $M369)</f>
        <v>N/A</v>
      </c>
      <c r="V369" s="15" t="str">
        <f>IF($S369&lt;3, "N/A", $M369)</f>
        <v>N/A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No</v>
      </c>
      <c r="AA369" s="17" t="str">
        <f>IF(C369="DM", "N/A", IF(Z369="No","N/A",VLOOKUP(B369,'Extension List'!$A$3:$AE$1972,19,FALSE)))</f>
        <v>N/A</v>
      </c>
      <c r="AB369" s="14" t="str">
        <f>IF(C369="DM", "N/A", IF(Z369="No","N/A",VLOOKUP(B369,'Extension List'!$A$3:$AE$1972,21,FALSE)))</f>
        <v>N/A</v>
      </c>
      <c r="AC369" s="14" t="str">
        <f>IF(AA369="N/A", "N/A", 0)</f>
        <v>N/A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6</v>
      </c>
      <c r="AN369" s="15" t="str">
        <f>IF(AD369="N/A", IF(U369="N/A", "N/A", L369+U369), AD369+AH369)</f>
        <v>N/A</v>
      </c>
      <c r="AO369" s="15" t="str">
        <f>IF(AD369="N/A", IF(V369="N/A", "N/A", L369+V369), IF(AI369="N/A", "N/A", AD369+AI369))</f>
        <v>N/A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42</v>
      </c>
      <c r="AS369" s="14" t="s">
        <v>40</v>
      </c>
      <c r="AT369" s="14" t="s">
        <v>40</v>
      </c>
      <c r="AU369" s="14" t="s">
        <v>40</v>
      </c>
      <c r="AV369" s="14" t="s">
        <v>40</v>
      </c>
      <c r="AW369" s="14" t="s">
        <v>40</v>
      </c>
      <c r="AX369" s="14" t="s">
        <v>44</v>
      </c>
      <c r="AY369" s="14" t="s">
        <v>44</v>
      </c>
      <c r="AZ369" s="14" t="s">
        <v>44</v>
      </c>
      <c r="BA369" s="14" t="s">
        <v>44</v>
      </c>
      <c r="BB369" s="14" t="s">
        <v>44</v>
      </c>
      <c r="BC369" s="14" t="s">
        <v>44</v>
      </c>
      <c r="BD369" s="14" t="s">
        <v>44</v>
      </c>
      <c r="BE369" s="14" t="s">
        <v>44</v>
      </c>
      <c r="BF369" s="14" t="s">
        <v>44</v>
      </c>
      <c r="BG369" s="14" t="s">
        <v>44</v>
      </c>
      <c r="BH369" s="14" t="s">
        <v>44</v>
      </c>
      <c r="BJ369" s="15">
        <f>IF(AR369="R", $CA369, IF(OR(AR369="P", AR369="T", AR369="N"), 0, IF($C369="DM", $T369, IF(OR(AR369="Y", AR369="IR"),$AM369,IF(AR369="C", IF($BI369="Y", IF($AF369="N/A", $Q369, $AF369), IF($AG369="N/A", $T369,$AG369)))))))</f>
        <v>0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6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6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6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6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6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2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2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2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2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2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2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2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2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2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2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2</v>
      </c>
      <c r="CA369" s="14" t="s">
        <v>75</v>
      </c>
      <c r="CB369" s="15">
        <f>BZ369</f>
        <v>2</v>
      </c>
      <c r="CC369" s="14" t="str">
        <f>IF(OR($BH369="T", $BH369="R"), 0, IF($BH369="C", IF($BI369="Y", IF($BA369="C", 0, IF(AF369="N/A", Q369-T369, AF369-AG369)), IF($AF369="N/A", U369, AH369)), AN369))</f>
        <v>N/A</v>
      </c>
      <c r="CD369" s="14" t="str">
        <f>IF(OR($BH369="T", $BH369="R"), 0, IF($BH369="C", IF($BI369="Y", 0, IF($AF369="N/A", V369, AI369)), AO369))</f>
        <v>N/A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S:4 G:2 GR:2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6027</v>
      </c>
      <c r="B370" s="14" t="s">
        <v>3143</v>
      </c>
      <c r="C370" s="14" t="s">
        <v>64</v>
      </c>
      <c r="D370" s="14" t="s">
        <v>58</v>
      </c>
      <c r="E370" s="14">
        <v>2025</v>
      </c>
      <c r="F370" s="14">
        <v>2025</v>
      </c>
      <c r="G370" s="14" t="s">
        <v>40</v>
      </c>
      <c r="H370" s="14" t="s">
        <v>2171</v>
      </c>
      <c r="I370" s="15">
        <v>4</v>
      </c>
      <c r="J370" s="14">
        <v>4</v>
      </c>
      <c r="K370" s="16">
        <f>IF(AND(G370&lt;&gt;"N",R370="N/A"), IF(I370&lt;4, 0, 0.25),IF(I370=1, IF(J370=1,0.25, 0.25), IF(I370&lt;13, 0.25, IF(I370&lt;26, 0.4, IF(I370&lt;51, 0.6, 0.75)))))</f>
        <v>0.25</v>
      </c>
      <c r="L370" s="15">
        <f>I370-M370</f>
        <v>3</v>
      </c>
      <c r="M370" s="15">
        <f>ROUNDUP(I370*K370,0)</f>
        <v>1</v>
      </c>
      <c r="N370" s="15">
        <f>M370*J370</f>
        <v>4</v>
      </c>
      <c r="O370" s="15">
        <v>0</v>
      </c>
      <c r="P370" s="15">
        <v>0</v>
      </c>
      <c r="Q370" s="15">
        <f>N370-O370-P370</f>
        <v>4</v>
      </c>
      <c r="R370" s="14" t="s">
        <v>75</v>
      </c>
      <c r="S370" s="14">
        <f>IF(R370="N/A", J370-($B$1-F370), J370-($B$1-R370))</f>
        <v>4</v>
      </c>
      <c r="T370" s="15">
        <v>4</v>
      </c>
      <c r="U370" s="15">
        <v>0</v>
      </c>
      <c r="V370" s="15">
        <v>0</v>
      </c>
      <c r="W370" s="15">
        <v>0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No</v>
      </c>
      <c r="AA370" s="17" t="str">
        <f>IF(C370="DM", "N/A", IF(Z370="No","N/A",VLOOKUP(B370,'Extension List'!$A$3:$AE$1972,19,FALSE)))</f>
        <v>N/A</v>
      </c>
      <c r="AB370" s="14" t="str">
        <f>IF(C370="DM", "N/A", IF(Z370="No","N/A",VLOOKUP(B370,'Extension List'!$A$3:$AE$1972,21,FALSE)))</f>
        <v>N/A</v>
      </c>
      <c r="AC370" s="14" t="str">
        <f>IF(AA370="N/A", "N/A", 0)</f>
        <v>N/A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7</v>
      </c>
      <c r="AN370" s="15">
        <f>IF(AD370="N/A", IF(U370="N/A", "N/A", L370+U370), AD370+AH370)</f>
        <v>3</v>
      </c>
      <c r="AO370" s="15">
        <f>IF(AD370="N/A", IF(V370="N/A", "N/A", L370+V370), IF(AI370="N/A", "N/A", AD370+AI370))</f>
        <v>3</v>
      </c>
      <c r="AP370" s="15">
        <f>IF(AD370="N/A", IF(W370="N/A", "N/A", L370+W370), IF(AJ370="N/A", "N/A", AD370+AJ370))</f>
        <v>3</v>
      </c>
      <c r="AQ370" s="15" t="str">
        <f>IF(AD370="N/A", IF(X370="N/A", "N/A", L370+X370), IF(AK370="N/A", "N/A", AD370+AK370))</f>
        <v>N/A</v>
      </c>
      <c r="AR370" s="14" t="s">
        <v>40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J370" s="15">
        <f>IF(AR370="R", $CA370, IF(OR(AR370="P", AR370="T", AR370="N"), 0, IF($C370="DM", $T370, IF(OR(AR370="Y", AR370="IR"),$AM370,IF(AR370="C", IF($BI370="Y", IF($AF370="N/A", $Q370, $AF370), IF($AG370="N/A", $T370,$AG370)))))))</f>
        <v>7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7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7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7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7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7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7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7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7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7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7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7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7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7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7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7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7</v>
      </c>
      <c r="CA370" s="14" t="s">
        <v>75</v>
      </c>
      <c r="CB370" s="15">
        <f>BZ370</f>
        <v>7</v>
      </c>
      <c r="CC370" s="14">
        <f>IF(OR($BH370="T", $BH370="R"), 0, IF($BH370="C", IF($BI370="Y", IF($BA370="C", 0, IF(AF370="N/A", Q370-T370, AF370-AG370)), IF($AF370="N/A", U370, AH370)), AN370))</f>
        <v>3</v>
      </c>
      <c r="CD370" s="14">
        <f>IF(OR($BH370="T", $BH370="R"), 0, IF($BH370="C", IF($BI370="Y", 0, IF($AF370="N/A", V370, AI370)), AO370))</f>
        <v>3</v>
      </c>
      <c r="CE370" s="14">
        <f>IF(OR($BH370="T", $BH370="R"), 0, IF($BH370="C", IF($BI370="Y", 0, IF($AF370="N/A", W370, AJ370)), AP370))</f>
        <v>3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S:3 G:1 GR:4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2552</v>
      </c>
      <c r="B371" s="14" t="s">
        <v>676</v>
      </c>
      <c r="C371" s="14" t="s">
        <v>64</v>
      </c>
      <c r="D371" s="14" t="s">
        <v>58</v>
      </c>
      <c r="E371" s="14">
        <f>VLOOKUP(B371, 'Rookie Year'!$A$2:$B$55555,2,FALSE)</f>
        <v>2018</v>
      </c>
      <c r="F371" s="14">
        <v>2018</v>
      </c>
      <c r="G371" s="14" t="s">
        <v>40</v>
      </c>
      <c r="H371" s="14" t="s">
        <v>1926</v>
      </c>
      <c r="I371" s="15">
        <v>28</v>
      </c>
      <c r="J371" s="14">
        <v>3</v>
      </c>
      <c r="K371" s="16">
        <f>IF(AND(G371&lt;&gt;"N",R371="N/A"), IF(I371&lt;4, 0, 0.25),IF(I371=1, IF(J371=1,0.25, 0.25), IF(I371&lt;13, 0.25, IF(I371&lt;26, 0.4, IF(I371&lt;51, 0.6, 0.75)))))</f>
        <v>0.6</v>
      </c>
      <c r="L371" s="15">
        <f>I371-M371</f>
        <v>11</v>
      </c>
      <c r="M371" s="15">
        <f>ROUNDUP(I371*K371,0)</f>
        <v>17</v>
      </c>
      <c r="N371" s="15">
        <f>M371*J371</f>
        <v>51</v>
      </c>
      <c r="O371" s="15">
        <v>50</v>
      </c>
      <c r="P371" s="15">
        <v>0</v>
      </c>
      <c r="Q371" s="15">
        <f>N371-O371-P371</f>
        <v>1</v>
      </c>
      <c r="R371" s="14">
        <v>2023</v>
      </c>
      <c r="S371" s="14">
        <f>IF(R371="N/A", J371-($B$1-F371), J371-($B$1-R371))</f>
        <v>1</v>
      </c>
      <c r="T371" s="15">
        <v>1</v>
      </c>
      <c r="U371" s="15" t="str">
        <f>IF($S371&lt;2, "N/A", $M371)</f>
        <v>N/A</v>
      </c>
      <c r="V371" s="15" t="str">
        <f>IF($S371&lt;3, "N/A", $M371)</f>
        <v>N/A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Yes</v>
      </c>
      <c r="AA371" s="17">
        <f>IF(C371="DM", "N/A", IF(Z371="No","N/A",VLOOKUP(B371,'Extension List'!$A$3:$AE$1972,19,FALSE)))</f>
        <v>16</v>
      </c>
      <c r="AB371" s="14">
        <f>IF(C371="DM", "N/A", IF(Z371="No","N/A",VLOOKUP(B371,'Extension List'!$A$3:$AE$1972,21,FALSE)))</f>
        <v>4</v>
      </c>
      <c r="AC371" s="14">
        <f>IF(AA371="N/A", "N/A", 0)</f>
        <v>0</v>
      </c>
      <c r="AD371" s="15" t="str">
        <f>IF(AE371="N/A", "N/A", AA371-AE371)</f>
        <v>N/A</v>
      </c>
      <c r="AE371" s="15" t="str">
        <f>IF(AA371="N/A", "N/A", IF(AC371&gt;0, IF(AA371&lt;13, ROUNDUP(0.25*AA371,0), IF(AA371&lt;26, ROUNDUP(0.4*AA371,0), IF(AA371&lt;51, ROUNDUP(0.6*AA371,0), ROUNDUP(0.75*AA371,0)))), "N/A"))</f>
        <v>N/A</v>
      </c>
      <c r="AF371" s="15" t="str">
        <f>IF(AD371="N/A","N/A", (AE371*AC371)+Q371)</f>
        <v>N/A</v>
      </c>
      <c r="AG371" s="15" t="str">
        <f>IF($AF371="N/A", "N/A", "TBC")</f>
        <v>N/A</v>
      </c>
      <c r="AH371" s="15" t="str">
        <f>IF($AF371="N/A", "N/A", "TBC")</f>
        <v>N/A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N/A</v>
      </c>
      <c r="AM371" s="15">
        <f>IF(AD371="N/A", L371+T371, L371+AG371)</f>
        <v>12</v>
      </c>
      <c r="AN371" s="15" t="str">
        <f>IF(AD371="N/A", IF(U371="N/A", "N/A", L371+U371), AD371+AH371)</f>
        <v>N/A</v>
      </c>
      <c r="AO371" s="15" t="str">
        <f>IF(AD371="N/A", IF(V371="N/A", "N/A", L371+V371), IF(AI371="N/A", "N/A", AD371+AI371))</f>
        <v>N/A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40</v>
      </c>
      <c r="AS371" s="14" t="s">
        <v>40</v>
      </c>
      <c r="AT371" s="14" t="s">
        <v>40</v>
      </c>
      <c r="AU371" s="14" t="s">
        <v>40</v>
      </c>
      <c r="AV371" s="14" t="s">
        <v>40</v>
      </c>
      <c r="AW371" s="14" t="s">
        <v>40</v>
      </c>
      <c r="AX371" s="14" t="s">
        <v>40</v>
      </c>
      <c r="AY371" s="14" t="s">
        <v>40</v>
      </c>
      <c r="AZ371" s="14" t="s">
        <v>40</v>
      </c>
      <c r="BA371" s="14" t="s">
        <v>40</v>
      </c>
      <c r="BB371" s="14" t="s">
        <v>40</v>
      </c>
      <c r="BC371" s="14" t="s">
        <v>40</v>
      </c>
      <c r="BD371" s="14" t="s">
        <v>40</v>
      </c>
      <c r="BE371" s="14" t="s">
        <v>40</v>
      </c>
      <c r="BF371" s="14" t="s">
        <v>40</v>
      </c>
      <c r="BG371" s="14" t="s">
        <v>40</v>
      </c>
      <c r="BH371" s="14" t="s">
        <v>40</v>
      </c>
      <c r="BI371" s="14"/>
      <c r="BJ371" s="15">
        <f>IF(AR371="R", $CA371, IF(OR(AR371="P", AR371="T", AR371="N"), 0, IF($C371="DM", $T371, IF(OR(AR371="Y", AR371="IR"),$AM371,IF(AR371="C", IF($BI371="Y", IF($AF371="N/A", $Q371, $AF371), IF($AG371="N/A", $T371,$AG371)))))))</f>
        <v>12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12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12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12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12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12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12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12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12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12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12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12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12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12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12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12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12</v>
      </c>
      <c r="CA371" s="14" t="s">
        <v>75</v>
      </c>
      <c r="CB371" s="15">
        <f>BZ371</f>
        <v>12</v>
      </c>
      <c r="CC371" s="14" t="str">
        <f>IF(OR($BH371="T", $BH371="R"), 0, IF($BH371="C", IF($BI371="Y", IF($BA371="C", 0, IF(AF371="N/A", Q371-T371, AF371-AG371)), IF($AF371="N/A", U371, AH371)), AN371))</f>
        <v>N/A</v>
      </c>
      <c r="CD371" s="14" t="str">
        <f>IF(OR($BH371="T", $BH371="R"), 0, IF($BH371="C", IF($BI371="Y", 0, IF($AF371="N/A", V371, AI371)), AO371))</f>
        <v>N/A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S:11 G:17 GR:1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5523</v>
      </c>
      <c r="B372" s="14" t="s">
        <v>1029</v>
      </c>
      <c r="C372" s="14" t="s">
        <v>64</v>
      </c>
      <c r="D372" s="14" t="s">
        <v>58</v>
      </c>
      <c r="E372" s="14">
        <f>VLOOKUP(B372, 'Rookie Year'!$A$2:$B$55555,2,FALSE)</f>
        <v>2017</v>
      </c>
      <c r="F372" s="14">
        <v>2024</v>
      </c>
      <c r="G372" s="14" t="s">
        <v>42</v>
      </c>
      <c r="H372" s="14" t="s">
        <v>1927</v>
      </c>
      <c r="I372" s="15">
        <v>24</v>
      </c>
      <c r="J372" s="14">
        <v>2</v>
      </c>
      <c r="K372" s="16">
        <f>IF(AND(G372&lt;&gt;"N",R372="N/A"), IF(I372&lt;4, 0, 0.25),IF(I372=1, IF(J372=1,0.25, 0.25), IF(I372&lt;13, 0.25, IF(I372&lt;26, 0.4, IF(I372&lt;51, 0.6, 0.75)))))</f>
        <v>0.4</v>
      </c>
      <c r="L372" s="15">
        <f>I372-M372</f>
        <v>14</v>
      </c>
      <c r="M372" s="15">
        <f>ROUNDUP(I372*K372,0)</f>
        <v>10</v>
      </c>
      <c r="N372" s="15">
        <f>M372*J372</f>
        <v>20</v>
      </c>
      <c r="O372" s="15">
        <v>10</v>
      </c>
      <c r="P372" s="15">
        <v>0</v>
      </c>
      <c r="Q372" s="15">
        <f>N372-O372-P372</f>
        <v>10</v>
      </c>
      <c r="R372" s="14" t="s">
        <v>75</v>
      </c>
      <c r="S372" s="14">
        <f>IF(R372="N/A", J372-($B$1-F372), J372-($B$1-R372))</f>
        <v>1</v>
      </c>
      <c r="T372" s="15">
        <v>10</v>
      </c>
      <c r="U372" s="15" t="str">
        <f>IF($S372&lt;2, "N/A", $M372)</f>
        <v>N/A</v>
      </c>
      <c r="V372" s="15" t="str">
        <f>IF($S372&lt;3, "N/A", $M372)</f>
        <v>N/A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Yes</v>
      </c>
      <c r="AA372" s="17">
        <f>IF(C372="DM", "N/A", IF(Z372="No","N/A",VLOOKUP(B372,'Extension List'!$A$3:$AE$1972,19,FALSE)))</f>
        <v>43</v>
      </c>
      <c r="AB372" s="14">
        <f>IF(C372="DM", "N/A", IF(Z372="No","N/A",VLOOKUP(B372,'Extension List'!$A$3:$AE$1972,21,FALSE)))</f>
        <v>4</v>
      </c>
      <c r="AC372" s="14">
        <f>IF(AA372="N/A", "N/A", 0)</f>
        <v>0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24</v>
      </c>
      <c r="AN372" s="15" t="str">
        <f>IF(AD372="N/A", IF(U372="N/A", "N/A", L372+U372), AD372+AH372)</f>
        <v>N/A</v>
      </c>
      <c r="AO372" s="15" t="str">
        <f>IF(AD372="N/A", IF(V372="N/A", "N/A", L372+V372), IF(AI372="N/A", "N/A", AD372+AI372))</f>
        <v>N/A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48</v>
      </c>
      <c r="AT372" s="14" t="s">
        <v>48</v>
      </c>
      <c r="AU372" s="14" t="s">
        <v>48</v>
      </c>
      <c r="AV372" s="14" t="s">
        <v>48</v>
      </c>
      <c r="AW372" s="14" t="s">
        <v>48</v>
      </c>
      <c r="AX372" s="14" t="s">
        <v>40</v>
      </c>
      <c r="AY372" s="14" t="s">
        <v>40</v>
      </c>
      <c r="AZ372" s="14" t="s">
        <v>40</v>
      </c>
      <c r="BA372" s="14" t="s">
        <v>40</v>
      </c>
      <c r="BB372" s="14" t="s">
        <v>40</v>
      </c>
      <c r="BC372" s="14" t="s">
        <v>40</v>
      </c>
      <c r="BD372" s="14" t="s">
        <v>40</v>
      </c>
      <c r="BE372" s="14" t="s">
        <v>40</v>
      </c>
      <c r="BF372" s="14" t="s">
        <v>40</v>
      </c>
      <c r="BG372" s="14" t="s">
        <v>40</v>
      </c>
      <c r="BH372" s="14" t="s">
        <v>40</v>
      </c>
      <c r="BI372" s="14"/>
      <c r="BJ372" s="15">
        <f>IF(AR372="R", $CA372, IF(OR(AR372="P", AR372="T", AR372="N"), 0, IF($C372="DM", $T372, IF(OR(AR372="Y", AR372="IR"),$AM372,IF(AR372="C", IF($BI372="Y", IF($AF372="N/A", $Q372, $AF372), IF($AG372="N/A", $T372,$AG372)))))))</f>
        <v>24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24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24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24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24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24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24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24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24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24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24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24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24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24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24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24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24</v>
      </c>
      <c r="CA372" s="14" t="s">
        <v>75</v>
      </c>
      <c r="CB372" s="15">
        <f>BZ372</f>
        <v>24</v>
      </c>
      <c r="CC372" s="14" t="str">
        <f>IF(OR($BH372="T", $BH372="R"), 0, IF($BH372="C", IF($BI372="Y", IF($BA372="C", 0, IF(AF372="N/A", Q372-T372, AF372-AG372)), IF($AF372="N/A", U372, AH372)), AN372))</f>
        <v>N/A</v>
      </c>
      <c r="CD372" s="14" t="str">
        <f>IF(OR($BH372="T", $BH372="R"), 0, IF($BH372="C", IF($BI372="Y", 0, IF($AF372="N/A", V372, AI372)), AO372))</f>
        <v>N/A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S:14 G:10 GR:10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5268</v>
      </c>
      <c r="B373" s="14" t="s">
        <v>2854</v>
      </c>
      <c r="C373" s="14" t="s">
        <v>64</v>
      </c>
      <c r="D373" s="14" t="s">
        <v>58</v>
      </c>
      <c r="E373" s="14">
        <f>VLOOKUP(B373, 'Rookie Year'!$A$2:$B$55555,2,FALSE)</f>
        <v>2023</v>
      </c>
      <c r="F373" s="14">
        <v>2023</v>
      </c>
      <c r="G373" s="14" t="s">
        <v>40</v>
      </c>
      <c r="H373" s="14" t="s">
        <v>2243</v>
      </c>
      <c r="I373" s="15">
        <v>1</v>
      </c>
      <c r="J373" s="14">
        <v>3</v>
      </c>
      <c r="K373" s="16">
        <f>IF(AND(G373&lt;&gt;"N",R373="N/A"), IF(I373&lt;4, 0, 0.25),IF(I373=1, IF(J373=1,0.25, 0.25), IF(I373&lt;13, 0.25, IF(I373&lt;26, 0.4, IF(I373&lt;51, 0.6, 0.75)))))</f>
        <v>0</v>
      </c>
      <c r="L373" s="15">
        <f>I373-M373</f>
        <v>1</v>
      </c>
      <c r="M373" s="15">
        <f>ROUNDUP(I373*K373,0)</f>
        <v>0</v>
      </c>
      <c r="N373" s="15">
        <f>M373*J373</f>
        <v>0</v>
      </c>
      <c r="O373" s="15">
        <v>0</v>
      </c>
      <c r="P373" s="15">
        <v>0</v>
      </c>
      <c r="Q373" s="15">
        <f>N373-O373-P373</f>
        <v>0</v>
      </c>
      <c r="R373" s="14" t="s">
        <v>75</v>
      </c>
      <c r="S373" s="14">
        <f>IF(R373="N/A", J373-($B$1-F373), J373-($B$1-R373))</f>
        <v>1</v>
      </c>
      <c r="T373" s="15">
        <v>0</v>
      </c>
      <c r="U373" s="15" t="str">
        <f>IF($S373&lt;2, "N/A", $M373)</f>
        <v>N/A</v>
      </c>
      <c r="V373" s="15" t="str">
        <f>IF($S373&lt;3, "N/A", $M373)</f>
        <v>N/A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Yes</v>
      </c>
      <c r="AA373" s="17">
        <f>IF(C373="DM", "N/A", IF(Z373="No","N/A",VLOOKUP(B373,'Extension List'!$A$3:$AE$1972,19,FALSE)))</f>
        <v>1</v>
      </c>
      <c r="AB373" s="14">
        <f>IF(C373="DM", "N/A", IF(Z373="No","N/A",VLOOKUP(B373,'Extension List'!$A$3:$AE$1972,21,FALSE)))</f>
        <v>1</v>
      </c>
      <c r="AC373" s="14">
        <v>1</v>
      </c>
      <c r="AD373" s="15">
        <f>IF(AE373="N/A", "N/A", AA373-AE373)</f>
        <v>0</v>
      </c>
      <c r="AE373" s="15">
        <f>IF(AA373="N/A", "N/A", IF(AC373&gt;0, IF(AA373&lt;13, ROUNDUP(0.25*AA373,0), IF(AA373&lt;26, ROUNDUP(0.4*AA373,0), IF(AA373&lt;51, ROUNDUP(0.6*AA373,0), ROUNDUP(0.75*AA373,0)))), "N/A"))</f>
        <v>1</v>
      </c>
      <c r="AF373" s="15">
        <f>IF(AD373="N/A","N/A", (AE373*AC373)+Q373)</f>
        <v>1</v>
      </c>
      <c r="AG373" s="15">
        <v>0</v>
      </c>
      <c r="AH373" s="15">
        <v>1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OK</v>
      </c>
      <c r="AM373" s="15">
        <f>IF(AD373="N/A", L373+T373, L373+AG373)</f>
        <v>1</v>
      </c>
      <c r="AN373" s="15">
        <f>IF(AD373="N/A", IF(U373="N/A", "N/A", L373+U373), AD373+AH373)</f>
        <v>1</v>
      </c>
      <c r="AO373" s="15" t="str">
        <f>IF(AD373="N/A", IF(V373="N/A", "N/A", L373+V373), IF(AI373="N/A", "N/A", AD373+AI373))</f>
        <v>N/A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40</v>
      </c>
      <c r="AS373" s="14" t="s">
        <v>40</v>
      </c>
      <c r="AT373" s="14" t="s">
        <v>40</v>
      </c>
      <c r="AU373" s="14" t="s">
        <v>44</v>
      </c>
      <c r="AV373" s="14" t="s">
        <v>44</v>
      </c>
      <c r="AW373" s="14" t="s">
        <v>44</v>
      </c>
      <c r="AX373" s="14" t="s">
        <v>44</v>
      </c>
      <c r="AY373" s="14" t="s">
        <v>44</v>
      </c>
      <c r="AZ373" s="14" t="s">
        <v>44</v>
      </c>
      <c r="BA373" s="14" t="s">
        <v>44</v>
      </c>
      <c r="BB373" s="14" t="s">
        <v>44</v>
      </c>
      <c r="BC373" s="14" t="s">
        <v>44</v>
      </c>
      <c r="BD373" s="14" t="s">
        <v>44</v>
      </c>
      <c r="BE373" s="14" t="s">
        <v>44</v>
      </c>
      <c r="BF373" s="14" t="s">
        <v>44</v>
      </c>
      <c r="BG373" s="14" t="s">
        <v>44</v>
      </c>
      <c r="BH373" s="14" t="s">
        <v>44</v>
      </c>
      <c r="BI373" s="14"/>
      <c r="BJ373" s="15">
        <f>IF(AR373="R", $CA373, IF(OR(AR373="P", AR373="T", AR373="N"), 0, IF($C373="DM", $T373, IF(OR(AR373="Y", AR373="IR"),$AM373,IF(AR373="C", IF($BI373="Y", IF($AF373="N/A", $Q373, $AF373), IF($AG373="N/A", $T373,$AG373)))))))</f>
        <v>1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1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1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0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0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0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0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0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0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0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0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0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0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0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0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0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0</v>
      </c>
      <c r="CA373" s="14" t="s">
        <v>75</v>
      </c>
      <c r="CB373" s="15">
        <f>BZ373</f>
        <v>0</v>
      </c>
      <c r="CC373" s="14">
        <f>IF(OR($BH373="T", $BH373="R"), 0, IF($BH373="C", IF($BI373="Y", IF($BA373="C", 0, IF(AF373="N/A", Q373-T373, AF373-AG373)), IF($AF373="N/A", U373, AH373)), AN373))</f>
        <v>1</v>
      </c>
      <c r="CD373" s="14" t="str">
        <f>IF(OR($BH373="T", $BH373="R"), 0, IF($BH373="C", IF($BI373="Y", 0, IF($AF373="N/A", V373, AI373)), AO373))</f>
        <v>N/A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S:1/0 G:1 GR:1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5176</v>
      </c>
      <c r="B374" s="14" t="s">
        <v>2768</v>
      </c>
      <c r="C374" s="14" t="s">
        <v>64</v>
      </c>
      <c r="D374" s="14" t="s">
        <v>58</v>
      </c>
      <c r="E374" s="14">
        <f>VLOOKUP(B374, 'Rookie Year'!$A$2:$B$55555,2,FALSE)</f>
        <v>2023</v>
      </c>
      <c r="F374" s="14">
        <v>2023</v>
      </c>
      <c r="G374" s="14" t="s">
        <v>40</v>
      </c>
      <c r="H374" s="14" t="s">
        <v>2170</v>
      </c>
      <c r="I374" s="15">
        <v>4</v>
      </c>
      <c r="J374" s="14">
        <v>4</v>
      </c>
      <c r="K374" s="16">
        <f>IF(AND(G374&lt;&gt;"N",R374="N/A"), IF(I374&lt;4, 0, 0.25),IF(I374=1, IF(J374=1,0.25, 0.25), IF(I374&lt;13, 0.25, IF(I374&lt;26, 0.4, IF(I374&lt;51, 0.6, 0.75)))))</f>
        <v>0.25</v>
      </c>
      <c r="L374" s="15">
        <f>I374-M374</f>
        <v>3</v>
      </c>
      <c r="M374" s="15">
        <f>ROUNDUP(I374*K374,0)</f>
        <v>1</v>
      </c>
      <c r="N374" s="15">
        <f>M374*J374</f>
        <v>4</v>
      </c>
      <c r="O374" s="15">
        <v>2</v>
      </c>
      <c r="P374" s="15">
        <v>0</v>
      </c>
      <c r="Q374" s="15">
        <f>N374-O374-P374</f>
        <v>2</v>
      </c>
      <c r="R374" s="14" t="s">
        <v>75</v>
      </c>
      <c r="S374" s="14">
        <f>IF(R374="N/A", J374-($B$1-F374), J374-($B$1-R374))</f>
        <v>2</v>
      </c>
      <c r="T374" s="15">
        <v>1</v>
      </c>
      <c r="U374" s="15">
        <v>1</v>
      </c>
      <c r="V374" s="15" t="str">
        <f>IF($S374&lt;3, "N/A", $M374)</f>
        <v>N/A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No</v>
      </c>
      <c r="AA374" s="17" t="str">
        <f>IF(C374="DM", "N/A", IF(Z374="No","N/A",VLOOKUP(B374,'Extension List'!$A$3:$AE$1972,19,FALSE)))</f>
        <v>N/A</v>
      </c>
      <c r="AB374" s="14" t="str">
        <f>IF(C374="DM", "N/A", IF(Z374="No","N/A",VLOOKUP(B374,'Extension List'!$A$3:$AE$1972,21,FALSE)))</f>
        <v>N/A</v>
      </c>
      <c r="AC374" s="14" t="str">
        <f>IF(AA374="N/A", "N/A", 0)</f>
        <v>N/A</v>
      </c>
      <c r="AD374" s="15" t="str">
        <f>IF(AE374="N/A", "N/A", AA374-AE374)</f>
        <v>N/A</v>
      </c>
      <c r="AE374" s="15" t="str">
        <f>IF(AA374="N/A", "N/A", IF(AC374&gt;0, IF(AA374&lt;13, ROUNDUP(0.25*AA374,0), IF(AA374&lt;26, ROUNDUP(0.4*AA374,0), IF(AA374&lt;51, ROUNDUP(0.6*AA374,0), ROUNDUP(0.75*AA374,0)))), "N/A"))</f>
        <v>N/A</v>
      </c>
      <c r="AF374" s="15" t="str">
        <f>IF(AD374="N/A","N/A", (AE374*AC374)+Q374)</f>
        <v>N/A</v>
      </c>
      <c r="AG374" s="15" t="str">
        <f>IF($AF374="N/A", "N/A", "TBC")</f>
        <v>N/A</v>
      </c>
      <c r="AH374" s="15" t="str">
        <f>IF($AF374="N/A", "N/A", "TBC")</f>
        <v>N/A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N/A</v>
      </c>
      <c r="AM374" s="15">
        <f>IF(AD374="N/A", L374+T374, L374+AG374)</f>
        <v>4</v>
      </c>
      <c r="AN374" s="15">
        <f>IF(AD374="N/A", IF(U374="N/A", "N/A", L374+U374), AD374+AH374)</f>
        <v>4</v>
      </c>
      <c r="AO374" s="15" t="str">
        <f>IF(AD374="N/A", IF(V374="N/A", "N/A", L374+V374), IF(AI374="N/A", "N/A", AD374+AI374))</f>
        <v>N/A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40</v>
      </c>
      <c r="AS374" s="14" t="s">
        <v>40</v>
      </c>
      <c r="AT374" s="14" t="s">
        <v>40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I374" s="14"/>
      <c r="BJ374" s="15">
        <f>IF(AR374="R", $CA374, IF(OR(AR374="P", AR374="T", AR374="N"), 0, IF($C374="DM", $T374, IF(OR(AR374="Y", AR374="IR"),$AM374,IF(AR374="C", IF($BI374="Y", IF($AF374="N/A", $Q374, $AF374), IF($AG374="N/A", $T374,$AG374)))))))</f>
        <v>4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4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4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4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4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4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4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4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4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4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4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4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4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4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4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4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4</v>
      </c>
      <c r="CA374" s="14" t="s">
        <v>75</v>
      </c>
      <c r="CB374" s="15">
        <f>BZ374</f>
        <v>4</v>
      </c>
      <c r="CC374" s="14">
        <f>IF(OR($BH374="T", $BH374="R"), 0, IF($BH374="C", IF($BI374="Y", IF($BA374="C", 0, IF(AF374="N/A", Q374-T374, AF374-AG374)), IF($AF374="N/A", U374, AH374)), AN374))</f>
        <v>4</v>
      </c>
      <c r="CD374" s="14" t="str">
        <f>IF(OR($BH374="T", $BH374="R"), 0, IF($BH374="C", IF($BI374="Y", 0, IF($AF374="N/A", V374, AI374)), AO374))</f>
        <v>N/A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S:3 G:1 GR:2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5751</v>
      </c>
      <c r="B375" s="14" t="s">
        <v>578</v>
      </c>
      <c r="C375" s="14" t="s">
        <v>65</v>
      </c>
      <c r="D375" s="14" t="s">
        <v>58</v>
      </c>
      <c r="E375" s="14">
        <f>VLOOKUP(B375, 'Rookie Year'!$A$2:$B$55555,2,FALSE)</f>
        <v>2016</v>
      </c>
      <c r="F375" s="14">
        <v>2025</v>
      </c>
      <c r="G375" s="14" t="s">
        <v>42</v>
      </c>
      <c r="H375" s="14" t="s">
        <v>2928</v>
      </c>
      <c r="I375" s="15">
        <v>1</v>
      </c>
      <c r="J375" s="14">
        <v>1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0</v>
      </c>
      <c r="M375" s="15">
        <f>ROUNDUP(I375*K375,0)</f>
        <v>1</v>
      </c>
      <c r="N375" s="15">
        <f>M375*J375</f>
        <v>1</v>
      </c>
      <c r="O375" s="15">
        <v>0</v>
      </c>
      <c r="P375" s="15">
        <v>0</v>
      </c>
      <c r="Q375" s="15">
        <f>N375-O375-P375</f>
        <v>1</v>
      </c>
      <c r="R375" s="14" t="s">
        <v>75</v>
      </c>
      <c r="S375" s="14">
        <f>IF(R375="N/A", J375-($B$1-F375), J375-($B$1-R375))</f>
        <v>1</v>
      </c>
      <c r="T375" s="15">
        <f>IF($S375&lt;1, "N/A", $M375)</f>
        <v>1</v>
      </c>
      <c r="U375" s="15" t="str">
        <f>IF($S375&lt;2, "N/A", $M375)</f>
        <v>N/A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No</v>
      </c>
      <c r="AA375" s="17" t="str">
        <f>IF(C375="DM", "N/A", IF(Z375="No","N/A",VLOOKUP(B375,'Extension List'!$A$3:$AE$1972,19,FALSE)))</f>
        <v>N/A</v>
      </c>
      <c r="AB375" s="14" t="str">
        <f>IF(C375="DM", "N/A", IF(Z375="No","N/A",VLOOKUP(B375,'Extension List'!$A$3:$AE$1972,21,FALSE)))</f>
        <v>N/A</v>
      </c>
      <c r="AC375" s="14" t="str">
        <f>IF(AA375="N/A", "N/A", 0)</f>
        <v>N/A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1</v>
      </c>
      <c r="AN375" s="15" t="str">
        <f>IF(AD375="N/A", IF(U375="N/A", "N/A", L375+U375), AD375+AH375)</f>
        <v>N/A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1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1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1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1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1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1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1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1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1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1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</v>
      </c>
      <c r="CA375" s="14" t="s">
        <v>75</v>
      </c>
      <c r="CB375" s="15">
        <f>BZ375</f>
        <v>1</v>
      </c>
      <c r="CC375" s="14" t="str">
        <f>IF(OR($BH375="T", $BH375="R"), 0, IF($BH375="C", IF($BI375="Y", IF($BA375="C", 0, IF(AF375="N/A", Q375-T375, AF375-AG375)), IF($AF375="N/A", U375, AH375)), AN375))</f>
        <v>N/A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S:0 G:1 GR:1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6110</v>
      </c>
      <c r="B376" s="14" t="s">
        <v>3226</v>
      </c>
      <c r="C376" s="14" t="s">
        <v>65</v>
      </c>
      <c r="D376" s="14" t="s">
        <v>58</v>
      </c>
      <c r="E376" s="14">
        <v>2025</v>
      </c>
      <c r="F376" s="14">
        <v>2025</v>
      </c>
      <c r="G376" s="14" t="s">
        <v>40</v>
      </c>
      <c r="H376" s="14" t="s">
        <v>2936</v>
      </c>
      <c r="I376" s="15">
        <v>1</v>
      </c>
      <c r="J376" s="14">
        <v>3</v>
      </c>
      <c r="K376" s="16">
        <f>IF(AND(G376&lt;&gt;"N",R376="N/A"), IF(I376&lt;4, 0, 0.25),IF(I376=1, IF(J376=1,0.25, 0.25), IF(I376&lt;13, 0.25, IF(I376&lt;26, 0.4, IF(I376&lt;51, 0.6, 0.75)))))</f>
        <v>0</v>
      </c>
      <c r="L376" s="15">
        <f>I376-M376</f>
        <v>1</v>
      </c>
      <c r="M376" s="15">
        <f>ROUNDUP(I376*K376,0)</f>
        <v>0</v>
      </c>
      <c r="N376" s="15">
        <f>M376*J376</f>
        <v>0</v>
      </c>
      <c r="O376" s="15">
        <v>0</v>
      </c>
      <c r="P376" s="15">
        <v>0</v>
      </c>
      <c r="Q376" s="15">
        <f>N376-O376-P376</f>
        <v>0</v>
      </c>
      <c r="R376" s="14" t="s">
        <v>75</v>
      </c>
      <c r="S376" s="14">
        <f>IF(R376="N/A", J376-($B$1-F376), J376-($B$1-R376))</f>
        <v>3</v>
      </c>
      <c r="T376" s="15">
        <f>IF($S376&lt;1, "N/A", $M376)</f>
        <v>0</v>
      </c>
      <c r="U376" s="15">
        <f>IF($S376&lt;2, "N/A", $M376)</f>
        <v>0</v>
      </c>
      <c r="V376" s="15">
        <f>IF($S376&lt;3, "N/A", $M376)</f>
        <v>0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No</v>
      </c>
      <c r="AA376" s="17" t="str">
        <f>IF(C376="DM", "N/A", IF(Z376="No","N/A",VLOOKUP(B376,'Extension List'!$A$3:$AE$1972,19,FALSE)))</f>
        <v>N/A</v>
      </c>
      <c r="AB376" s="14" t="str">
        <f>IF(C376="DM", "N/A", IF(Z376="No","N/A",VLOOKUP(B376,'Extension List'!$A$3:$AE$1972,21,FALSE)))</f>
        <v>N/A</v>
      </c>
      <c r="AC376" s="14" t="str">
        <f>IF(AA376="N/A", "N/A", 0)</f>
        <v>N/A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1</v>
      </c>
      <c r="AN376" s="15">
        <f>IF(AD376="N/A", IF(U376="N/A", "N/A", L376+U376), AD376+AH376)</f>
        <v>1</v>
      </c>
      <c r="AO376" s="15">
        <f>IF(AD376="N/A", IF(V376="N/A", "N/A", L376+V376), IF(AI376="N/A", "N/A", AD376+AI376))</f>
        <v>1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40</v>
      </c>
      <c r="AS376" s="14" t="s">
        <v>40</v>
      </c>
      <c r="AT376" s="14" t="s">
        <v>40</v>
      </c>
      <c r="AU376" s="14" t="s">
        <v>40</v>
      </c>
      <c r="AV376" s="14" t="s">
        <v>40</v>
      </c>
      <c r="AW376" s="14" t="s">
        <v>40</v>
      </c>
      <c r="AX376" s="14" t="s">
        <v>40</v>
      </c>
      <c r="AY376" s="14" t="s">
        <v>40</v>
      </c>
      <c r="AZ376" s="14" t="s">
        <v>40</v>
      </c>
      <c r="BA376" s="14" t="s">
        <v>40</v>
      </c>
      <c r="BB376" s="14" t="s">
        <v>40</v>
      </c>
      <c r="BC376" s="14" t="s">
        <v>40</v>
      </c>
      <c r="BD376" s="14" t="s">
        <v>40</v>
      </c>
      <c r="BE376" s="14" t="s">
        <v>40</v>
      </c>
      <c r="BF376" s="14" t="s">
        <v>40</v>
      </c>
      <c r="BG376" s="14" t="s">
        <v>40</v>
      </c>
      <c r="BH376" s="14" t="s">
        <v>40</v>
      </c>
      <c r="BJ376" s="15">
        <f>IF(AR376="R", $CA376, IF(OR(AR376="P", AR376="T", AR376="N"), 0, IF($C376="DM", $T376, IF(OR(AR376="Y", AR376="IR"),$AM376,IF(AR376="C", IF($BI376="Y", IF($AF376="N/A", $Q376, $AF376), IF($AG376="N/A", $T376,$AG376)))))))</f>
        <v>1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1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1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1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1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1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1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1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1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1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1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1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1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1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1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1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1</v>
      </c>
      <c r="CA376" s="14" t="s">
        <v>75</v>
      </c>
      <c r="CB376" s="15">
        <f>BZ376</f>
        <v>1</v>
      </c>
      <c r="CC376" s="14">
        <f>IF(OR($BH376="T", $BH376="R"), 0, IF($BH376="C", IF($BI376="Y", IF($BA376="C", 0, IF(AF376="N/A", Q376-T376, AF376-AG376)), IF($AF376="N/A", U376, AH376)), AN376))</f>
        <v>1</v>
      </c>
      <c r="CD376" s="14">
        <f>IF(OR($BH376="T", $BH376="R"), 0, IF($BH376="C", IF($BI376="Y", 0, IF($AF376="N/A", V376, AI376)), AO376))</f>
        <v>1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S:1 G:0 GR:0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5580</v>
      </c>
      <c r="B377" s="14" t="s">
        <v>2856</v>
      </c>
      <c r="C377" s="14" t="s">
        <v>66</v>
      </c>
      <c r="D377" s="14" t="s">
        <v>58</v>
      </c>
      <c r="E377" s="14">
        <f>VLOOKUP(B377, 'Rookie Year'!$A$2:$B$55555,2,FALSE)</f>
        <v>2023</v>
      </c>
      <c r="F377" s="14">
        <v>2025</v>
      </c>
      <c r="G377" s="14" t="s">
        <v>42</v>
      </c>
      <c r="H377" s="14" t="s">
        <v>2928</v>
      </c>
      <c r="I377" s="15">
        <v>1</v>
      </c>
      <c r="J377" s="14">
        <v>1</v>
      </c>
      <c r="K377" s="16">
        <f>IF(AND(G377&lt;&gt;"N",R377="N/A"), IF(I377&lt;4, 0, 0.25),IF(I377=1, IF(J377=1,0.25, 0.25), IF(I377&lt;13, 0.25, IF(I377&lt;26, 0.4, IF(I377&lt;51, 0.6, 0.75)))))</f>
        <v>0.25</v>
      </c>
      <c r="L377" s="15">
        <f>I377-M377</f>
        <v>0</v>
      </c>
      <c r="M377" s="15">
        <f>ROUNDUP(I377*K377,0)</f>
        <v>1</v>
      </c>
      <c r="N377" s="15">
        <f>M377*J377</f>
        <v>1</v>
      </c>
      <c r="O377" s="15">
        <v>0</v>
      </c>
      <c r="P377" s="15">
        <v>0</v>
      </c>
      <c r="Q377" s="15">
        <f>N377-O377-P377</f>
        <v>1</v>
      </c>
      <c r="R377" s="14" t="s">
        <v>75</v>
      </c>
      <c r="S377" s="14">
        <f>IF(R377="N/A", J377-($B$1-F377), J377-($B$1-R377))</f>
        <v>1</v>
      </c>
      <c r="T377" s="15">
        <f>IF($S377&lt;1, "N/A", $M377)</f>
        <v>1</v>
      </c>
      <c r="U377" s="15" t="str">
        <f>IF($S377&lt;2, "N/A", $M377)</f>
        <v>N/A</v>
      </c>
      <c r="V377" s="15" t="str">
        <f>IF($S377&lt;3, "N/A", $M377)</f>
        <v>N/A</v>
      </c>
      <c r="W377" s="15" t="str">
        <f>IF($S377&lt;4, "N/A", $M377)</f>
        <v>N/A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No</v>
      </c>
      <c r="AA377" s="17" t="str">
        <f>IF(C377="DM", "N/A", IF(Z377="No","N/A",VLOOKUP(B377,'Extension List'!$A$3:$AE$1972,19,FALSE)))</f>
        <v>N/A</v>
      </c>
      <c r="AB377" s="14" t="str">
        <f>IF(C377="DM", "N/A", IF(Z377="No","N/A",VLOOKUP(B377,'Extension List'!$A$3:$AE$1972,21,FALSE)))</f>
        <v>N/A</v>
      </c>
      <c r="AC377" s="14" t="str">
        <f>IF(AA377="N/A", "N/A", 0)</f>
        <v>N/A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1</v>
      </c>
      <c r="AN377" s="15" t="str">
        <f>IF(AD377="N/A", IF(U377="N/A", "N/A", L377+U377), AD377+AH377)</f>
        <v>N/A</v>
      </c>
      <c r="AO377" s="15" t="str">
        <f>IF(AD377="N/A", IF(V377="N/A", "N/A", L377+V377), IF(AI377="N/A", "N/A", AD377+AI377))</f>
        <v>N/A</v>
      </c>
      <c r="AP377" s="15" t="str">
        <f>IF(AD377="N/A", IF(W377="N/A", "N/A", L377+W377), IF(AJ377="N/A", "N/A", AD377+AJ377))</f>
        <v>N/A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44</v>
      </c>
      <c r="AV377" s="14" t="s">
        <v>44</v>
      </c>
      <c r="AW377" s="14" t="s">
        <v>44</v>
      </c>
      <c r="AX377" s="14" t="s">
        <v>44</v>
      </c>
      <c r="AY377" s="14" t="s">
        <v>44</v>
      </c>
      <c r="AZ377" s="14" t="s">
        <v>44</v>
      </c>
      <c r="BA377" s="14" t="s">
        <v>44</v>
      </c>
      <c r="BB377" s="14" t="s">
        <v>44</v>
      </c>
      <c r="BC377" s="14" t="s">
        <v>44</v>
      </c>
      <c r="BD377" s="14" t="s">
        <v>44</v>
      </c>
      <c r="BE377" s="14" t="s">
        <v>44</v>
      </c>
      <c r="BF377" s="14" t="s">
        <v>44</v>
      </c>
      <c r="BG377" s="14" t="s">
        <v>44</v>
      </c>
      <c r="BH377" s="14" t="s">
        <v>44</v>
      </c>
      <c r="BI377" s="14"/>
      <c r="BJ377" s="15">
        <f>IF(AR377="R", $CA377, IF(OR(AR377="P", AR377="T", AR377="N"), 0, IF($C377="DM", $T377, IF(OR(AR377="Y", AR377="IR"),$AM377,IF(AR377="C", IF($BI377="Y", IF($AF377="N/A", $Q377, $AF377), IF($AG377="N/A", $T377,$AG377)))))))</f>
        <v>1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1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1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1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1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1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1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1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1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1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1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1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1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1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1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1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1</v>
      </c>
      <c r="CA377" s="14" t="s">
        <v>75</v>
      </c>
      <c r="CB377" s="15">
        <f>BZ377</f>
        <v>1</v>
      </c>
      <c r="CC377" s="14" t="str">
        <f>IF(OR($BH377="T", $BH377="R"), 0, IF($BH377="C", IF($BI377="Y", IF($BA377="C", 0, IF(AF377="N/A", Q377-T377, AF377-AG377)), IF($AF377="N/A", U377, AH377)), AN377))</f>
        <v>N/A</v>
      </c>
      <c r="CD377" s="14" t="str">
        <f>IF(OR($BH377="T", $BH377="R"), 0, IF($BH377="C", IF($BI377="Y", 0, IF($AF377="N/A", V377, AI377)), AO377))</f>
        <v>N/A</v>
      </c>
      <c r="CE377" s="14" t="str">
        <f>IF(OR($BH377="T", $BH377="R"), 0, IF($BH377="C", IF($BI377="Y", 0, IF($AF377="N/A", W377, AJ377)), AP377))</f>
        <v>N/A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S:0 G:1 GR:1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6208</v>
      </c>
      <c r="B378" s="14" t="s">
        <v>2461</v>
      </c>
      <c r="C378" s="14" t="s">
        <v>66</v>
      </c>
      <c r="D378" s="14" t="s">
        <v>58</v>
      </c>
      <c r="E378" s="14">
        <f>VLOOKUP(B378, 'Rookie Year'!$A$2:$B$55555,2,FALSE)</f>
        <v>2020</v>
      </c>
      <c r="F378" s="14">
        <v>2025</v>
      </c>
      <c r="G378" s="14" t="s">
        <v>42</v>
      </c>
      <c r="H378" s="14">
        <v>5</v>
      </c>
      <c r="I378" s="15">
        <v>1</v>
      </c>
      <c r="J378" s="14">
        <v>1</v>
      </c>
      <c r="K378" s="16">
        <f>IF(AND(G378&lt;&gt;"N",R378="N/A"), IF(I378&lt;4, 0, 0.25),IF(I378=1, IF(J378=1,0.25, 0.25), IF(I378&lt;13, 0.25, IF(I378&lt;26, 0.4, IF(I378&lt;51, 0.6, 0.75)))))</f>
        <v>0.25</v>
      </c>
      <c r="L378" s="15">
        <f>I378-M378</f>
        <v>0</v>
      </c>
      <c r="M378" s="15">
        <f>ROUNDUP(I378*K378,0)</f>
        <v>1</v>
      </c>
      <c r="N378" s="15">
        <f>M378*J378</f>
        <v>1</v>
      </c>
      <c r="O378" s="15">
        <v>0</v>
      </c>
      <c r="P378" s="15">
        <v>0</v>
      </c>
      <c r="Q378" s="15">
        <f>N378-O378-P378</f>
        <v>1</v>
      </c>
      <c r="R378" s="14" t="s">
        <v>75</v>
      </c>
      <c r="S378" s="14">
        <f>IF(R378="N/A", J378-($B$1-F378), J378-($B$1-R378))</f>
        <v>1</v>
      </c>
      <c r="T378" s="15">
        <f>IF($S378&lt;1, "N/A", $M378)</f>
        <v>1</v>
      </c>
      <c r="U378" s="15" t="str">
        <f>IF($S378&lt;2, "N/A", $M378)</f>
        <v>N/A</v>
      </c>
      <c r="V378" s="15" t="str">
        <f>IF($S378&lt;3, "N/A", $M378)</f>
        <v>N/A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No</v>
      </c>
      <c r="AA378" s="17" t="str">
        <f>IF(C378="DM", "N/A", IF(Z378="No","N/A",VLOOKUP(B378,'Extension List'!$A$3:$AE$1972,19,FALSE)))</f>
        <v>N/A</v>
      </c>
      <c r="AB378" s="14" t="str">
        <f>IF(C378="DM", "N/A", IF(Z378="No","N/A",VLOOKUP(B378,'Extension List'!$A$3:$AE$1972,21,FALSE)))</f>
        <v>N/A</v>
      </c>
      <c r="AC378" s="14" t="str">
        <f>IF(AA378="N/A", "N/A", 0)</f>
        <v>N/A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1</v>
      </c>
      <c r="AN378" s="15" t="str">
        <f>IF(AD378="N/A", IF(U378="N/A", "N/A", L378+U378), AD378+AH378)</f>
        <v>N/A</v>
      </c>
      <c r="AO378" s="15" t="str">
        <f>IF(AD378="N/A", IF(V378="N/A", "N/A", L378+V378), IF(AI378="N/A", "N/A", AD378+AI378))</f>
        <v>N/A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42</v>
      </c>
      <c r="AS378" s="14" t="s">
        <v>42</v>
      </c>
      <c r="AT378" s="14" t="s">
        <v>42</v>
      </c>
      <c r="AU378" s="14" t="s">
        <v>42</v>
      </c>
      <c r="AV378" s="14" t="s">
        <v>42</v>
      </c>
      <c r="AW378" s="14" t="s">
        <v>40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J378" s="15">
        <f>IF(AR378="R", $CA378, IF(OR(AR378="P", AR378="T", AR378="N"), 0, IF($C378="DM", $T378, IF(OR(AR378="Y", AR378="IR"),$AM378,IF(AR378="C", IF($BI378="Y", IF($AF378="N/A", $Q378, $AF378), IF($AG378="N/A", $T378,$AG378)))))))</f>
        <v>0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0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0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0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0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1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1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1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1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1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</v>
      </c>
      <c r="CA378" s="14" t="s">
        <v>75</v>
      </c>
      <c r="CB378" s="15">
        <f>BZ378</f>
        <v>1</v>
      </c>
      <c r="CC378" s="14" t="str">
        <f>IF(OR($BH378="T", $BH378="R"), 0, IF($BH378="C", IF($BI378="Y", IF($BA378="C", 0, IF(AF378="N/A", Q378-T378, AF378-AG378)), IF($AF378="N/A", U378, AH378)), AN378))</f>
        <v>N/A</v>
      </c>
      <c r="CD378" s="14" t="str">
        <f>IF(OR($BH378="T", $BH378="R"), 0, IF($BH378="C", IF($BI378="Y", 0, IF($AF378="N/A", V378, AI378)), AO378))</f>
        <v>N/A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S:0 G:1 GR:1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6186</v>
      </c>
      <c r="B379" s="14" t="s">
        <v>2721</v>
      </c>
      <c r="C379" s="14" t="s">
        <v>66</v>
      </c>
      <c r="D379" s="14" t="s">
        <v>58</v>
      </c>
      <c r="E379" s="14">
        <f>VLOOKUP(B379, 'Rookie Year'!$A$2:$B$55555,2,FALSE)</f>
        <v>2022</v>
      </c>
      <c r="F379" s="14">
        <v>2025</v>
      </c>
      <c r="G379" s="14" t="s">
        <v>42</v>
      </c>
      <c r="H379" s="14">
        <v>3</v>
      </c>
      <c r="I379" s="15">
        <v>1</v>
      </c>
      <c r="J379" s="14">
        <v>1</v>
      </c>
      <c r="K379" s="16">
        <f>IF(AND(G379&lt;&gt;"N",R379="N/A"), IF(I379&lt;4, 0, 0.25),IF(I379=1, IF(J379=1,0.25, 0.25), IF(I379&lt;13, 0.25, IF(I379&lt;26, 0.4, IF(I379&lt;51, 0.6, 0.75)))))</f>
        <v>0.25</v>
      </c>
      <c r="L379" s="15">
        <f>I379-M379</f>
        <v>0</v>
      </c>
      <c r="M379" s="15">
        <f>ROUNDUP(I379*K379,0)</f>
        <v>1</v>
      </c>
      <c r="N379" s="15">
        <f>M379*J379</f>
        <v>1</v>
      </c>
      <c r="O379" s="15">
        <v>0</v>
      </c>
      <c r="P379" s="15">
        <v>0</v>
      </c>
      <c r="Q379" s="15">
        <f>N379-O379-P379</f>
        <v>1</v>
      </c>
      <c r="R379" s="14" t="s">
        <v>75</v>
      </c>
      <c r="S379" s="14">
        <f>IF(R379="N/A", J379-($B$1-F379), J379-($B$1-R379))</f>
        <v>1</v>
      </c>
      <c r="T379" s="15">
        <f>IF($S379&lt;1, "N/A", $M379)</f>
        <v>1</v>
      </c>
      <c r="U379" s="15" t="str">
        <f>IF($S379&lt;2, "N/A", $M379)</f>
        <v>N/A</v>
      </c>
      <c r="V379" s="15" t="str">
        <f>IF($S379&lt;3, "N/A", $M379)</f>
        <v>N/A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List'!$A$3:$AE$1972,19,FALSE)))</f>
        <v>N/A</v>
      </c>
      <c r="AB379" s="14" t="str">
        <f>IF(C379="DM", "N/A", IF(Z379="No","N/A",VLOOKUP(B379,'Extension List'!$A$3:$AE$1972,21,FALSE)))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1</v>
      </c>
      <c r="AN379" s="15" t="str">
        <f>IF(AD379="N/A", IF(U379="N/A", "N/A", L379+U379), AD379+AH379)</f>
        <v>N/A</v>
      </c>
      <c r="AO379" s="15" t="str">
        <f>IF(AD379="N/A", IF(V379="N/A", "N/A", L379+V379), IF(AI379="N/A", "N/A", AD379+AI379))</f>
        <v>N/A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42</v>
      </c>
      <c r="AS379" s="14" t="s">
        <v>42</v>
      </c>
      <c r="AT379" s="14" t="s">
        <v>42</v>
      </c>
      <c r="AU379" s="14" t="s">
        <v>40</v>
      </c>
      <c r="AV379" s="14" t="s">
        <v>40</v>
      </c>
      <c r="AW379" s="14" t="s">
        <v>40</v>
      </c>
      <c r="AX379" s="14" t="s">
        <v>40</v>
      </c>
      <c r="AY379" s="14" t="s">
        <v>40</v>
      </c>
      <c r="AZ379" s="14" t="s">
        <v>40</v>
      </c>
      <c r="BA379" s="14" t="s">
        <v>40</v>
      </c>
      <c r="BB379" s="14" t="s">
        <v>40</v>
      </c>
      <c r="BC379" s="14" t="s">
        <v>40</v>
      </c>
      <c r="BD379" s="14" t="s">
        <v>40</v>
      </c>
      <c r="BE379" s="14" t="s">
        <v>40</v>
      </c>
      <c r="BF379" s="14" t="s">
        <v>40</v>
      </c>
      <c r="BG379" s="14" t="s">
        <v>40</v>
      </c>
      <c r="BH379" s="14" t="s">
        <v>40</v>
      </c>
      <c r="BJ379" s="15">
        <f>IF(AR379="R", $CA379, IF(OR(AR379="P", AR379="T", AR379="N"), 0, IF($C379="DM", $T379, IF(OR(AR379="Y", AR379="IR"),$AM379,IF(AR379="C", IF($BI379="Y", IF($AF379="N/A", $Q379, $AF379), IF($AG379="N/A", $T379,$AG379)))))))</f>
        <v>0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0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0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1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1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1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1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1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1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1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1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1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1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1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1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1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1</v>
      </c>
      <c r="CA379" s="14" t="s">
        <v>75</v>
      </c>
      <c r="CB379" s="15">
        <f>BZ379</f>
        <v>1</v>
      </c>
      <c r="CC379" s="14" t="str">
        <f>IF(OR($BH379="T", $BH379="R"), 0, IF($BH379="C", IF($BI379="Y", IF($BA379="C", 0, IF(AF379="N/A", Q379-T379, AF379-AG379)), IF($AF379="N/A", U379, AH379)), AN379))</f>
        <v>N/A</v>
      </c>
      <c r="CD379" s="14" t="str">
        <f>IF(OR($BH379="T", $BH379="R"), 0, IF($BH379="C", IF($BI379="Y", 0, IF($AF379="N/A", V379, AI379)), AO379))</f>
        <v>N/A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S:0 G:1 GR:1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5156</v>
      </c>
      <c r="B380" s="14" t="s">
        <v>2748</v>
      </c>
      <c r="C380" s="14" t="s">
        <v>67</v>
      </c>
      <c r="D380" s="14" t="s">
        <v>58</v>
      </c>
      <c r="E380" s="14">
        <f>VLOOKUP(B380, 'Rookie Year'!$A$2:$B$55555,2,FALSE)</f>
        <v>2023</v>
      </c>
      <c r="F380" s="14">
        <v>2023</v>
      </c>
      <c r="G380" s="14" t="s">
        <v>40</v>
      </c>
      <c r="H380" s="14" t="s">
        <v>2150</v>
      </c>
      <c r="I380" s="15">
        <v>12</v>
      </c>
      <c r="J380" s="14">
        <v>4</v>
      </c>
      <c r="K380" s="16">
        <f>IF(AND(G380&lt;&gt;"N",R380="N/A"), IF(I380&lt;4, 0, 0.25),IF(I380=1, IF(J380=1,0.25, 0.25), IF(I380&lt;13, 0.25, IF(I380&lt;26, 0.4, IF(I380&lt;51, 0.6, 0.75)))))</f>
        <v>0.25</v>
      </c>
      <c r="L380" s="15">
        <f>I380-M380</f>
        <v>9</v>
      </c>
      <c r="M380" s="15">
        <f>ROUNDUP(I380*K380,0)</f>
        <v>3</v>
      </c>
      <c r="N380" s="15">
        <f>M380*J380</f>
        <v>12</v>
      </c>
      <c r="O380" s="15">
        <v>6</v>
      </c>
      <c r="P380" s="15">
        <v>0</v>
      </c>
      <c r="Q380" s="15">
        <f>N380-O380-P380</f>
        <v>6</v>
      </c>
      <c r="R380" s="14" t="s">
        <v>75</v>
      </c>
      <c r="S380" s="14">
        <f>IF(R380="N/A", J380-($B$1-F380), J380-($B$1-R380))</f>
        <v>2</v>
      </c>
      <c r="T380" s="15">
        <v>3</v>
      </c>
      <c r="U380" s="15">
        <v>3</v>
      </c>
      <c r="V380" s="15" t="str">
        <f>IF($S380&lt;3, "N/A", $M380)</f>
        <v>N/A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No</v>
      </c>
      <c r="AA380" s="17" t="str">
        <f>IF(C380="DM", "N/A", IF(Z380="No","N/A",VLOOKUP(B380,'Extension List'!$A$3:$AE$1972,19,FALSE)))</f>
        <v>N/A</v>
      </c>
      <c r="AB380" s="14" t="str">
        <f>IF(C380="DM", "N/A", IF(Z380="No","N/A",VLOOKUP(B380,'Extension List'!$A$3:$AE$1972,21,FALSE)))</f>
        <v>N/A</v>
      </c>
      <c r="AC380" s="14" t="str">
        <f>IF(AA380="N/A", "N/A", 0)</f>
        <v>N/A</v>
      </c>
      <c r="AD380" s="15" t="str">
        <f>IF(AE380="N/A", "N/A", AA380-AE380)</f>
        <v>N/A</v>
      </c>
      <c r="AE380" s="15" t="str">
        <f>IF(AA380="N/A", "N/A", IF(AC380&gt;0, IF(AA380&lt;13, ROUNDUP(0.25*AA380,0), IF(AA380&lt;26, ROUNDUP(0.4*AA380,0), IF(AA380&lt;51, ROUNDUP(0.6*AA380,0), ROUNDUP(0.75*AA380,0)))), "N/A"))</f>
        <v>N/A</v>
      </c>
      <c r="AF380" s="15" t="str">
        <f>IF(AD380="N/A","N/A", (AE380*AC380)+Q380)</f>
        <v>N/A</v>
      </c>
      <c r="AG380" s="15" t="str">
        <f>IF($AF380="N/A", "N/A", "TBC")</f>
        <v>N/A</v>
      </c>
      <c r="AH380" s="15" t="str">
        <f>IF($AF380="N/A", "N/A", "TBC")</f>
        <v>N/A</v>
      </c>
      <c r="AI380" s="15" t="str">
        <f>IF($AF380="N/A","N/A",IF(AC380&gt;1,"TBC","N/A"))</f>
        <v>N/A</v>
      </c>
      <c r="AJ380" s="15" t="str">
        <f>IF($AF380="N/A","N/A",IF(AC380&gt;2,"TBC","N/A"))</f>
        <v>N/A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N/A</v>
      </c>
      <c r="AM380" s="15">
        <f>IF(AD380="N/A", L380+T380, L380+AG380)</f>
        <v>12</v>
      </c>
      <c r="AN380" s="15">
        <f>IF(AD380="N/A", IF(U380="N/A", "N/A", L380+U380), AD380+AH380)</f>
        <v>12</v>
      </c>
      <c r="AO380" s="15" t="str">
        <f>IF(AD380="N/A", IF(V380="N/A", "N/A", L380+V380), IF(AI380="N/A", "N/A", AD380+AI380))</f>
        <v>N/A</v>
      </c>
      <c r="AP380" s="15" t="str">
        <f>IF(AD380="N/A", IF(W380="N/A", "N/A", L380+W380), IF(AJ380="N/A", "N/A", AD380+AJ380))</f>
        <v>N/A</v>
      </c>
      <c r="AQ380" s="15" t="str">
        <f>IF(AD380="N/A", IF(X380="N/A", "N/A", L380+X380), IF(AK380="N/A", "N/A", AD380+AK380))</f>
        <v>N/A</v>
      </c>
      <c r="AR380" s="14" t="s">
        <v>40</v>
      </c>
      <c r="AS380" s="14" t="s">
        <v>40</v>
      </c>
      <c r="AT380" s="14" t="s">
        <v>40</v>
      </c>
      <c r="AU380" s="14" t="s">
        <v>40</v>
      </c>
      <c r="AV380" s="14" t="s">
        <v>40</v>
      </c>
      <c r="AW380" s="14" t="s">
        <v>40</v>
      </c>
      <c r="AX380" s="14" t="s">
        <v>40</v>
      </c>
      <c r="AY380" s="14" t="s">
        <v>40</v>
      </c>
      <c r="AZ380" s="14" t="s">
        <v>40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I380" s="14"/>
      <c r="BJ380" s="15">
        <f>IF(AR380="R", $CA380, IF(OR(AR380="P", AR380="T", AR380="N"), 0, IF($C380="DM", $T380, IF(OR(AR380="Y", AR380="IR"),$AM380,IF(AR380="C", IF($BI380="Y", IF($AF380="N/A", $Q380, $AF380), IF($AG380="N/A", $T380,$AG380)))))))</f>
        <v>12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12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12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12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12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12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12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12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12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12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12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12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12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12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12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12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12</v>
      </c>
      <c r="CA380" s="14" t="s">
        <v>75</v>
      </c>
      <c r="CB380" s="15">
        <f>BZ380</f>
        <v>12</v>
      </c>
      <c r="CC380" s="14">
        <f>IF(OR($BH380="T", $BH380="R"), 0, IF($BH380="C", IF($BI380="Y", IF($BA380="C", 0, IF(AF380="N/A", Q380-T380, AF380-AG380)), IF($AF380="N/A", U380, AH380)), AN380))</f>
        <v>12</v>
      </c>
      <c r="CD380" s="14" t="str">
        <f>IF(OR($BH380="T", $BH380="R"), 0, IF($BH380="C", IF($BI380="Y", 0, IF($AF380="N/A", V380, AI380)), AO380))</f>
        <v>N/A</v>
      </c>
      <c r="CE380" s="14" t="str">
        <f>IF(OR($BH380="T", $BH380="R"), 0, IF($BH380="C", IF($BI380="Y", 0, IF($AF380="N/A", W380, AJ380)), AP380))</f>
        <v>N/A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S:9 G:3 GR:6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5906</v>
      </c>
      <c r="B381" s="14" t="s">
        <v>749</v>
      </c>
      <c r="C381" s="14" t="s">
        <v>67</v>
      </c>
      <c r="D381" s="14" t="s">
        <v>58</v>
      </c>
      <c r="E381" s="14">
        <f>VLOOKUP(B381, 'Rookie Year'!$A$2:$B$55555,2,FALSE)</f>
        <v>2016</v>
      </c>
      <c r="F381" s="14">
        <v>2025</v>
      </c>
      <c r="G381" s="14" t="s">
        <v>42</v>
      </c>
      <c r="H381" s="14" t="s">
        <v>1927</v>
      </c>
      <c r="I381" s="15">
        <v>1</v>
      </c>
      <c r="J381" s="14">
        <v>1</v>
      </c>
      <c r="K381" s="16">
        <f>IF(AND(G381&lt;&gt;"N",R381="N/A"), IF(I381&lt;4, 0, 0.25),IF(I381=1, IF(J381=1,0.25, 0.25), IF(I381&lt;13, 0.25, IF(I381&lt;26, 0.4, IF(I381&lt;51, 0.6, 0.75)))))</f>
        <v>0.25</v>
      </c>
      <c r="L381" s="15">
        <f>I381-M381</f>
        <v>0</v>
      </c>
      <c r="M381" s="15">
        <f>ROUNDUP(I381*K381,0)</f>
        <v>1</v>
      </c>
      <c r="N381" s="15">
        <f>M381*J381</f>
        <v>1</v>
      </c>
      <c r="O381" s="15">
        <v>0</v>
      </c>
      <c r="P381" s="15">
        <v>0</v>
      </c>
      <c r="Q381" s="15">
        <f>N381-O381-P381</f>
        <v>1</v>
      </c>
      <c r="R381" s="14" t="s">
        <v>75</v>
      </c>
      <c r="S381" s="14">
        <f>IF(R381="N/A", J381-($B$1-F381), J381-($B$1-R381))</f>
        <v>1</v>
      </c>
      <c r="T381" s="15">
        <f>IF($S381&lt;1, "N/A", $M381)</f>
        <v>1</v>
      </c>
      <c r="U381" s="15" t="str">
        <f>IF($S381&lt;2, "N/A", $M381)</f>
        <v>N/A</v>
      </c>
      <c r="V381" s="15" t="str">
        <f>IF($S381&lt;3, "N/A", $M381)</f>
        <v>N/A</v>
      </c>
      <c r="W381" s="15" t="str">
        <f>IF($S381&lt;4, "N/A", $M381)</f>
        <v>N/A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No</v>
      </c>
      <c r="AA381" s="17" t="str">
        <f>IF(C381="DM", "N/A", IF(Z381="No","N/A",VLOOKUP(B381,'Extension List'!$A$3:$AE$1972,19,FALSE)))</f>
        <v>N/A</v>
      </c>
      <c r="AB381" s="14" t="str">
        <f>IF(C381="DM", "N/A", IF(Z381="No","N/A",VLOOKUP(B381,'Extension List'!$A$3:$AE$1972,21,FALSE)))</f>
        <v>N/A</v>
      </c>
      <c r="AC381" s="14" t="str">
        <f>IF(AA381="N/A", "N/A", 0)</f>
        <v>N/A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1</v>
      </c>
      <c r="AN381" s="15" t="str">
        <f>IF(AD381="N/A", IF(U381="N/A", "N/A", L381+U381), AD381+AH381)</f>
        <v>N/A</v>
      </c>
      <c r="AO381" s="15" t="str">
        <f>IF(AD381="N/A", IF(V381="N/A", "N/A", L381+V381), IF(AI381="N/A", "N/A", AD381+AI381))</f>
        <v>N/A</v>
      </c>
      <c r="AP381" s="15" t="str">
        <f>IF(AD381="N/A", IF(W381="N/A", "N/A", L381+W381), IF(AJ381="N/A", "N/A", AD381+AJ381))</f>
        <v>N/A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I381" s="14"/>
      <c r="BJ381" s="15">
        <f>IF(AR381="R", $CA381, IF(OR(AR381="P", AR381="T", AR381="N"), 0, IF($C381="DM", $T381, IF(OR(AR381="Y", AR381="IR"),$AM381,IF(AR381="C", IF($BI381="Y", IF($AF381="N/A", $Q381, $AF381), IF($AG381="N/A", $T381,$AG381)))))))</f>
        <v>1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1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1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1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1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1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1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1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1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1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1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1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1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1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1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1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1</v>
      </c>
      <c r="CA381" s="14" t="s">
        <v>75</v>
      </c>
      <c r="CB381" s="15">
        <f>BZ381</f>
        <v>1</v>
      </c>
      <c r="CC381" s="14" t="str">
        <f>IF(OR($BH381="T", $BH381="R"), 0, IF($BH381="C", IF($BI381="Y", IF($BA381="C", 0, IF(AF381="N/A", Q381-T381, AF381-AG381)), IF($AF381="N/A", U381, AH381)), AN381))</f>
        <v>N/A</v>
      </c>
      <c r="CD381" s="14" t="str">
        <f>IF(OR($BH381="T", $BH381="R"), 0, IF($BH381="C", IF($BI381="Y", 0, IF($AF381="N/A", V381, AI381)), AO381))</f>
        <v>N/A</v>
      </c>
      <c r="CE381" s="14" t="str">
        <f>IF(OR($BH381="T", $BH381="R"), 0, IF($BH381="C", IF($BI381="Y", 0, IF($AF381="N/A", W381, AJ381)), AP381))</f>
        <v>N/A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S:0 G:1 GR:1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5138</v>
      </c>
      <c r="B382" s="14" t="s">
        <v>902</v>
      </c>
      <c r="C382" s="14" t="s">
        <v>67</v>
      </c>
      <c r="D382" s="14" t="s">
        <v>58</v>
      </c>
      <c r="E382" s="14">
        <f>VLOOKUP(B382, 'Rookie Year'!$A$2:$B$55555,2,FALSE)</f>
        <v>2015</v>
      </c>
      <c r="F382" s="14">
        <v>2023</v>
      </c>
      <c r="G382" s="14" t="s">
        <v>42</v>
      </c>
      <c r="H382" s="14" t="s">
        <v>1927</v>
      </c>
      <c r="I382" s="15">
        <v>8</v>
      </c>
      <c r="J382" s="14">
        <v>2</v>
      </c>
      <c r="K382" s="16">
        <f>IF(AND(G382&lt;&gt;"N",R382="N/A"), IF(I382&lt;4, 0, 0.25),IF(I382=1, IF(J382=1,0.25, 0.25), IF(I382&lt;13, 0.25, IF(I382&lt;26, 0.4, IF(I382&lt;51, 0.6, 0.75)))))</f>
        <v>0.25</v>
      </c>
      <c r="L382" s="15">
        <f>I382-M382</f>
        <v>6</v>
      </c>
      <c r="M382" s="15">
        <f>ROUNDUP(I382*K382,0)</f>
        <v>2</v>
      </c>
      <c r="N382" s="15">
        <f>M382*J382</f>
        <v>4</v>
      </c>
      <c r="O382" s="15">
        <v>0</v>
      </c>
      <c r="P382" s="15">
        <v>2</v>
      </c>
      <c r="Q382" s="15">
        <f>N382-O382-P382</f>
        <v>2</v>
      </c>
      <c r="R382" s="14">
        <v>2024</v>
      </c>
      <c r="S382" s="14">
        <f>IF(R382="N/A", J382-($B$1-F382), J382-($B$1-R382))</f>
        <v>1</v>
      </c>
      <c r="T382" s="15">
        <v>2</v>
      </c>
      <c r="U382" s="15" t="str">
        <f>IF($S382&lt;2, "N/A", $M382)</f>
        <v>N/A</v>
      </c>
      <c r="V382" s="15" t="str">
        <f>IF($S382&lt;3, "N/A", $M382)</f>
        <v>N/A</v>
      </c>
      <c r="W382" s="15" t="str">
        <f>IF($S382&lt;4, "N/A", $M382)</f>
        <v>N/A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Yes</v>
      </c>
      <c r="AA382" s="17">
        <f>IF(C382="DM", "N/A", IF(Z382="No","N/A",VLOOKUP(B382,'Extension List'!$A$3:$AE$1972,19,FALSE)))</f>
        <v>8</v>
      </c>
      <c r="AB382" s="14">
        <f>IF(C382="DM", "N/A", IF(Z382="No","N/A",VLOOKUP(B382,'Extension List'!$A$3:$AE$1972,21,FALSE)))</f>
        <v>2</v>
      </c>
      <c r="AC382" s="14">
        <f>IF(AA382="N/A", "N/A", 0)</f>
        <v>0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8</v>
      </c>
      <c r="AN382" s="15" t="str">
        <f>IF(AD382="N/A", IF(U382="N/A", "N/A", L382+U382), AD382+AH382)</f>
        <v>N/A</v>
      </c>
      <c r="AO382" s="15" t="str">
        <f>IF(AD382="N/A", IF(V382="N/A", "N/A", L382+V382), IF(AI382="N/A", "N/A", AD382+AI382))</f>
        <v>N/A</v>
      </c>
      <c r="AP382" s="15" t="str">
        <f>IF(AD382="N/A", IF(W382="N/A", "N/A", L382+W382), IF(AJ382="N/A", "N/A", AD382+AJ382))</f>
        <v>N/A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44</v>
      </c>
      <c r="AX382" s="14" t="s">
        <v>44</v>
      </c>
      <c r="AY382" s="14" t="s">
        <v>44</v>
      </c>
      <c r="AZ382" s="14" t="s">
        <v>44</v>
      </c>
      <c r="BA382" s="14" t="s">
        <v>44</v>
      </c>
      <c r="BB382" s="14" t="s">
        <v>44</v>
      </c>
      <c r="BC382" s="14" t="s">
        <v>44</v>
      </c>
      <c r="BD382" s="14" t="s">
        <v>44</v>
      </c>
      <c r="BE382" s="14" t="s">
        <v>44</v>
      </c>
      <c r="BF382" s="14" t="s">
        <v>44</v>
      </c>
      <c r="BG382" s="14" t="s">
        <v>44</v>
      </c>
      <c r="BH382" s="14" t="s">
        <v>44</v>
      </c>
      <c r="BI382" s="14"/>
      <c r="BJ382" s="15">
        <f>IF(AR382="R", $CA382, IF(OR(AR382="P", AR382="T", AR382="N"), 0, IF($C382="DM", $T382, IF(OR(AR382="Y", AR382="IR"),$AM382,IF(AR382="C", IF($BI382="Y", IF($AF382="N/A", $Q382, $AF382), IF($AG382="N/A", $T382,$AG382)))))))</f>
        <v>8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8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8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8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8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2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2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2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2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2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2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2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2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2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2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2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2</v>
      </c>
      <c r="CA382" s="14" t="s">
        <v>75</v>
      </c>
      <c r="CB382" s="15">
        <f>BZ382</f>
        <v>2</v>
      </c>
      <c r="CC382" s="14" t="str">
        <f>IF(OR($BH382="T", $BH382="R"), 0, IF($BH382="C", IF($BI382="Y", IF($BA382="C", 0, IF(AF382="N/A", Q382-T382, AF382-AG382)), IF($AF382="N/A", U382, AH382)), AN382))</f>
        <v>N/A</v>
      </c>
      <c r="CD382" s="14" t="str">
        <f>IF(OR($BH382="T", $BH382="R"), 0, IF($BH382="C", IF($BI382="Y", 0, IF($AF382="N/A", V382, AI382)), AO382))</f>
        <v>N/A</v>
      </c>
      <c r="CE382" s="14" t="str">
        <f>IF(OR($BH382="T", $BH382="R"), 0, IF($BH382="C", IF($BI382="Y", 0, IF($AF382="N/A", W382, AJ382)), AP382))</f>
        <v>N/A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S:6 G:2 GR:2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5650</v>
      </c>
      <c r="B383" s="14" t="s">
        <v>3033</v>
      </c>
      <c r="C383" s="14" t="s">
        <v>67</v>
      </c>
      <c r="D383" s="14" t="s">
        <v>58</v>
      </c>
      <c r="E383" s="14">
        <f>VLOOKUP(B383, 'Rookie Year'!$A$2:$B$55555,2,FALSE)</f>
        <v>2024</v>
      </c>
      <c r="F383" s="14">
        <v>2024</v>
      </c>
      <c r="G383" s="14" t="s">
        <v>40</v>
      </c>
      <c r="H383" s="14" t="s">
        <v>2201</v>
      </c>
      <c r="I383" s="15">
        <v>1</v>
      </c>
      <c r="J383" s="14">
        <v>3</v>
      </c>
      <c r="K383" s="16">
        <f>IF(AND(G383&lt;&gt;"N",R383="N/A"), IF(I383&lt;4, 0, 0.25),IF(I383=1, IF(J383=1,0.25, 0.25), IF(I383&lt;13, 0.25, IF(I383&lt;26, 0.4, IF(I383&lt;51, 0.6, 0.75)))))</f>
        <v>0</v>
      </c>
      <c r="L383" s="15">
        <f>I383-M383</f>
        <v>1</v>
      </c>
      <c r="M383" s="15">
        <f>ROUNDUP(I383*K383,0)</f>
        <v>0</v>
      </c>
      <c r="N383" s="15">
        <f>M383*J383</f>
        <v>0</v>
      </c>
      <c r="O383" s="15">
        <v>0</v>
      </c>
      <c r="P383" s="15">
        <v>0</v>
      </c>
      <c r="Q383" s="15">
        <f>N383-O383-P383</f>
        <v>0</v>
      </c>
      <c r="R383" s="14" t="s">
        <v>75</v>
      </c>
      <c r="S383" s="14">
        <f>IF(R383="N/A", J383-($B$1-F383), J383-($B$1-R383))</f>
        <v>2</v>
      </c>
      <c r="T383" s="15">
        <v>0</v>
      </c>
      <c r="U383" s="15">
        <v>0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No</v>
      </c>
      <c r="AA383" s="17" t="str">
        <f>IF(C383="DM", "N/A", IF(Z383="No","N/A",VLOOKUP(B383,'Extension List'!$A$3:$AE$1972,19,FALSE)))</f>
        <v>N/A</v>
      </c>
      <c r="AB383" s="14" t="str">
        <f>IF(C383="DM", "N/A", IF(Z383="No","N/A",VLOOKUP(B383,'Extension List'!$A$3:$AE$1972,21,FALSE)))</f>
        <v>N/A</v>
      </c>
      <c r="AC383" s="14" t="str">
        <f>IF(AA383="N/A", "N/A", 0)</f>
        <v>N/A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1</v>
      </c>
      <c r="AN383" s="15">
        <f>IF(AD383="N/A", IF(U383="N/A", "N/A", L383+U383), AD383+AH383)</f>
        <v>1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40</v>
      </c>
      <c r="AS383" s="14" t="s">
        <v>40</v>
      </c>
      <c r="AT383" s="14" t="s">
        <v>40</v>
      </c>
      <c r="AU383" s="14" t="s">
        <v>40</v>
      </c>
      <c r="AV383" s="14" t="s">
        <v>40</v>
      </c>
      <c r="AW383" s="14" t="s">
        <v>40</v>
      </c>
      <c r="AX383" s="14" t="s">
        <v>40</v>
      </c>
      <c r="AY383" s="14" t="s">
        <v>40</v>
      </c>
      <c r="AZ383" s="14" t="s">
        <v>40</v>
      </c>
      <c r="BA383" s="14" t="s">
        <v>40</v>
      </c>
      <c r="BB383" s="14" t="s">
        <v>40</v>
      </c>
      <c r="BC383" s="14" t="s">
        <v>40</v>
      </c>
      <c r="BD383" s="14" t="s">
        <v>40</v>
      </c>
      <c r="BE383" s="14" t="s">
        <v>40</v>
      </c>
      <c r="BF383" s="14" t="s">
        <v>40</v>
      </c>
      <c r="BG383" s="14" t="s">
        <v>40</v>
      </c>
      <c r="BH383" s="14" t="s">
        <v>40</v>
      </c>
      <c r="BI383" s="14"/>
      <c r="BJ383" s="15">
        <f>IF(AR383="R", $CA383, IF(OR(AR383="P", AR383="T", AR383="N"), 0, IF($C383="DM", $T383, IF(OR(AR383="Y", AR383="IR"),$AM383,IF(AR383="C", IF($BI383="Y", IF($AF383="N/A", $Q383, $AF383), IF($AG383="N/A", $T383,$AG383)))))))</f>
        <v>1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1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1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1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1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1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1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1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1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1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1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1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1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1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1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1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1</v>
      </c>
      <c r="CA383" s="14" t="s">
        <v>75</v>
      </c>
      <c r="CB383" s="15">
        <f>BZ383</f>
        <v>1</v>
      </c>
      <c r="CC383" s="14">
        <f>IF(OR($BH383="T", $BH383="R"), 0, IF($BH383="C", IF($BI383="Y", IF($BA383="C", 0, IF(AF383="N/A", Q383-T383, AF383-AG383)), IF($AF383="N/A", U383, AH383)), AN383))</f>
        <v>1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S:1 G:0 GR:0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6221</v>
      </c>
      <c r="B384" s="14" t="s">
        <v>3262</v>
      </c>
      <c r="C384" s="14" t="s">
        <v>67</v>
      </c>
      <c r="D384" s="14" t="s">
        <v>58</v>
      </c>
      <c r="E384" s="14">
        <f>VLOOKUP(B384, 'Rookie Year'!$A$2:$B$55555,2,FALSE)</f>
        <v>2022</v>
      </c>
      <c r="F384" s="14">
        <v>2025</v>
      </c>
      <c r="G384" s="14" t="s">
        <v>42</v>
      </c>
      <c r="H384" s="14">
        <v>6</v>
      </c>
      <c r="I384" s="15">
        <v>3</v>
      </c>
      <c r="J384" s="14">
        <v>1</v>
      </c>
      <c r="K384" s="16">
        <f>IF(AND(G384&lt;&gt;"N",R384="N/A"), IF(I384&lt;4, 0, 0.25),IF(I384=1, IF(J384=1,0.25, 0.25), IF(I384&lt;13, 0.25, IF(I384&lt;26, 0.4, IF(I384&lt;51, 0.6, 0.75)))))</f>
        <v>0.25</v>
      </c>
      <c r="L384" s="15">
        <f>I384-M384</f>
        <v>2</v>
      </c>
      <c r="M384" s="15">
        <f>ROUNDUP(I384*K384,0)</f>
        <v>1</v>
      </c>
      <c r="N384" s="15">
        <f>M384*J384</f>
        <v>1</v>
      </c>
      <c r="O384" s="15">
        <v>0</v>
      </c>
      <c r="P384" s="15">
        <v>0</v>
      </c>
      <c r="Q384" s="15">
        <f>N384-O384-P384</f>
        <v>1</v>
      </c>
      <c r="R384" s="14" t="s">
        <v>75</v>
      </c>
      <c r="S384" s="14">
        <f>IF(R384="N/A", J384-($B$1-F384), J384-($B$1-R384))</f>
        <v>1</v>
      </c>
      <c r="T384" s="15">
        <f>IF($S384&lt;1, "N/A", $M384)</f>
        <v>1</v>
      </c>
      <c r="U384" s="15" t="str">
        <f>IF($S384&lt;2, "N/A", $M384)</f>
        <v>N/A</v>
      </c>
      <c r="V384" s="15" t="str">
        <f>IF($S384&lt;3, "N/A", $M384)</f>
        <v>N/A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No</v>
      </c>
      <c r="AA384" s="17" t="str">
        <f>IF(C384="DM", "N/A", IF(Z384="No","N/A",VLOOKUP(B384,'Extension List'!$A$3:$AE$1972,19,FALSE)))</f>
        <v>N/A</v>
      </c>
      <c r="AB384" s="14" t="str">
        <f>IF(C384="DM", "N/A", IF(Z384="No","N/A",VLOOKUP(B384,'Extension List'!$A$3:$AE$1972,21,FALSE)))</f>
        <v>N/A</v>
      </c>
      <c r="AC384" s="14" t="str">
        <f>IF(AA384="N/A", "N/A", 0)</f>
        <v>N/A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3</v>
      </c>
      <c r="AN384" s="15" t="str">
        <f>IF(AD384="N/A", IF(U384="N/A", "N/A", L384+U384), AD384+AH384)</f>
        <v>N/A</v>
      </c>
      <c r="AO384" s="15" t="str">
        <f>IF(AD384="N/A", IF(V384="N/A", "N/A", L384+V384), IF(AI384="N/A", "N/A", AD384+AI384))</f>
        <v>N/A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42</v>
      </c>
      <c r="AS384" s="14" t="s">
        <v>42</v>
      </c>
      <c r="AT384" s="14" t="s">
        <v>42</v>
      </c>
      <c r="AU384" s="14" t="s">
        <v>42</v>
      </c>
      <c r="AV384" s="14" t="s">
        <v>42</v>
      </c>
      <c r="AW384" s="14" t="s">
        <v>42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J384" s="15">
        <f>IF(AR384="R", $CA384, IF(OR(AR384="P", AR384="T", AR384="N"), 0, IF($C384="DM", $T384, IF(OR(AR384="Y", AR384="IR"),$AM384,IF(AR384="C", IF($BI384="Y", IF($AF384="N/A", $Q384, $AF384), IF($AG384="N/A", $T384,$AG384)))))))</f>
        <v>0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0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0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0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0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0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3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3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3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3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3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3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3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3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3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3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3</v>
      </c>
      <c r="CA384" s="14" t="s">
        <v>75</v>
      </c>
      <c r="CB384" s="15">
        <f>BZ384</f>
        <v>3</v>
      </c>
      <c r="CC384" s="14" t="str">
        <f>IF(OR($BH384="T", $BH384="R"), 0, IF($BH384="C", IF($BI384="Y", IF($BA384="C", 0, IF(AF384="N/A", Q384-T384, AF384-AG384)), IF($AF384="N/A", U384, AH384)), AN384))</f>
        <v>N/A</v>
      </c>
      <c r="CD384" s="14" t="str">
        <f>IF(OR($BH384="T", $BH384="R"), 0, IF($BH384="C", IF($BI384="Y", 0, IF($AF384="N/A", V384, AI384)), AO384))</f>
        <v>N/A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S:2 G:1 GR:1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5572</v>
      </c>
      <c r="B385" s="14" t="s">
        <v>2537</v>
      </c>
      <c r="C385" s="14" t="s">
        <v>67</v>
      </c>
      <c r="D385" s="14" t="s">
        <v>58</v>
      </c>
      <c r="E385" s="14">
        <f>VLOOKUP(B385, 'Rookie Year'!$A$2:$B$55555,2,FALSE)</f>
        <v>2018</v>
      </c>
      <c r="F385" s="14">
        <v>2025</v>
      </c>
      <c r="G385" s="14" t="s">
        <v>42</v>
      </c>
      <c r="H385" s="14" t="s">
        <v>2928</v>
      </c>
      <c r="I385" s="15">
        <v>18</v>
      </c>
      <c r="J385" s="14">
        <v>2</v>
      </c>
      <c r="K385" s="16">
        <f>IF(AND(G385&lt;&gt;"N",R385="N/A"), IF(I385&lt;4, 0, 0.25),IF(I385=1, IF(J385=1,0.25, 0.25), IF(I385&lt;13, 0.25, IF(I385&lt;26, 0.4, IF(I385&lt;51, 0.6, 0.75)))))</f>
        <v>0.4</v>
      </c>
      <c r="L385" s="15">
        <f>I385-M385</f>
        <v>10</v>
      </c>
      <c r="M385" s="15">
        <f>ROUNDUP(I385*K385,0)</f>
        <v>8</v>
      </c>
      <c r="N385" s="15">
        <f>M385*J385</f>
        <v>16</v>
      </c>
      <c r="O385" s="15">
        <v>0</v>
      </c>
      <c r="P385" s="15">
        <v>0</v>
      </c>
      <c r="Q385" s="15">
        <f>N385-O385-P385</f>
        <v>16</v>
      </c>
      <c r="R385" s="14" t="s">
        <v>75</v>
      </c>
      <c r="S385" s="14">
        <f>IF(R385="N/A", J385-($B$1-F385), J385-($B$1-R385))</f>
        <v>2</v>
      </c>
      <c r="T385" s="15">
        <v>10</v>
      </c>
      <c r="U385" s="15">
        <v>6</v>
      </c>
      <c r="V385" s="15" t="str">
        <f>IF($S385&lt;3, "N/A", $M385)</f>
        <v>N/A</v>
      </c>
      <c r="W385" s="15" t="str">
        <f>IF($S385&lt;4, "N/A", $M385)</f>
        <v>N/A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No</v>
      </c>
      <c r="AA385" s="17" t="str">
        <f>IF(C385="DM", "N/A", IF(Z385="No","N/A",VLOOKUP(B385,'Extension List'!$A$3:$AE$1972,19,FALSE)))</f>
        <v>N/A</v>
      </c>
      <c r="AB385" s="14" t="str">
        <f>IF(C385="DM", "N/A", IF(Z385="No","N/A",VLOOKUP(B385,'Extension List'!$A$3:$AE$1972,21,FALSE)))</f>
        <v>N/A</v>
      </c>
      <c r="AC385" s="14" t="str">
        <f>IF(AA385="N/A", "N/A", 0)</f>
        <v>N/A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20</v>
      </c>
      <c r="AN385" s="15">
        <f>IF(AD385="N/A", IF(U385="N/A", "N/A", L385+U385), AD385+AH385)</f>
        <v>16</v>
      </c>
      <c r="AO385" s="15" t="str">
        <f>IF(AD385="N/A", IF(V385="N/A", "N/A", L385+V385), IF(AI385="N/A", "N/A", AD385+AI385))</f>
        <v>N/A</v>
      </c>
      <c r="AP385" s="15" t="str">
        <f>IF(AD385="N/A", IF(W385="N/A", "N/A", L385+W385), IF(AJ385="N/A", "N/A", AD385+AJ385))</f>
        <v>N/A</v>
      </c>
      <c r="AQ385" s="15" t="str">
        <f>IF(AD385="N/A", IF(X385="N/A", "N/A", L385+X385), IF(AK385="N/A", "N/A", AD385+AK385))</f>
        <v>N/A</v>
      </c>
      <c r="AR385" s="14" t="s">
        <v>40</v>
      </c>
      <c r="AS385" s="14" t="s">
        <v>40</v>
      </c>
      <c r="AT385" s="14" t="s">
        <v>40</v>
      </c>
      <c r="AU385" s="14" t="s">
        <v>40</v>
      </c>
      <c r="AV385" s="14" t="s">
        <v>40</v>
      </c>
      <c r="AW385" s="14" t="s">
        <v>40</v>
      </c>
      <c r="AX385" s="14" t="s">
        <v>40</v>
      </c>
      <c r="AY385" s="14" t="s">
        <v>40</v>
      </c>
      <c r="AZ385" s="14" t="s">
        <v>40</v>
      </c>
      <c r="BA385" s="14" t="s">
        <v>40</v>
      </c>
      <c r="BB385" s="14" t="s">
        <v>40</v>
      </c>
      <c r="BC385" s="14" t="s">
        <v>40</v>
      </c>
      <c r="BD385" s="14" t="s">
        <v>40</v>
      </c>
      <c r="BE385" s="14" t="s">
        <v>40</v>
      </c>
      <c r="BF385" s="14" t="s">
        <v>40</v>
      </c>
      <c r="BG385" s="14" t="s">
        <v>40</v>
      </c>
      <c r="BH385" s="14" t="s">
        <v>40</v>
      </c>
      <c r="BI385" s="14"/>
      <c r="BJ385" s="15">
        <f>IF(AR385="R", $CA385, IF(OR(AR385="P", AR385="T", AR385="N"), 0, IF($C385="DM", $T385, IF(OR(AR385="Y", AR385="IR"),$AM385,IF(AR385="C", IF($BI385="Y", IF($AF385="N/A", $Q385, $AF385), IF($AG385="N/A", $T385,$AG385)))))))</f>
        <v>20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20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20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20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20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20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20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20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20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20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20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20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20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20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20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20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20</v>
      </c>
      <c r="CA385" s="14" t="s">
        <v>75</v>
      </c>
      <c r="CB385" s="15">
        <f>BZ385</f>
        <v>20</v>
      </c>
      <c r="CC385" s="14">
        <f>IF(OR($BH385="T", $BH385="R"), 0, IF($BH385="C", IF($BI385="Y", IF($BA385="C", 0, IF(AF385="N/A", Q385-T385, AF385-AG385)), IF($AF385="N/A", U385, AH385)), AN385))</f>
        <v>16</v>
      </c>
      <c r="CD385" s="14" t="str">
        <f>IF(OR($BH385="T", $BH385="R"), 0, IF($BH385="C", IF($BI385="Y", 0, IF($AF385="N/A", V385, AI385)), AO385))</f>
        <v>N/A</v>
      </c>
      <c r="CE385" s="14" t="str">
        <f>IF(OR($BH385="T", $BH385="R"), 0, IF($BH385="C", IF($BI385="Y", 0, IF($AF385="N/A", W385, AJ385)), AP385))</f>
        <v>N/A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S:10 G:8 GR:16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4755</v>
      </c>
      <c r="B386" s="14" t="s">
        <v>2585</v>
      </c>
      <c r="C386" s="14" t="s">
        <v>68</v>
      </c>
      <c r="D386" s="14" t="s">
        <v>58</v>
      </c>
      <c r="E386" s="14">
        <f>VLOOKUP(B386, 'Rookie Year'!$A$2:$B$55555,2,FALSE)</f>
        <v>2022</v>
      </c>
      <c r="F386" s="14">
        <v>2022</v>
      </c>
      <c r="G386" s="14" t="s">
        <v>40</v>
      </c>
      <c r="H386" s="14" t="s">
        <v>2184</v>
      </c>
      <c r="I386" s="15">
        <v>2</v>
      </c>
      <c r="J386" s="14">
        <v>2</v>
      </c>
      <c r="K386" s="16">
        <f>IF(AND(G386&lt;&gt;"N",R386="N/A"), IF(I386&lt;4, 0, 0.25),IF(I386=1, IF(J386=1,0.25, 0.25), IF(I386&lt;13, 0.25, IF(I386&lt;26, 0.4, IF(I386&lt;51, 0.6, 0.75)))))</f>
        <v>0.25</v>
      </c>
      <c r="L386" s="15">
        <f>I386-M386</f>
        <v>1</v>
      </c>
      <c r="M386" s="15">
        <f>ROUNDUP(I386*K386,0)</f>
        <v>1</v>
      </c>
      <c r="N386" s="15">
        <f>M386*J386</f>
        <v>2</v>
      </c>
      <c r="O386" s="15">
        <v>0</v>
      </c>
      <c r="P386" s="15">
        <v>1</v>
      </c>
      <c r="Q386" s="15">
        <f>N386-O386-P386</f>
        <v>1</v>
      </c>
      <c r="R386" s="14">
        <v>2024</v>
      </c>
      <c r="S386" s="14">
        <f>IF(R386="N/A", J386-($B$1-F386), J386-($B$1-R386))</f>
        <v>1</v>
      </c>
      <c r="T386" s="15">
        <v>1</v>
      </c>
      <c r="U386" s="15" t="str">
        <f>IF($S386&lt;2, "N/A", $M386)</f>
        <v>N/A</v>
      </c>
      <c r="V386" s="15" t="str">
        <f>IF($S386&lt;3, "N/A", $M386)</f>
        <v>N/A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Yes</v>
      </c>
      <c r="AA386" s="17">
        <f>IF(C386="DM", "N/A", IF(Z386="No","N/A",VLOOKUP(B386,'Extension List'!$A$3:$AE$1972,19,FALSE)))</f>
        <v>28</v>
      </c>
      <c r="AB386" s="14">
        <f>IF(C386="DM", "N/A", IF(Z386="No","N/A",VLOOKUP(B386,'Extension List'!$A$3:$AE$1972,21,FALSE)))</f>
        <v>4</v>
      </c>
      <c r="AC386" s="14">
        <v>3</v>
      </c>
      <c r="AD386" s="15">
        <f>IF(AE386="N/A", "N/A", AA386-AE386)</f>
        <v>11</v>
      </c>
      <c r="AE386" s="15">
        <f>IF(AA386="N/A", "N/A", IF(AC386&gt;0, IF(AA386&lt;13, ROUNDUP(0.25*AA386,0), IF(AA386&lt;26, ROUNDUP(0.4*AA386,0), IF(AA386&lt;51, ROUNDUP(0.6*AA386,0), ROUNDUP(0.75*AA386,0)))), "N/A"))</f>
        <v>17</v>
      </c>
      <c r="AF386" s="15">
        <f>IF(AD386="N/A","N/A", (AE386*AC386)+Q386)</f>
        <v>52</v>
      </c>
      <c r="AG386" s="15">
        <v>31</v>
      </c>
      <c r="AH386" s="15">
        <v>21</v>
      </c>
      <c r="AI386" s="15">
        <v>0</v>
      </c>
      <c r="AJ386" s="15">
        <v>0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OK</v>
      </c>
      <c r="AM386" s="15">
        <f>IF(AD386="N/A", L386+T386, L386+AG386)</f>
        <v>32</v>
      </c>
      <c r="AN386" s="15">
        <f>IF(AD386="N/A", IF(U386="N/A", "N/A", L386+U386), AD386+AH386)</f>
        <v>32</v>
      </c>
      <c r="AO386" s="15">
        <f>IF(AD386="N/A", IF(V386="N/A", "N/A", L386+V386), IF(AI386="N/A", "N/A", AD386+AI386))</f>
        <v>11</v>
      </c>
      <c r="AP386" s="15">
        <f>IF(AD386="N/A", IF(W386="N/A", "N/A", L386+W386), IF(AJ386="N/A", "N/A", AD386+AJ386))</f>
        <v>11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I386" s="14"/>
      <c r="BJ386" s="15">
        <f>IF(AR386="R", $CA386, IF(OR(AR386="P", AR386="T", AR386="N"), 0, IF($C386="DM", $T386, IF(OR(AR386="Y", AR386="IR"),$AM386,IF(AR386="C", IF($BI386="Y", IF($AF386="N/A", $Q386, $AF386), IF($AG386="N/A", $T386,$AG386)))))))</f>
        <v>32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32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32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32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32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32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32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32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32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32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32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32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32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32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32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32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32</v>
      </c>
      <c r="CA386" s="14" t="s">
        <v>75</v>
      </c>
      <c r="CB386" s="15">
        <f>BZ386</f>
        <v>32</v>
      </c>
      <c r="CC386" s="14">
        <f>IF(OR($BH386="T", $BH386="R"), 0, IF($BH386="C", IF($BI386="Y", IF($BA386="C", 0, IF(AF386="N/A", Q386-T386, AF386-AG386)), IF($AF386="N/A", U386, AH386)), AN386))</f>
        <v>32</v>
      </c>
      <c r="CD386" s="14">
        <f>IF(OR($BH386="T", $BH386="R"), 0, IF($BH386="C", IF($BI386="Y", 0, IF($AF386="N/A", V386, AI386)), AO386))</f>
        <v>11</v>
      </c>
      <c r="CE386" s="14">
        <f>IF(OR($BH386="T", $BH386="R"), 0, IF($BH386="C", IF($BI386="Y", 0, IF($AF386="N/A", W386, AJ386)), AP386))</f>
        <v>11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S:1/11 G:17 GR:52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6035</v>
      </c>
      <c r="B387" s="14" t="s">
        <v>3151</v>
      </c>
      <c r="C387" s="14" t="s">
        <v>68</v>
      </c>
      <c r="D387" s="14" t="s">
        <v>58</v>
      </c>
      <c r="E387" s="14">
        <v>2025</v>
      </c>
      <c r="F387" s="14">
        <v>2025</v>
      </c>
      <c r="G387" s="14" t="s">
        <v>40</v>
      </c>
      <c r="H387" s="14" t="s">
        <v>2179</v>
      </c>
      <c r="I387" s="15">
        <v>3</v>
      </c>
      <c r="J387" s="14">
        <v>4</v>
      </c>
      <c r="K387" s="16">
        <f>IF(AND(G387&lt;&gt;"N",R387="N/A"), IF(I387&lt;4, 0, 0.25),IF(I387=1, IF(J387=1,0.25, 0.25), IF(I387&lt;13, 0.25, IF(I387&lt;26, 0.4, IF(I387&lt;51, 0.6, 0.75)))))</f>
        <v>0</v>
      </c>
      <c r="L387" s="15">
        <f>I387-M387</f>
        <v>3</v>
      </c>
      <c r="M387" s="15">
        <f>ROUNDUP(I387*K387,0)</f>
        <v>0</v>
      </c>
      <c r="N387" s="15">
        <f>M387*J387</f>
        <v>0</v>
      </c>
      <c r="O387" s="15">
        <v>0</v>
      </c>
      <c r="P387" s="15">
        <v>0</v>
      </c>
      <c r="Q387" s="15">
        <f>N387-O387-P387</f>
        <v>0</v>
      </c>
      <c r="R387" s="14" t="s">
        <v>75</v>
      </c>
      <c r="S387" s="14">
        <f>IF(R387="N/A", J387-($B$1-F387), J387-($B$1-R387))</f>
        <v>4</v>
      </c>
      <c r="T387" s="15">
        <f>IF($S387&lt;1, "N/A", $M387)</f>
        <v>0</v>
      </c>
      <c r="U387" s="15">
        <f>IF($S387&lt;2, "N/A", $M387)</f>
        <v>0</v>
      </c>
      <c r="V387" s="15">
        <f>IF($S387&lt;3, "N/A", $M387)</f>
        <v>0</v>
      </c>
      <c r="W387" s="15">
        <f>IF($S387&lt;4, "N/A", $M387)</f>
        <v>0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List'!$A$3:$AE$1972,19,FALSE)))</f>
        <v>N/A</v>
      </c>
      <c r="AB387" s="14" t="str">
        <f>IF(C387="DM", "N/A", IF(Z387="No","N/A",VLOOKUP(B387,'Extension List'!$A$3:$AE$1972,21,FALSE)))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3</v>
      </c>
      <c r="AN387" s="15">
        <f>IF(AD387="N/A", IF(U387="N/A", "N/A", L387+U387), AD387+AH387)</f>
        <v>3</v>
      </c>
      <c r="AO387" s="15">
        <f>IF(AD387="N/A", IF(V387="N/A", "N/A", L387+V387), IF(AI387="N/A", "N/A", AD387+AI387))</f>
        <v>3</v>
      </c>
      <c r="AP387" s="15">
        <f>IF(AD387="N/A", IF(W387="N/A", "N/A", L387+W387), IF(AJ387="N/A", "N/A", AD387+AJ387))</f>
        <v>3</v>
      </c>
      <c r="AQ387" s="15" t="str">
        <f>IF(AD387="N/A", IF(X387="N/A", "N/A", L387+X387), IF(AK387="N/A", "N/A", AD387+AK387))</f>
        <v>N/A</v>
      </c>
      <c r="AR387" s="14" t="s">
        <v>40</v>
      </c>
      <c r="AS387" s="14" t="s">
        <v>40</v>
      </c>
      <c r="AT387" s="14" t="s">
        <v>40</v>
      </c>
      <c r="AU387" s="14" t="s">
        <v>40</v>
      </c>
      <c r="AV387" s="14" t="s">
        <v>40</v>
      </c>
      <c r="AW387" s="14" t="s">
        <v>40</v>
      </c>
      <c r="AX387" s="14" t="s">
        <v>40</v>
      </c>
      <c r="AY387" s="14" t="s">
        <v>40</v>
      </c>
      <c r="AZ387" s="14" t="s">
        <v>40</v>
      </c>
      <c r="BA387" s="14" t="s">
        <v>40</v>
      </c>
      <c r="BB387" s="14" t="s">
        <v>40</v>
      </c>
      <c r="BC387" s="14" t="s">
        <v>40</v>
      </c>
      <c r="BD387" s="14" t="s">
        <v>40</v>
      </c>
      <c r="BE387" s="14" t="s">
        <v>40</v>
      </c>
      <c r="BF387" s="14" t="s">
        <v>40</v>
      </c>
      <c r="BG387" s="14" t="s">
        <v>40</v>
      </c>
      <c r="BH387" s="14" t="s">
        <v>40</v>
      </c>
      <c r="BJ387" s="15">
        <f>IF(AR387="R", $CA387, IF(OR(AR387="P", AR387="T", AR387="N"), 0, IF($C387="DM", $T387, IF(OR(AR387="Y", AR387="IR"),$AM387,IF(AR387="C", IF($BI387="Y", IF($AF387="N/A", $Q387, $AF387), IF($AG387="N/A", $T387,$AG387)))))))</f>
        <v>3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3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3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3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3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3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3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3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3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3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3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3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3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3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3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3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3</v>
      </c>
      <c r="CA387" s="14" t="s">
        <v>75</v>
      </c>
      <c r="CB387" s="15">
        <f>BZ387</f>
        <v>3</v>
      </c>
      <c r="CC387" s="14">
        <f>IF(OR($BH387="T", $BH387="R"), 0, IF($BH387="C", IF($BI387="Y", IF($BA387="C", 0, IF(AF387="N/A", Q387-T387, AF387-AG387)), IF($AF387="N/A", U387, AH387)), AN387))</f>
        <v>3</v>
      </c>
      <c r="CD387" s="14">
        <f>IF(OR($BH387="T", $BH387="R"), 0, IF($BH387="C", IF($BI387="Y", 0, IF($AF387="N/A", V387, AI387)), AO387))</f>
        <v>3</v>
      </c>
      <c r="CE387" s="14">
        <f>IF(OR($BH387="T", $BH387="R"), 0, IF($BH387="C", IF($BI387="Y", 0, IF($AF387="N/A", W387, AJ387)), AP387))</f>
        <v>3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S:3 G:0 GR:0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5970</v>
      </c>
      <c r="B388" s="14" t="s">
        <v>2849</v>
      </c>
      <c r="C388" s="14" t="s">
        <v>68</v>
      </c>
      <c r="D388" s="14" t="s">
        <v>58</v>
      </c>
      <c r="E388" s="14">
        <f>VLOOKUP(B388, 'Rookie Year'!$A$2:$B$55555,2,FALSE)</f>
        <v>2023</v>
      </c>
      <c r="F388" s="14">
        <v>2025</v>
      </c>
      <c r="G388" s="14" t="s">
        <v>42</v>
      </c>
      <c r="H388" s="14" t="s">
        <v>1927</v>
      </c>
      <c r="I388" s="15">
        <v>4</v>
      </c>
      <c r="J388" s="14">
        <v>2</v>
      </c>
      <c r="K388" s="16">
        <f>IF(AND(G388&lt;&gt;"N",R388="N/A"), IF(I388&lt;4, 0, 0.25),IF(I388=1, IF(J388=1,0.25, 0.25), IF(I388&lt;13, 0.25, IF(I388&lt;26, 0.4, IF(I388&lt;51, 0.6, 0.75)))))</f>
        <v>0.25</v>
      </c>
      <c r="L388" s="15">
        <f>I388-M388</f>
        <v>3</v>
      </c>
      <c r="M388" s="15">
        <f>ROUNDUP(I388*K388,0)</f>
        <v>1</v>
      </c>
      <c r="N388" s="15">
        <f>M388*J388</f>
        <v>2</v>
      </c>
      <c r="O388" s="15">
        <v>0</v>
      </c>
      <c r="P388" s="15">
        <v>0</v>
      </c>
      <c r="Q388" s="15">
        <f>N388-O388-P388</f>
        <v>2</v>
      </c>
      <c r="R388" s="14" t="s">
        <v>75</v>
      </c>
      <c r="S388" s="14">
        <f>IF(R388="N/A", J388-($B$1-F388), J388-($B$1-R388))</f>
        <v>2</v>
      </c>
      <c r="T388" s="15">
        <v>2</v>
      </c>
      <c r="U388" s="15">
        <v>0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List'!$A$3:$AE$1972,19,FALSE)))</f>
        <v>N/A</v>
      </c>
      <c r="AB388" s="14" t="str">
        <f>IF(C388="DM", "N/A", IF(Z388="No","N/A",VLOOKUP(B388,'Extension List'!$A$3:$AE$1972,21,FALSE)))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5</v>
      </c>
      <c r="AN388" s="15">
        <f>IF(AD388="N/A", IF(U388="N/A", "N/A", L388+U388), AD388+AH388)</f>
        <v>3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40</v>
      </c>
      <c r="BE388" s="14" t="s">
        <v>40</v>
      </c>
      <c r="BF388" s="14" t="s">
        <v>40</v>
      </c>
      <c r="BG388" s="14" t="s">
        <v>40</v>
      </c>
      <c r="BH388" s="14" t="s">
        <v>40</v>
      </c>
      <c r="BJ388" s="15">
        <f>IF(AR388="R", $CA388, IF(OR(AR388="P", AR388="T", AR388="N"), 0, IF($C388="DM", $T388, IF(OR(AR388="Y", AR388="IR"),$AM388,IF(AR388="C", IF($BI388="Y", IF($AF388="N/A", $Q388, $AF388), IF($AG388="N/A", $T388,$AG388)))))))</f>
        <v>5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5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5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5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5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5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5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5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5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5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5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5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5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5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5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5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5</v>
      </c>
      <c r="CA388" s="14" t="s">
        <v>75</v>
      </c>
      <c r="CB388" s="15">
        <f>BZ388</f>
        <v>5</v>
      </c>
      <c r="CC388" s="14">
        <f>IF(OR($BH388="T", $BH388="R"), 0, IF($BH388="C", IF($BI388="Y", IF($BA388="C", 0, IF(AF388="N/A", Q388-T388, AF388-AG388)), IF($AF388="N/A", U388, AH388)), AN388))</f>
        <v>3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S:3 G:1 GR:2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5631</v>
      </c>
      <c r="B389" s="14" t="s">
        <v>3034</v>
      </c>
      <c r="C389" s="14" t="s">
        <v>68</v>
      </c>
      <c r="D389" s="14" t="s">
        <v>58</v>
      </c>
      <c r="E389" s="14">
        <f>VLOOKUP(B389, 'Rookie Year'!$A$2:$B$55555,2,FALSE)</f>
        <v>2024</v>
      </c>
      <c r="F389" s="14">
        <v>2024</v>
      </c>
      <c r="G389" s="14" t="s">
        <v>40</v>
      </c>
      <c r="H389" s="14" t="s">
        <v>2182</v>
      </c>
      <c r="I389" s="15">
        <v>2</v>
      </c>
      <c r="J389" s="14">
        <v>3</v>
      </c>
      <c r="K389" s="16">
        <f>IF(AND(G389&lt;&gt;"N",R389="N/A"), IF(I389&lt;4, 0, 0.25),IF(I389=1, IF(J389=1,0.25, 0.25), IF(I389&lt;13, 0.25, IF(I389&lt;26, 0.4, IF(I389&lt;51, 0.6, 0.75)))))</f>
        <v>0</v>
      </c>
      <c r="L389" s="15">
        <f>I389-M389</f>
        <v>2</v>
      </c>
      <c r="M389" s="15">
        <f>ROUNDUP(I389*K389,0)</f>
        <v>0</v>
      </c>
      <c r="N389" s="15">
        <f>M389*J389</f>
        <v>0</v>
      </c>
      <c r="O389" s="15">
        <v>0</v>
      </c>
      <c r="P389" s="15">
        <v>0</v>
      </c>
      <c r="Q389" s="15">
        <f>N389-O389-P389</f>
        <v>0</v>
      </c>
      <c r="R389" s="14" t="s">
        <v>75</v>
      </c>
      <c r="S389" s="14">
        <f>IF(R389="N/A", J389-($B$1-F389), J389-($B$1-R389))</f>
        <v>2</v>
      </c>
      <c r="T389" s="15">
        <v>0</v>
      </c>
      <c r="U389" s="15">
        <v>0</v>
      </c>
      <c r="V389" s="15" t="str">
        <f>IF($S389&lt;3, "N/A", $M389)</f>
        <v>N/A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No</v>
      </c>
      <c r="AA389" s="17" t="str">
        <f>IF(C389="DM", "N/A", IF(Z389="No","N/A",VLOOKUP(B389,'Extension List'!$A$3:$AE$1972,19,FALSE)))</f>
        <v>N/A</v>
      </c>
      <c r="AB389" s="14" t="str">
        <f>IF(C389="DM", "N/A", IF(Z389="No","N/A",VLOOKUP(B389,'Extension List'!$A$3:$AE$1972,21,FALSE)))</f>
        <v>N/A</v>
      </c>
      <c r="AC389" s="14" t="str">
        <f>IF(AA389="N/A", "N/A", 0)</f>
        <v>N/A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2</v>
      </c>
      <c r="AN389" s="15">
        <f>IF(AD389="N/A", IF(U389="N/A", "N/A", L389+U389), AD389+AH389)</f>
        <v>2</v>
      </c>
      <c r="AO389" s="15" t="str">
        <f>IF(AD389="N/A", IF(V389="N/A", "N/A", L389+V389), IF(AI389="N/A", "N/A", AD389+AI389))</f>
        <v>N/A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40</v>
      </c>
      <c r="AS389" s="14" t="s">
        <v>40</v>
      </c>
      <c r="AT389" s="14" t="s">
        <v>40</v>
      </c>
      <c r="AU389" s="14" t="s">
        <v>40</v>
      </c>
      <c r="AV389" s="14" t="s">
        <v>40</v>
      </c>
      <c r="AW389" s="14" t="s">
        <v>40</v>
      </c>
      <c r="AX389" s="14" t="s">
        <v>40</v>
      </c>
      <c r="AY389" s="14" t="s">
        <v>40</v>
      </c>
      <c r="AZ389" s="14" t="s">
        <v>40</v>
      </c>
      <c r="BA389" s="14" t="s">
        <v>40</v>
      </c>
      <c r="BB389" s="14" t="s">
        <v>40</v>
      </c>
      <c r="BC389" s="14" t="s">
        <v>40</v>
      </c>
      <c r="BD389" s="14" t="s">
        <v>40</v>
      </c>
      <c r="BE389" s="14" t="s">
        <v>40</v>
      </c>
      <c r="BF389" s="14" t="s">
        <v>40</v>
      </c>
      <c r="BG389" s="14" t="s">
        <v>40</v>
      </c>
      <c r="BH389" s="14" t="s">
        <v>40</v>
      </c>
      <c r="BI389" s="14"/>
      <c r="BJ389" s="15">
        <f>IF(AR389="R", $CA389, IF(OR(AR389="P", AR389="T", AR389="N"), 0, IF($C389="DM", $T389, IF(OR(AR389="Y", AR389="IR"),$AM389,IF(AR389="C", IF($BI389="Y", IF($AF389="N/A", $Q389, $AF389), IF($AG389="N/A", $T389,$AG389)))))))</f>
        <v>2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2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2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2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2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2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2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2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2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2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2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2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2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2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2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2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2</v>
      </c>
      <c r="CA389" s="14" t="s">
        <v>75</v>
      </c>
      <c r="CB389" s="15">
        <f>BZ389</f>
        <v>2</v>
      </c>
      <c r="CC389" s="14">
        <f>IF(OR($BH389="T", $BH389="R"), 0, IF($BH389="C", IF($BI389="Y", IF($BA389="C", 0, IF(AF389="N/A", Q389-T389, AF389-AG389)), IF($AF389="N/A", U389, AH389)), AN389))</f>
        <v>2</v>
      </c>
      <c r="CD389" s="14" t="str">
        <f>IF(OR($BH389="T", $BH389="R"), 0, IF($BH389="C", IF($BI389="Y", 0, IF($AF389="N/A", V389, AI389)), AO389))</f>
        <v>N/A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S:2 G:0 GR:0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3124</v>
      </c>
      <c r="B390" s="14" t="s">
        <v>1983</v>
      </c>
      <c r="C390" s="14" t="s">
        <v>68</v>
      </c>
      <c r="D390" s="14" t="s">
        <v>58</v>
      </c>
      <c r="E390" s="14">
        <f>VLOOKUP(B390, 'Rookie Year'!$A$2:$B$55555,2,FALSE)</f>
        <v>2019</v>
      </c>
      <c r="F390" s="14">
        <v>2019</v>
      </c>
      <c r="G390" s="14" t="s">
        <v>40</v>
      </c>
      <c r="H390" s="14" t="s">
        <v>1926</v>
      </c>
      <c r="I390" s="15">
        <v>14</v>
      </c>
      <c r="J390" s="14">
        <v>4</v>
      </c>
      <c r="K390" s="16">
        <f>IF(AND(G390&lt;&gt;"N",R390="N/A"), IF(I390&lt;4, 0, 0.25),IF(I390=1, IF(J390=1,0.25, 0.25), IF(I390&lt;13, 0.25, IF(I390&lt;26, 0.4, IF(I390&lt;51, 0.6, 0.75)))))</f>
        <v>0.4</v>
      </c>
      <c r="L390" s="15">
        <f>I390-M390</f>
        <v>8</v>
      </c>
      <c r="M390" s="15">
        <f>ROUNDUP(I390*K390,0)</f>
        <v>6</v>
      </c>
      <c r="N390" s="15">
        <f>M390*J390</f>
        <v>24</v>
      </c>
      <c r="O390" s="15">
        <v>0</v>
      </c>
      <c r="P390" s="15">
        <v>6</v>
      </c>
      <c r="Q390" s="15">
        <f>N390-O390-P390</f>
        <v>18</v>
      </c>
      <c r="R390" s="14">
        <v>2024</v>
      </c>
      <c r="S390" s="14">
        <f>IF(R390="N/A", J390-($B$1-F390), J390-($B$1-R390))</f>
        <v>3</v>
      </c>
      <c r="T390" s="15">
        <v>6</v>
      </c>
      <c r="U390" s="15">
        <v>6</v>
      </c>
      <c r="V390" s="15">
        <v>6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No</v>
      </c>
      <c r="AA390" s="17" t="str">
        <f>IF(C390="DM", "N/A", IF(Z390="No","N/A",VLOOKUP(B390,'Extension List'!$A$3:$AE$1972,19,FALSE)))</f>
        <v>N/A</v>
      </c>
      <c r="AB390" s="14" t="str">
        <f>IF(C390="DM", "N/A", IF(Z390="No","N/A",VLOOKUP(B390,'Extension List'!$A$3:$AE$1972,21,FALSE)))</f>
        <v>N/A</v>
      </c>
      <c r="AC390" s="14" t="str">
        <f>IF(AA390="N/A", "N/A", 0)</f>
        <v>N/A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14</v>
      </c>
      <c r="AN390" s="15">
        <f>IF(AD390="N/A", IF(U390="N/A", "N/A", L390+U390), AD390+AH390)</f>
        <v>14</v>
      </c>
      <c r="AO390" s="15">
        <f>IF(AD390="N/A", IF(V390="N/A", "N/A", L390+V390), IF(AI390="N/A", "N/A", AD390+AI390))</f>
        <v>14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40</v>
      </c>
      <c r="AS390" s="14" t="s">
        <v>40</v>
      </c>
      <c r="AT390" s="14" t="s">
        <v>40</v>
      </c>
      <c r="AU390" s="14" t="s">
        <v>40</v>
      </c>
      <c r="AV390" s="14" t="s">
        <v>40</v>
      </c>
      <c r="AW390" s="14" t="s">
        <v>40</v>
      </c>
      <c r="AX390" s="14" t="s">
        <v>40</v>
      </c>
      <c r="AY390" s="14" t="s">
        <v>40</v>
      </c>
      <c r="AZ390" s="14" t="s">
        <v>40</v>
      </c>
      <c r="BA390" s="14" t="s">
        <v>40</v>
      </c>
      <c r="BB390" s="14" t="s">
        <v>40</v>
      </c>
      <c r="BC390" s="14" t="s">
        <v>40</v>
      </c>
      <c r="BD390" s="14" t="s">
        <v>40</v>
      </c>
      <c r="BE390" s="14" t="s">
        <v>40</v>
      </c>
      <c r="BF390" s="14" t="s">
        <v>40</v>
      </c>
      <c r="BG390" s="14" t="s">
        <v>40</v>
      </c>
      <c r="BH390" s="14" t="s">
        <v>40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14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14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14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14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14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14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14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14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14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14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14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14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14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14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14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14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14</v>
      </c>
      <c r="CA390" s="14" t="s">
        <v>75</v>
      </c>
      <c r="CB390" s="15">
        <f>BZ390</f>
        <v>14</v>
      </c>
      <c r="CC390" s="14">
        <f>IF(OR($BH390="T", $BH390="R"), 0, IF($BH390="C", IF($BI390="Y", IF($BA390="C", 0, IF(AF390="N/A", Q390-T390, AF390-AG390)), IF($AF390="N/A", U390, AH390)), AN390))</f>
        <v>14</v>
      </c>
      <c r="CD390" s="14">
        <f>IF(OR($BH390="T", $BH390="R"), 0, IF($BH390="C", IF($BI390="Y", 0, IF($AF390="N/A", V390, AI390)), AO390))</f>
        <v>14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S:8 G:6 GR:18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4725</v>
      </c>
      <c r="B391" s="14" t="s">
        <v>2555</v>
      </c>
      <c r="C391" s="14" t="s">
        <v>68</v>
      </c>
      <c r="D391" s="14" t="s">
        <v>58</v>
      </c>
      <c r="E391" s="14">
        <f>VLOOKUP(B391, 'Rookie Year'!$A$2:$B$55555,2,FALSE)</f>
        <v>2022</v>
      </c>
      <c r="F391" s="14">
        <v>2022</v>
      </c>
      <c r="G391" s="14" t="s">
        <v>40</v>
      </c>
      <c r="H391" s="14" t="s">
        <v>2154</v>
      </c>
      <c r="I391" s="15">
        <v>10</v>
      </c>
      <c r="J391" s="14">
        <v>4</v>
      </c>
      <c r="K391" s="16">
        <f>IF(AND(G391&lt;&gt;"N",R391="N/A"), IF(I391&lt;4, 0, 0.25),IF(I391=1, IF(J391=1,0.25, 0.25), IF(I391&lt;13, 0.25, IF(I391&lt;26, 0.4, IF(I391&lt;51, 0.6, 0.75)))))</f>
        <v>0.25</v>
      </c>
      <c r="L391" s="15">
        <f>I391-M391</f>
        <v>7</v>
      </c>
      <c r="M391" s="15">
        <f>ROUNDUP(I391*K391,0)</f>
        <v>3</v>
      </c>
      <c r="N391" s="15">
        <f>M391*J391</f>
        <v>12</v>
      </c>
      <c r="O391" s="15">
        <v>12</v>
      </c>
      <c r="P391" s="15">
        <v>0</v>
      </c>
      <c r="Q391" s="15">
        <f>N391-O391-P391</f>
        <v>0</v>
      </c>
      <c r="R391" s="14" t="s">
        <v>75</v>
      </c>
      <c r="S391" s="14">
        <f>IF(R391="N/A", J391-($B$1-F391), J391-($B$1-R391))</f>
        <v>1</v>
      </c>
      <c r="T391" s="15">
        <v>0</v>
      </c>
      <c r="U391" s="15" t="str">
        <f>IF($S391&lt;2, "N/A", $M391)</f>
        <v>N/A</v>
      </c>
      <c r="V391" s="15" t="str">
        <f>IF($S391&lt;3, "N/A", $M391)</f>
        <v>N/A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Yes</v>
      </c>
      <c r="AA391" s="17">
        <f>IF(C391="DM", "N/A", IF(Z391="No","N/A",VLOOKUP(B391,'Extension List'!$A$3:$AE$1972,19,FALSE)))</f>
        <v>14</v>
      </c>
      <c r="AB391" s="14">
        <f>IF(C391="DM", "N/A", IF(Z391="No","N/A",VLOOKUP(B391,'Extension List'!$A$3:$AE$1972,21,FALSE)))</f>
        <v>4</v>
      </c>
      <c r="AC391" s="14">
        <f>IF(AA391="N/A", "N/A", 0)</f>
        <v>0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7</v>
      </c>
      <c r="AN391" s="15" t="str">
        <f>IF(AD391="N/A", IF(U391="N/A", "N/A", L391+U391), AD391+AH391)</f>
        <v>N/A</v>
      </c>
      <c r="AO391" s="15" t="str">
        <f>IF(AD391="N/A", IF(V391="N/A", "N/A", L391+V391), IF(AI391="N/A", "N/A", AD391+AI391))</f>
        <v>N/A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44</v>
      </c>
      <c r="AS391" s="14" t="s">
        <v>44</v>
      </c>
      <c r="AT391" s="14" t="s">
        <v>44</v>
      </c>
      <c r="AU391" s="14" t="s">
        <v>44</v>
      </c>
      <c r="AV391" s="14" t="s">
        <v>44</v>
      </c>
      <c r="AW391" s="14" t="s">
        <v>44</v>
      </c>
      <c r="AX391" s="14" t="s">
        <v>44</v>
      </c>
      <c r="AY391" s="14" t="s">
        <v>44</v>
      </c>
      <c r="AZ391" s="14" t="s">
        <v>44</v>
      </c>
      <c r="BA391" s="14" t="s">
        <v>44</v>
      </c>
      <c r="BB391" s="14" t="s">
        <v>44</v>
      </c>
      <c r="BC391" s="14" t="s">
        <v>44</v>
      </c>
      <c r="BD391" s="14" t="s">
        <v>44</v>
      </c>
      <c r="BE391" s="14" t="s">
        <v>44</v>
      </c>
      <c r="BF391" s="14" t="s">
        <v>44</v>
      </c>
      <c r="BG391" s="14" t="s">
        <v>44</v>
      </c>
      <c r="BH391" s="14" t="s">
        <v>44</v>
      </c>
      <c r="BI391" s="14"/>
      <c r="BJ391" s="15">
        <f>IF(AR391="R", $CA391, IF(OR(AR391="P", AR391="T", AR391="N"), 0, IF($C391="DM", $T391, IF(OR(AR391="Y", AR391="IR"),$AM391,IF(AR391="C", IF($BI391="Y", IF($AF391="N/A", $Q391, $AF391), IF($AG391="N/A", $T391,$AG391)))))))</f>
        <v>0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0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0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0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0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0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0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0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0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0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0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0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0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0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0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0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0</v>
      </c>
      <c r="CA391" s="14" t="s">
        <v>75</v>
      </c>
      <c r="CB391" s="15">
        <f>BZ391</f>
        <v>0</v>
      </c>
      <c r="CC391" s="14" t="str">
        <f>IF(OR($BH391="T", $BH391="R"), 0, IF($BH391="C", IF($BI391="Y", IF($BA391="C", 0, IF(AF391="N/A", Q391-T391, AF391-AG391)), IF($AF391="N/A", U391, AH391)), AN391))</f>
        <v>N/A</v>
      </c>
      <c r="CD391" s="14" t="str">
        <f>IF(OR($BH391="T", $BH391="R"), 0, IF($BH391="C", IF($BI391="Y", 0, IF($AF391="N/A", V391, AI391)), AO391))</f>
        <v>N/A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S:7 G:3 GR:0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5704</v>
      </c>
      <c r="B392" s="14" t="s">
        <v>3035</v>
      </c>
      <c r="C392" s="14" t="s">
        <v>68</v>
      </c>
      <c r="D392" s="14" t="s">
        <v>58</v>
      </c>
      <c r="E392" s="14">
        <f>VLOOKUP(B392, 'Rookie Year'!$A$2:$B$55555,2,FALSE)</f>
        <v>2024</v>
      </c>
      <c r="F392" s="14">
        <v>2024</v>
      </c>
      <c r="G392" s="14" t="s">
        <v>40</v>
      </c>
      <c r="H392" s="14" t="s">
        <v>2243</v>
      </c>
      <c r="I392" s="15">
        <v>1</v>
      </c>
      <c r="J392" s="14">
        <v>3</v>
      </c>
      <c r="K392" s="16">
        <f>IF(AND(G392&lt;&gt;"N",R392="N/A"), IF(I392&lt;4, 0, 0.25),IF(I392=1, IF(J392=1,0.25, 0.25), IF(I392&lt;13, 0.25, IF(I392&lt;26, 0.4, IF(I392&lt;51, 0.6, 0.75)))))</f>
        <v>0</v>
      </c>
      <c r="L392" s="15">
        <f>I392-M392</f>
        <v>1</v>
      </c>
      <c r="M392" s="15">
        <f>ROUNDUP(I392*K392,0)</f>
        <v>0</v>
      </c>
      <c r="N392" s="15">
        <f>M392*J392</f>
        <v>0</v>
      </c>
      <c r="O392" s="15">
        <v>0</v>
      </c>
      <c r="P392" s="15">
        <v>0</v>
      </c>
      <c r="Q392" s="15">
        <f>N392-O392-P392</f>
        <v>0</v>
      </c>
      <c r="R392" s="14" t="s">
        <v>75</v>
      </c>
      <c r="S392" s="14">
        <f>IF(R392="N/A", J392-($B$1-F392), J392-($B$1-R392))</f>
        <v>2</v>
      </c>
      <c r="T392" s="15">
        <v>0</v>
      </c>
      <c r="U392" s="15">
        <v>0</v>
      </c>
      <c r="V392" s="15" t="str">
        <f>IF($S392&lt;3, "N/A", $M392)</f>
        <v>N/A</v>
      </c>
      <c r="W392" s="15" t="str">
        <f>IF($S392&lt;4, "N/A", $M392)</f>
        <v>N/A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No</v>
      </c>
      <c r="AA392" s="17" t="str">
        <f>IF(C392="DM", "N/A", IF(Z392="No","N/A",VLOOKUP(B392,'Extension List'!$A$3:$AE$1972,19,FALSE)))</f>
        <v>N/A</v>
      </c>
      <c r="AB392" s="14" t="str">
        <f>IF(C392="DM", "N/A", IF(Z392="No","N/A",VLOOKUP(B392,'Extension List'!$A$3:$AE$1972,21,FALSE)))</f>
        <v>N/A</v>
      </c>
      <c r="AC392" s="14" t="str">
        <f>IF(AA392="N/A", "N/A", 0)</f>
        <v>N/A</v>
      </c>
      <c r="AD392" s="15" t="str">
        <f>IF(AE392="N/A", "N/A", AA392-AE392)</f>
        <v>N/A</v>
      </c>
      <c r="AE392" s="15" t="str">
        <f>IF(AA392="N/A", "N/A", IF(AC392&gt;0, IF(AA392&lt;13, ROUNDUP(0.25*AA392,0), IF(AA392&lt;26, ROUNDUP(0.4*AA392,0), IF(AA392&lt;51, ROUNDUP(0.6*AA392,0), ROUNDUP(0.75*AA392,0)))), "N/A"))</f>
        <v>N/A</v>
      </c>
      <c r="AF392" s="15" t="str">
        <f>IF(AD392="N/A","N/A", (AE392*AC392)+Q392)</f>
        <v>N/A</v>
      </c>
      <c r="AG392" s="15" t="str">
        <f>IF($AF392="N/A", "N/A", "TBC")</f>
        <v>N/A</v>
      </c>
      <c r="AH392" s="15" t="str">
        <f>IF($AF392="N/A", "N/A", "TBC")</f>
        <v>N/A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N/A</v>
      </c>
      <c r="AM392" s="15">
        <f>IF(AD392="N/A", L392+T392, L392+AG392)</f>
        <v>1</v>
      </c>
      <c r="AN392" s="15">
        <f>IF(AD392="N/A", IF(U392="N/A", "N/A", L392+U392), AD392+AH392)</f>
        <v>1</v>
      </c>
      <c r="AO392" s="15" t="str">
        <f>IF(AD392="N/A", IF(V392="N/A", "N/A", L392+V392), IF(AI392="N/A", "N/A", AD392+AI392))</f>
        <v>N/A</v>
      </c>
      <c r="AP392" s="15" t="str">
        <f>IF(AD392="N/A", IF(W392="N/A", "N/A", L392+W392), IF(AJ392="N/A", "N/A", AD392+AJ392))</f>
        <v>N/A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44</v>
      </c>
      <c r="AY392" s="14" t="s">
        <v>44</v>
      </c>
      <c r="AZ392" s="14" t="s">
        <v>44</v>
      </c>
      <c r="BA392" s="14" t="s">
        <v>44</v>
      </c>
      <c r="BB392" s="14" t="s">
        <v>44</v>
      </c>
      <c r="BC392" s="14" t="s">
        <v>44</v>
      </c>
      <c r="BD392" s="14" t="s">
        <v>44</v>
      </c>
      <c r="BE392" s="14" t="s">
        <v>44</v>
      </c>
      <c r="BF392" s="14" t="s">
        <v>44</v>
      </c>
      <c r="BG392" s="14" t="s">
        <v>44</v>
      </c>
      <c r="BH392" s="14" t="s">
        <v>44</v>
      </c>
      <c r="BI392" s="14"/>
      <c r="BJ392" s="15">
        <f>IF(AR392="R", $CA392, IF(OR(AR392="P", AR392="T", AR392="N"), 0, IF($C392="DM", $T392, IF(OR(AR392="Y", AR392="IR"),$AM392,IF(AR392="C", IF($BI392="Y", IF($AF392="N/A", $Q392, $AF392), IF($AG392="N/A", $T392,$AG392)))))))</f>
        <v>1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1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1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1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1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1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0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0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0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0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0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0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0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0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0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0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0</v>
      </c>
      <c r="CA392" s="14" t="s">
        <v>75</v>
      </c>
      <c r="CB392" s="15">
        <f>BZ392</f>
        <v>0</v>
      </c>
      <c r="CC392" s="14">
        <f>IF(OR($BH392="T", $BH392="R"), 0, IF($BH392="C", IF($BI392="Y", IF($BA392="C", 0, IF(AF392="N/A", Q392-T392, AF392-AG392)), IF($AF392="N/A", U392, AH392)), AN392))</f>
        <v>0</v>
      </c>
      <c r="CD392" s="14" t="str">
        <f>IF(OR($BH392="T", $BH392="R"), 0, IF($BH392="C", IF($BI392="Y", 0, IF($AF392="N/A", V392, AI392)), AO392))</f>
        <v>N/A</v>
      </c>
      <c r="CE392" s="14" t="str">
        <f>IF(OR($BH392="T", $BH392="R"), 0, IF($BH392="C", IF($BI392="Y", 0, IF($AF392="N/A", W392, AJ392)), AP392))</f>
        <v>N/A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S:1 G:0 GR:0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6079</v>
      </c>
      <c r="B393" s="14" t="s">
        <v>3195</v>
      </c>
      <c r="C393" s="14" t="s">
        <v>68</v>
      </c>
      <c r="D393" s="14" t="s">
        <v>58</v>
      </c>
      <c r="E393" s="14">
        <v>2025</v>
      </c>
      <c r="F393" s="14">
        <v>2025</v>
      </c>
      <c r="G393" s="14" t="s">
        <v>40</v>
      </c>
      <c r="H393" s="14" t="s">
        <v>2219</v>
      </c>
      <c r="I393" s="15">
        <v>1</v>
      </c>
      <c r="J393" s="14">
        <v>3</v>
      </c>
      <c r="K393" s="16">
        <f>IF(AND(G393&lt;&gt;"N",R393="N/A"), IF(I393&lt;4, 0, 0.25),IF(I393=1, IF(J393=1,0.25, 0.25), IF(I393&lt;13, 0.25, IF(I393&lt;26, 0.4, IF(I393&lt;51, 0.6, 0.75)))))</f>
        <v>0</v>
      </c>
      <c r="L393" s="15">
        <f>I393-M393</f>
        <v>1</v>
      </c>
      <c r="M393" s="15">
        <f>ROUNDUP(I393*K393,0)</f>
        <v>0</v>
      </c>
      <c r="N393" s="15">
        <f>M393*J393</f>
        <v>0</v>
      </c>
      <c r="O393" s="15">
        <v>0</v>
      </c>
      <c r="P393" s="15">
        <v>0</v>
      </c>
      <c r="Q393" s="15">
        <f>N393-O393-P393</f>
        <v>0</v>
      </c>
      <c r="R393" s="14" t="s">
        <v>75</v>
      </c>
      <c r="S393" s="14">
        <f>IF(R393="N/A", J393-($B$1-F393), J393-($B$1-R393))</f>
        <v>3</v>
      </c>
      <c r="T393" s="15">
        <f>IF($S393&lt;1, "N/A", $M393)</f>
        <v>0</v>
      </c>
      <c r="U393" s="15">
        <f>IF($S393&lt;2, "N/A", $M393)</f>
        <v>0</v>
      </c>
      <c r="V393" s="15">
        <f>IF($S393&lt;3, "N/A", $M393)</f>
        <v>0</v>
      </c>
      <c r="W393" s="15" t="str">
        <f>IF($S393&lt;4, "N/A", $M393)</f>
        <v>N/A</v>
      </c>
      <c r="X393" s="15" t="str">
        <f>IF($S393&lt;5, "N/A", $M393)</f>
        <v>N/A</v>
      </c>
      <c r="Y393" s="14" t="str">
        <f>IF(SUM(T393:X393)&lt;&gt;Q393, "CHECK", "OK")</f>
        <v>OK</v>
      </c>
      <c r="Z393" s="14" t="str">
        <f>IF(C393="DM", "No", IF(F393=$B$1, "No", IF(S393=1, "Yes", "No")))</f>
        <v>No</v>
      </c>
      <c r="AA393" s="17" t="str">
        <f>IF(C393="DM", "N/A", IF(Z393="No","N/A",VLOOKUP(B393,'Extension List'!$A$3:$AE$1972,19,FALSE)))</f>
        <v>N/A</v>
      </c>
      <c r="AB393" s="14" t="str">
        <f>IF(C393="DM", "N/A", IF(Z393="No","N/A",VLOOKUP(B393,'Extension List'!$A$3:$AE$1972,21,FALSE)))</f>
        <v>N/A</v>
      </c>
      <c r="AC393" s="14" t="str">
        <f>IF(AA393="N/A", "N/A", 0)</f>
        <v>N/A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1</v>
      </c>
      <c r="AN393" s="15">
        <f>IF(AD393="N/A", IF(U393="N/A", "N/A", L393+U393), AD393+AH393)</f>
        <v>1</v>
      </c>
      <c r="AO393" s="15">
        <f>IF(AD393="N/A", IF(V393="N/A", "N/A", L393+V393), IF(AI393="N/A", "N/A", AD393+AI393))</f>
        <v>1</v>
      </c>
      <c r="AP393" s="15" t="str">
        <f>IF(AD393="N/A", IF(W393="N/A", "N/A", L393+W393), IF(AJ393="N/A", "N/A", AD393+AJ393))</f>
        <v>N/A</v>
      </c>
      <c r="AQ393" s="15" t="str">
        <f>IF(AD393="N/A", IF(X393="N/A", "N/A", L393+X393), IF(AK393="N/A", "N/A", AD393+AK393))</f>
        <v>N/A</v>
      </c>
      <c r="AR393" s="14" t="s">
        <v>40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40</v>
      </c>
      <c r="AY393" s="14" t="s">
        <v>40</v>
      </c>
      <c r="AZ393" s="14" t="s">
        <v>40</v>
      </c>
      <c r="BA393" s="14" t="s">
        <v>40</v>
      </c>
      <c r="BB393" s="14" t="s">
        <v>40</v>
      </c>
      <c r="BC393" s="14" t="s">
        <v>40</v>
      </c>
      <c r="BD393" s="14" t="s">
        <v>40</v>
      </c>
      <c r="BE393" s="14" t="s">
        <v>40</v>
      </c>
      <c r="BF393" s="14" t="s">
        <v>40</v>
      </c>
      <c r="BG393" s="14" t="s">
        <v>40</v>
      </c>
      <c r="BH393" s="14" t="s">
        <v>40</v>
      </c>
      <c r="BJ393" s="15">
        <f>IF(AR393="R", $CA393, IF(OR(AR393="P", AR393="T", AR393="N"), 0, IF($C393="DM", $T393, IF(OR(AR393="Y", AR393="IR"),$AM393,IF(AR393="C", IF($BI393="Y", IF($AF393="N/A", $Q393, $AF393), IF($AG393="N/A", $T393,$AG393)))))))</f>
        <v>1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1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1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1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1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1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1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1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1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1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1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1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1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1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1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1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1</v>
      </c>
      <c r="CA393" s="14" t="s">
        <v>75</v>
      </c>
      <c r="CB393" s="15">
        <f>BZ393</f>
        <v>1</v>
      </c>
      <c r="CC393" s="14">
        <f>IF(OR($BH393="T", $BH393="R"), 0, IF($BH393="C", IF($BI393="Y", IF($BA393="C", 0, IF(AF393="N/A", Q393-T393, AF393-AG393)), IF($AF393="N/A", U393, AH393)), AN393))</f>
        <v>1</v>
      </c>
      <c r="CD393" s="14">
        <f>IF(OR($BH393="T", $BH393="R"), 0, IF($BH393="C", IF($BI393="Y", 0, IF($AF393="N/A", V393, AI393)), AO393))</f>
        <v>1</v>
      </c>
      <c r="CE393" s="14" t="str">
        <f>IF(OR($BH393="T", $BH393="R"), 0, IF($BH393="C", IF($BI393="Y", 0, IF($AF393="N/A", W393, AJ393)), AP393))</f>
        <v>N/A</v>
      </c>
      <c r="CF393" s="14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S:1 G:0 GR:0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5975</v>
      </c>
      <c r="B394" s="14" t="s">
        <v>2313</v>
      </c>
      <c r="C394" s="14" t="s">
        <v>68</v>
      </c>
      <c r="D394" s="14" t="s">
        <v>58</v>
      </c>
      <c r="E394" s="14">
        <f>VLOOKUP(B394, 'Rookie Year'!$A$2:$B$55555,2,FALSE)</f>
        <v>2019</v>
      </c>
      <c r="F394" s="14">
        <v>2025</v>
      </c>
      <c r="G394" s="14" t="s">
        <v>42</v>
      </c>
      <c r="H394" s="14" t="s">
        <v>1927</v>
      </c>
      <c r="I394" s="15">
        <v>15</v>
      </c>
      <c r="J394" s="14">
        <v>2</v>
      </c>
      <c r="K394" s="16">
        <f>IF(AND(G394&lt;&gt;"N",R394="N/A"), IF(I394&lt;4, 0, 0.25),IF(I394=1, IF(J394=1,0.25, 0.25), IF(I394&lt;13, 0.25, IF(I394&lt;26, 0.4, IF(I394&lt;51, 0.6, 0.75)))))</f>
        <v>0.4</v>
      </c>
      <c r="L394" s="15">
        <f>I394-M394</f>
        <v>9</v>
      </c>
      <c r="M394" s="15">
        <f>ROUNDUP(I394*K394,0)</f>
        <v>6</v>
      </c>
      <c r="N394" s="15">
        <f>M394*J394</f>
        <v>12</v>
      </c>
      <c r="O394" s="15">
        <v>0</v>
      </c>
      <c r="P394" s="15">
        <v>0</v>
      </c>
      <c r="Q394" s="15">
        <f>N394-O394-P394</f>
        <v>12</v>
      </c>
      <c r="R394" s="14" t="s">
        <v>75</v>
      </c>
      <c r="S394" s="14">
        <f>IF(R394="N/A", J394-($B$1-F394), J394-($B$1-R394))</f>
        <v>2</v>
      </c>
      <c r="T394" s="15">
        <v>12</v>
      </c>
      <c r="U394" s="15">
        <v>0</v>
      </c>
      <c r="V394" s="15" t="str">
        <f>IF($S394&lt;3, "N/A", $M394)</f>
        <v>N/A</v>
      </c>
      <c r="W394" s="15" t="str">
        <f>IF($S394&lt;4, "N/A", $M394)</f>
        <v>N/A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No</v>
      </c>
      <c r="AA394" s="17" t="str">
        <f>IF(C394="DM", "N/A", IF(Z394="No","N/A",VLOOKUP(B394,'Extension List'!$A$3:$AE$1972,19,FALSE)))</f>
        <v>N/A</v>
      </c>
      <c r="AB394" s="14" t="str">
        <f>IF(C394="DM", "N/A", IF(Z394="No","N/A",VLOOKUP(B394,'Extension List'!$A$3:$AE$1972,21,FALSE)))</f>
        <v>N/A</v>
      </c>
      <c r="AC394" s="14" t="str">
        <f>IF(AA394="N/A", "N/A", 0)</f>
        <v>N/A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21</v>
      </c>
      <c r="AN394" s="15">
        <f>IF(AD394="N/A", IF(U394="N/A", "N/A", L394+U394), AD394+AH394)</f>
        <v>9</v>
      </c>
      <c r="AO394" s="15" t="str">
        <f>IF(AD394="N/A", IF(V394="N/A", "N/A", L394+V394), IF(AI394="N/A", "N/A", AD394+AI394))</f>
        <v>N/A</v>
      </c>
      <c r="AP394" s="15" t="str">
        <f>IF(AD394="N/A", IF(W394="N/A", "N/A", L394+W394), IF(AJ394="N/A", "N/A", AD394+AJ394))</f>
        <v>N/A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J394" s="15">
        <f>IF(AR394="R", $CA394, IF(OR(AR394="P", AR394="T", AR394="N"), 0, IF($C394="DM", $T394, IF(OR(AR394="Y", AR394="IR"),$AM394,IF(AR394="C", IF($BI394="Y", IF($AF394="N/A", $Q394, $AF394), IF($AG394="N/A", $T394,$AG394)))))))</f>
        <v>21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21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21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21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21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21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21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21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21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21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21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21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21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21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21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21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21</v>
      </c>
      <c r="CA394" s="14" t="s">
        <v>75</v>
      </c>
      <c r="CB394" s="15">
        <f>BZ394</f>
        <v>21</v>
      </c>
      <c r="CC394" s="14">
        <f>IF(OR($BH394="T", $BH394="R"), 0, IF($BH394="C", IF($BI394="Y", IF($BA394="C", 0, IF(AF394="N/A", Q394-T394, AF394-AG394)), IF($AF394="N/A", U394, AH394)), AN394))</f>
        <v>9</v>
      </c>
      <c r="CD394" s="14" t="str">
        <f>IF(OR($BH394="T", $BH394="R"), 0, IF($BH394="C", IF($BI394="Y", 0, IF($AF394="N/A", V394, AI394)), AO394))</f>
        <v>N/A</v>
      </c>
      <c r="CE394" s="14" t="str">
        <f>IF(OR($BH394="T", $BH394="R"), 0, IF($BH394="C", IF($BI394="Y", 0, IF($AF394="N/A", W394, AJ394)), AP394))</f>
        <v>N/A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S:9 G:6 GR:12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3611</v>
      </c>
      <c r="B395" s="14" t="s">
        <v>2026</v>
      </c>
      <c r="C395" s="14" t="s">
        <v>68</v>
      </c>
      <c r="D395" s="14" t="s">
        <v>58</v>
      </c>
      <c r="E395" s="14">
        <f>VLOOKUP(B395, 'Rookie Year'!$A$2:$B$55555,2,FALSE)</f>
        <v>2020</v>
      </c>
      <c r="F395" s="14">
        <v>2020</v>
      </c>
      <c r="G395" s="14" t="s">
        <v>40</v>
      </c>
      <c r="H395" s="14" t="s">
        <v>2147</v>
      </c>
      <c r="I395" s="15">
        <v>20</v>
      </c>
      <c r="J395" s="14">
        <v>3</v>
      </c>
      <c r="K395" s="16">
        <f>IF(AND(G395&lt;&gt;"N",R395="N/A"), IF(I395&lt;4, 0, 0.25),IF(I395=1, IF(J395=1,0.25, 0.25), IF(I395&lt;13, 0.25, IF(I395&lt;26, 0.4, IF(I395&lt;51, 0.6, 0.75)))))</f>
        <v>0.4</v>
      </c>
      <c r="L395" s="15">
        <f>I395-M395</f>
        <v>12</v>
      </c>
      <c r="M395" s="15">
        <f>ROUNDUP(I395*K395,0)</f>
        <v>8</v>
      </c>
      <c r="N395" s="15">
        <f>M395*J395</f>
        <v>24</v>
      </c>
      <c r="O395" s="15">
        <v>24</v>
      </c>
      <c r="P395" s="15">
        <v>0</v>
      </c>
      <c r="Q395" s="15">
        <f>N395-O395-P395</f>
        <v>0</v>
      </c>
      <c r="R395" s="14">
        <v>2023</v>
      </c>
      <c r="S395" s="14">
        <f>IF(R395="N/A", J395-($B$1-F395), J395-($B$1-R395))</f>
        <v>1</v>
      </c>
      <c r="T395" s="15">
        <v>0</v>
      </c>
      <c r="U395" s="15" t="str">
        <f>IF($S395&lt;2, "N/A", $M395)</f>
        <v>N/A</v>
      </c>
      <c r="V395" s="15" t="str">
        <f>IF($S395&lt;3, "N/A", $M395)</f>
        <v>N/A</v>
      </c>
      <c r="W395" s="15" t="str">
        <f>IF($S395&lt;4, "N/A", $M395)</f>
        <v>N/A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Yes</v>
      </c>
      <c r="AA395" s="17">
        <f>IF(C395="DM", "N/A", IF(Z395="No","N/A",VLOOKUP(B395,'Extension List'!$A$3:$AE$1972,19,FALSE)))</f>
        <v>3</v>
      </c>
      <c r="AB395" s="14">
        <f>IF(C395="DM", "N/A", IF(Z395="No","N/A",VLOOKUP(B395,'Extension List'!$A$3:$AE$1972,21,FALSE)))</f>
        <v>1</v>
      </c>
      <c r="AC395" s="14">
        <f>IF(AA395="N/A", "N/A", 0)</f>
        <v>0</v>
      </c>
      <c r="AD395" s="15" t="str">
        <f>IF(AE395="N/A", "N/A", AA395-AE395)</f>
        <v>N/A</v>
      </c>
      <c r="AE395" s="15" t="str">
        <f>IF(AA395="N/A", "N/A", IF(AC395&gt;0, IF(AA395&lt;13, ROUNDUP(0.25*AA395,0), IF(AA395&lt;26, ROUNDUP(0.4*AA395,0), IF(AA395&lt;51, ROUNDUP(0.6*AA395,0), ROUNDUP(0.75*AA395,0)))), "N/A"))</f>
        <v>N/A</v>
      </c>
      <c r="AF395" s="15" t="str">
        <f>IF(AD395="N/A","N/A", (AE395*AC395)+Q395)</f>
        <v>N/A</v>
      </c>
      <c r="AG395" s="15" t="str">
        <f>IF($AF395="N/A", "N/A", "TBC")</f>
        <v>N/A</v>
      </c>
      <c r="AH395" s="15" t="str">
        <f>IF($AF395="N/A", "N/A", "TBC")</f>
        <v>N/A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N/A</v>
      </c>
      <c r="AM395" s="15">
        <f>IF(AD395="N/A", L395+T395, L395+AG395)</f>
        <v>12</v>
      </c>
      <c r="AN395" s="15" t="str">
        <f>IF(AD395="N/A", IF(U395="N/A", "N/A", L395+U395), AD395+AH395)</f>
        <v>N/A</v>
      </c>
      <c r="AO395" s="15" t="str">
        <f>IF(AD395="N/A", IF(V395="N/A", "N/A", L395+V395), IF(AI395="N/A", "N/A", AD395+AI395))</f>
        <v>N/A</v>
      </c>
      <c r="AP395" s="15" t="str">
        <f>IF(AD395="N/A", IF(W395="N/A", "N/A", L395+W395), IF(AJ395="N/A", "N/A", AD395+AJ395))</f>
        <v>N/A</v>
      </c>
      <c r="AQ395" s="15" t="str">
        <f>IF(AD395="N/A", IF(X395="N/A", "N/A", L395+X395), IF(AK395="N/A", "N/A", AD395+AK395))</f>
        <v>N/A</v>
      </c>
      <c r="AR395" s="14" t="s">
        <v>44</v>
      </c>
      <c r="AS395" s="14" t="s">
        <v>44</v>
      </c>
      <c r="AT395" s="14" t="s">
        <v>44</v>
      </c>
      <c r="AU395" s="14" t="s">
        <v>44</v>
      </c>
      <c r="AV395" s="14" t="s">
        <v>44</v>
      </c>
      <c r="AW395" s="14" t="s">
        <v>44</v>
      </c>
      <c r="AX395" s="14" t="s">
        <v>44</v>
      </c>
      <c r="AY395" s="14" t="s">
        <v>44</v>
      </c>
      <c r="AZ395" s="14" t="s">
        <v>44</v>
      </c>
      <c r="BA395" s="14" t="s">
        <v>44</v>
      </c>
      <c r="BB395" s="14" t="s">
        <v>44</v>
      </c>
      <c r="BC395" s="14" t="s">
        <v>44</v>
      </c>
      <c r="BD395" s="14" t="s">
        <v>44</v>
      </c>
      <c r="BE395" s="14" t="s">
        <v>44</v>
      </c>
      <c r="BF395" s="14" t="s">
        <v>44</v>
      </c>
      <c r="BG395" s="14" t="s">
        <v>44</v>
      </c>
      <c r="BH395" s="14" t="s">
        <v>44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0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0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0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0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0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0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0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0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0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0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0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0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0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0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0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0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0</v>
      </c>
      <c r="CA395" s="14" t="s">
        <v>75</v>
      </c>
      <c r="CB395" s="15">
        <f>BZ395</f>
        <v>0</v>
      </c>
      <c r="CC395" s="14" t="str">
        <f>IF(OR($BH395="T", $BH395="R"), 0, IF($BH395="C", IF($BI395="Y", IF($BA395="C", 0, IF(AF395="N/A", Q395-T395, AF395-AG395)), IF($AF395="N/A", U395, AH395)), AN395))</f>
        <v>N/A</v>
      </c>
      <c r="CD395" s="14" t="str">
        <f>IF(OR($BH395="T", $BH395="R"), 0, IF($BH395="C", IF($BI395="Y", 0, IF($AF395="N/A", V395, AI395)), AO395))</f>
        <v>N/A</v>
      </c>
      <c r="CE395" s="14" t="str">
        <f>IF(OR($BH395="T", $BH395="R"), 0, IF($BH395="C", IF($BI395="Y", 0, IF($AF395="N/A", W395, AJ395)), AP395))</f>
        <v>N/A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S:12 G:8 GR:0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5574</v>
      </c>
      <c r="B396" s="14" t="s">
        <v>365</v>
      </c>
      <c r="C396" s="14" t="s">
        <v>69</v>
      </c>
      <c r="D396" s="14" t="s">
        <v>58</v>
      </c>
      <c r="E396" s="14">
        <f>VLOOKUP(B396, 'Rookie Year'!$A$2:$B$55555,2,FALSE)</f>
        <v>2019</v>
      </c>
      <c r="F396" s="14">
        <v>2025</v>
      </c>
      <c r="G396" s="14" t="s">
        <v>42</v>
      </c>
      <c r="H396" s="14" t="s">
        <v>2928</v>
      </c>
      <c r="I396" s="15">
        <v>10</v>
      </c>
      <c r="J396" s="14">
        <v>2</v>
      </c>
      <c r="K396" s="16">
        <f>IF(AND(G396&lt;&gt;"N",R396="N/A"), IF(I396&lt;4, 0, 0.25),IF(I396=1, IF(J396=1,0.25, 0.25), IF(I396&lt;13, 0.25, IF(I396&lt;26, 0.4, IF(I396&lt;51, 0.6, 0.75)))))</f>
        <v>0.25</v>
      </c>
      <c r="L396" s="15">
        <f>I396-M396</f>
        <v>7</v>
      </c>
      <c r="M396" s="15">
        <f>ROUNDUP(I396*K396,0)</f>
        <v>3</v>
      </c>
      <c r="N396" s="15">
        <f>M396*J396</f>
        <v>6</v>
      </c>
      <c r="O396" s="15">
        <v>0</v>
      </c>
      <c r="P396" s="15">
        <v>0</v>
      </c>
      <c r="Q396" s="15">
        <f>N396-O396-P396</f>
        <v>6</v>
      </c>
      <c r="R396" s="14" t="s">
        <v>75</v>
      </c>
      <c r="S396" s="14">
        <f>IF(R396="N/A", J396-($B$1-F396), J396-($B$1-R396))</f>
        <v>2</v>
      </c>
      <c r="T396" s="15">
        <v>6</v>
      </c>
      <c r="U396" s="15">
        <v>0</v>
      </c>
      <c r="V396" s="15" t="str">
        <f>IF($S396&lt;3, "N/A", $M396)</f>
        <v>N/A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No</v>
      </c>
      <c r="AA396" s="17" t="str">
        <f>IF(C396="DM", "N/A", IF(Z396="No","N/A",VLOOKUP(B396,'Extension List'!$A$3:$AE$1972,19,FALSE)))</f>
        <v>N/A</v>
      </c>
      <c r="AB396" s="14" t="str">
        <f>IF(C396="DM", "N/A", IF(Z396="No","N/A",VLOOKUP(B396,'Extension List'!$A$3:$AE$1972,21,FALSE)))</f>
        <v>N/A</v>
      </c>
      <c r="AC396" s="14" t="str">
        <f>IF(AA396="N/A", "N/A", 0)</f>
        <v>N/A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13</v>
      </c>
      <c r="AN396" s="15">
        <f>IF(AD396="N/A", IF(U396="N/A", "N/A", L396+U396), AD396+AH396)</f>
        <v>7</v>
      </c>
      <c r="AO396" s="15" t="str">
        <f>IF(AD396="N/A", IF(V396="N/A", "N/A", L396+V396), IF(AI396="N/A", "N/A", AD396+AI396))</f>
        <v>N/A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48</v>
      </c>
      <c r="AT396" s="14" t="s">
        <v>48</v>
      </c>
      <c r="AU396" s="14" t="s">
        <v>48</v>
      </c>
      <c r="AV396" s="14" t="s">
        <v>48</v>
      </c>
      <c r="AW396" s="14" t="s">
        <v>48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I396" s="14"/>
      <c r="BJ396" s="15">
        <f>IF(AR396="R", $CA396, IF(OR(AR396="P", AR396="T", AR396="N"), 0, IF($C396="DM", $T396, IF(OR(AR396="Y", AR396="IR"),$AM396,IF(AR396="C", IF($BI396="Y", IF($AF396="N/A", $Q396, $AF396), IF($AG396="N/A", $T396,$AG396)))))))</f>
        <v>13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13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13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13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13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13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13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13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13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13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13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13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13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13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13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13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13</v>
      </c>
      <c r="CA396" s="14" t="s">
        <v>75</v>
      </c>
      <c r="CB396" s="15">
        <f>BZ396</f>
        <v>13</v>
      </c>
      <c r="CC396" s="14">
        <f>IF(OR($BH396="T", $BH396="R"), 0, IF($BH396="C", IF($BI396="Y", IF($BA396="C", 0, IF(AF396="N/A", Q396-T396, AF396-AG396)), IF($AF396="N/A", U396, AH396)), AN396))</f>
        <v>7</v>
      </c>
      <c r="CD396" s="14" t="str">
        <f>IF(OR($BH396="T", $BH396="R"), 0, IF($BH396="C", IF($BI396="Y", 0, IF($AF396="N/A", V396, AI396)), AO396))</f>
        <v>N/A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S:7 G:3 GR:6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6163</v>
      </c>
      <c r="B397" s="14" t="s">
        <v>479</v>
      </c>
      <c r="C397" s="14" t="s">
        <v>69</v>
      </c>
      <c r="D397" s="14" t="s">
        <v>58</v>
      </c>
      <c r="E397" s="14">
        <f>VLOOKUP(B397, 'Rookie Year'!$A$2:$B$55555,2,FALSE)</f>
        <v>2013</v>
      </c>
      <c r="F397" s="14">
        <v>2025</v>
      </c>
      <c r="G397" s="14" t="s">
        <v>42</v>
      </c>
      <c r="H397" s="14">
        <v>1</v>
      </c>
      <c r="I397" s="15">
        <v>1</v>
      </c>
      <c r="J397" s="14">
        <v>1</v>
      </c>
      <c r="K397" s="16">
        <f>IF(AND(G397&lt;&gt;"N",R397="N/A"), IF(I397&lt;4, 0, 0.25),IF(I397=1, IF(J397=1,0.25, 0.25), IF(I397&lt;13, 0.25, IF(I397&lt;26, 0.4, IF(I397&lt;51, 0.6, 0.75)))))</f>
        <v>0.25</v>
      </c>
      <c r="L397" s="15">
        <f>I397-M397</f>
        <v>0</v>
      </c>
      <c r="M397" s="15">
        <f>ROUNDUP(I397*K397,0)</f>
        <v>1</v>
      </c>
      <c r="N397" s="15">
        <f>M397*J397</f>
        <v>1</v>
      </c>
      <c r="O397" s="15">
        <v>0</v>
      </c>
      <c r="P397" s="15">
        <v>0</v>
      </c>
      <c r="Q397" s="15">
        <f>N397-O397-P397</f>
        <v>1</v>
      </c>
      <c r="R397" s="14" t="s">
        <v>75</v>
      </c>
      <c r="S397" s="14">
        <f>IF(R397="N/A", J397-($B$1-F397), J397-($B$1-R397))</f>
        <v>1</v>
      </c>
      <c r="T397" s="15">
        <f>IF($S397&lt;1, "N/A", $M397)</f>
        <v>1</v>
      </c>
      <c r="U397" s="15" t="str">
        <f>IF($S397&lt;2, "N/A", $M397)</f>
        <v>N/A</v>
      </c>
      <c r="V397" s="15" t="str">
        <f>IF($S397&lt;3, "N/A", $M397)</f>
        <v>N/A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No</v>
      </c>
      <c r="AA397" s="17" t="str">
        <f>IF(C397="DM", "N/A", IF(Z397="No","N/A",VLOOKUP(B397,'Extension List'!$A$3:$AE$1972,19,FALSE)))</f>
        <v>N/A</v>
      </c>
      <c r="AB397" s="14" t="str">
        <f>IF(C397="DM", "N/A", IF(Z397="No","N/A",VLOOKUP(B397,'Extension List'!$A$3:$AE$1972,21,FALSE)))</f>
        <v>N/A</v>
      </c>
      <c r="AC397" s="14" t="str">
        <f>IF(AA397="N/A", "N/A", 0)</f>
        <v>N/A</v>
      </c>
      <c r="AD397" s="15" t="str">
        <f>IF(AE397="N/A", "N/A", AA397-AE397)</f>
        <v>N/A</v>
      </c>
      <c r="AE397" s="15" t="str">
        <f>IF(AA397="N/A", "N/A", IF(AC397&gt;0, IF(AA397&lt;13, ROUNDUP(0.25*AA397,0), IF(AA397&lt;26, ROUNDUP(0.4*AA397,0), IF(AA397&lt;51, ROUNDUP(0.6*AA397,0), ROUNDUP(0.75*AA397,0)))), "N/A"))</f>
        <v>N/A</v>
      </c>
      <c r="AF397" s="15" t="str">
        <f>IF(AD397="N/A","N/A", (AE397*AC397)+Q397)</f>
        <v>N/A</v>
      </c>
      <c r="AG397" s="15" t="str">
        <f>IF($AF397="N/A", "N/A", "TBC")</f>
        <v>N/A</v>
      </c>
      <c r="AH397" s="15" t="str">
        <f>IF($AF397="N/A", "N/A", "TBC")</f>
        <v>N/A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N/A</v>
      </c>
      <c r="AM397" s="15">
        <f>IF(AD397="N/A", L397+T397, L397+AG397)</f>
        <v>1</v>
      </c>
      <c r="AN397" s="15" t="str">
        <f>IF(AD397="N/A", IF(U397="N/A", "N/A", L397+U397), AD397+AH397)</f>
        <v>N/A</v>
      </c>
      <c r="AO397" s="15" t="str">
        <f>IF(AD397="N/A", IF(V397="N/A", "N/A", L397+V397), IF(AI397="N/A", "N/A", AD397+AI397))</f>
        <v>N/A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42</v>
      </c>
      <c r="AS397" s="14" t="s">
        <v>40</v>
      </c>
      <c r="AT397" s="14" t="s">
        <v>40</v>
      </c>
      <c r="AU397" s="14" t="s">
        <v>40</v>
      </c>
      <c r="AV397" s="14" t="s">
        <v>40</v>
      </c>
      <c r="AW397" s="14" t="s">
        <v>40</v>
      </c>
      <c r="AX397" s="14" t="s">
        <v>40</v>
      </c>
      <c r="AY397" s="14" t="s">
        <v>40</v>
      </c>
      <c r="AZ397" s="14" t="s">
        <v>40</v>
      </c>
      <c r="BA397" s="14" t="s">
        <v>40</v>
      </c>
      <c r="BB397" s="14" t="s">
        <v>40</v>
      </c>
      <c r="BC397" s="14" t="s">
        <v>40</v>
      </c>
      <c r="BD397" s="14" t="s">
        <v>40</v>
      </c>
      <c r="BE397" s="14" t="s">
        <v>40</v>
      </c>
      <c r="BF397" s="14" t="s">
        <v>40</v>
      </c>
      <c r="BG397" s="14" t="s">
        <v>40</v>
      </c>
      <c r="BH397" s="14" t="s">
        <v>40</v>
      </c>
      <c r="BJ397" s="15">
        <f>IF(AR397="R", $CA397, IF(OR(AR397="P", AR397="T", AR397="N"), 0, IF($C397="DM", $T397, IF(OR(AR397="Y", AR397="IR"),$AM397,IF(AR397="C", IF($BI397="Y", IF($AF397="N/A", $Q397, $AF397), IF($AG397="N/A", $T397,$AG397)))))))</f>
        <v>0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1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1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1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1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1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1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1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1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1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1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1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1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1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1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1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1</v>
      </c>
      <c r="CA397" s="14" t="s">
        <v>75</v>
      </c>
      <c r="CB397" s="15">
        <f>BZ397</f>
        <v>1</v>
      </c>
      <c r="CC397" s="14" t="str">
        <f>IF(OR($BH397="T", $BH397="R"), 0, IF($BH397="C", IF($BI397="Y", IF($BA397="C", 0, IF(AF397="N/A", Q397-T397, AF397-AG397)), IF($AF397="N/A", U397, AH397)), AN397))</f>
        <v>N/A</v>
      </c>
      <c r="CD397" s="14" t="str">
        <f>IF(OR($BH397="T", $BH397="R"), 0, IF($BH397="C", IF($BI397="Y", 0, IF($AF397="N/A", V397, AI397)), AO397))</f>
        <v>N/A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S:0 G:1 GR:1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4765</v>
      </c>
      <c r="B398" s="14" t="s">
        <v>2595</v>
      </c>
      <c r="C398" s="14" t="s">
        <v>69</v>
      </c>
      <c r="D398" s="14" t="s">
        <v>58</v>
      </c>
      <c r="E398" s="14">
        <f>VLOOKUP(B398, 'Rookie Year'!$A$2:$B$55555,2,FALSE)</f>
        <v>2022</v>
      </c>
      <c r="F398" s="14">
        <v>2022</v>
      </c>
      <c r="G398" s="14" t="s">
        <v>40</v>
      </c>
      <c r="H398" s="14" t="s">
        <v>2195</v>
      </c>
      <c r="I398" s="15">
        <v>1</v>
      </c>
      <c r="J398" s="14">
        <v>2</v>
      </c>
      <c r="K398" s="16">
        <f>IF(AND(G398&lt;&gt;"N",R398="N/A"), IF(I398&lt;4, 0, 0.25),IF(I398=1, IF(J398=1,0.25, 0.25), IF(I398&lt;13, 0.25, IF(I398&lt;26, 0.4, IF(I398&lt;51, 0.6, 0.75)))))</f>
        <v>0.25</v>
      </c>
      <c r="L398" s="15">
        <f>I398-M398</f>
        <v>0</v>
      </c>
      <c r="M398" s="15">
        <f>ROUNDUP(I398*K398,0)</f>
        <v>1</v>
      </c>
      <c r="N398" s="15">
        <f>M398*J398</f>
        <v>2</v>
      </c>
      <c r="O398" s="15">
        <v>0</v>
      </c>
      <c r="P398" s="15">
        <v>1</v>
      </c>
      <c r="Q398" s="15">
        <f>N398-O398-P398</f>
        <v>1</v>
      </c>
      <c r="R398" s="14">
        <v>2024</v>
      </c>
      <c r="S398" s="14">
        <f>IF(R398="N/A", J398-($B$1-F398), J398-($B$1-R398))</f>
        <v>1</v>
      </c>
      <c r="T398" s="15">
        <v>1</v>
      </c>
      <c r="U398" s="15" t="str">
        <f>IF($S398&lt;2, "N/A", $M398)</f>
        <v>N/A</v>
      </c>
      <c r="V398" s="15" t="str">
        <f>IF($S398&lt;3, "N/A", $M398)</f>
        <v>N/A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Yes</v>
      </c>
      <c r="AA398" s="17">
        <f>IF(C398="DM", "N/A", IF(Z398="No","N/A",VLOOKUP(B398,'Extension List'!$A$3:$AE$1972,19,FALSE)))</f>
        <v>1</v>
      </c>
      <c r="AB398" s="14">
        <f>IF(C398="DM", "N/A", IF(Z398="No","N/A",VLOOKUP(B398,'Extension List'!$A$3:$AE$1972,21,FALSE)))</f>
        <v>1</v>
      </c>
      <c r="AC398" s="14">
        <v>1</v>
      </c>
      <c r="AD398" s="15">
        <f>IF(AE398="N/A", "N/A", AA398-AE398)</f>
        <v>0</v>
      </c>
      <c r="AE398" s="15">
        <f>IF(AA398="N/A", "N/A", IF(AC398&gt;0, IF(AA398&lt;13, ROUNDUP(0.25*AA398,0), IF(AA398&lt;26, ROUNDUP(0.4*AA398,0), IF(AA398&lt;51, ROUNDUP(0.6*AA398,0), ROUNDUP(0.75*AA398,0)))), "N/A"))</f>
        <v>1</v>
      </c>
      <c r="AF398" s="15">
        <f>IF(AD398="N/A","N/A", (AE398*AC398)+Q398)</f>
        <v>2</v>
      </c>
      <c r="AG398" s="15">
        <v>1</v>
      </c>
      <c r="AH398" s="15">
        <v>1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OK</v>
      </c>
      <c r="AM398" s="15">
        <f>IF(AD398="N/A", L398+T398, L398+AG398)</f>
        <v>1</v>
      </c>
      <c r="AN398" s="15">
        <f>IF(AD398="N/A", IF(U398="N/A", "N/A", L398+U398), AD398+AH398)</f>
        <v>1</v>
      </c>
      <c r="AO398" s="15" t="str">
        <f>IF(AD398="N/A", IF(V398="N/A", "N/A", L398+V398), IF(AI398="N/A", "N/A", AD398+AI398))</f>
        <v>N/A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40</v>
      </c>
      <c r="AS398" s="14" t="s">
        <v>40</v>
      </c>
      <c r="AT398" s="14" t="s">
        <v>40</v>
      </c>
      <c r="AU398" s="14" t="s">
        <v>40</v>
      </c>
      <c r="AV398" s="14" t="s">
        <v>40</v>
      </c>
      <c r="AW398" s="14" t="s">
        <v>40</v>
      </c>
      <c r="AX398" s="14" t="s">
        <v>44</v>
      </c>
      <c r="AY398" s="14" t="s">
        <v>44</v>
      </c>
      <c r="AZ398" s="14" t="s">
        <v>44</v>
      </c>
      <c r="BA398" s="14" t="s">
        <v>44</v>
      </c>
      <c r="BB398" s="14" t="s">
        <v>44</v>
      </c>
      <c r="BC398" s="14" t="s">
        <v>44</v>
      </c>
      <c r="BD398" s="14" t="s">
        <v>44</v>
      </c>
      <c r="BE398" s="14" t="s">
        <v>44</v>
      </c>
      <c r="BF398" s="14" t="s">
        <v>44</v>
      </c>
      <c r="BG398" s="14" t="s">
        <v>44</v>
      </c>
      <c r="BH398" s="14" t="s">
        <v>44</v>
      </c>
      <c r="BI398" s="14"/>
      <c r="BJ398" s="15">
        <f>IF(AR398="R", $CA398, IF(OR(AR398="P", AR398="T", AR398="N"), 0, IF($C398="DM", $T398, IF(OR(AR398="Y", AR398="IR"),$AM398,IF(AR398="C", IF($BI398="Y", IF($AF398="N/A", $Q398, $AF398), IF($AG398="N/A", $T398,$AG398)))))))</f>
        <v>1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1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1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1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1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1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1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1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1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1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1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1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1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1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1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1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1</v>
      </c>
      <c r="CA398" s="14" t="s">
        <v>75</v>
      </c>
      <c r="CB398" s="15">
        <f>BZ398</f>
        <v>1</v>
      </c>
      <c r="CC398" s="14">
        <f>IF(OR($BH398="T", $BH398="R"), 0, IF($BH398="C", IF($BI398="Y", IF($BA398="C", 0, IF(AF398="N/A", Q398-T398, AF398-AG398)), IF($AF398="N/A", U398, AH398)), AN398))</f>
        <v>1</v>
      </c>
      <c r="CD398" s="14" t="str">
        <f>IF(OR($BH398="T", $BH398="R"), 0, IF($BH398="C", IF($BI398="Y", 0, IF($AF398="N/A", V398, AI398)), AO398))</f>
        <v>N/A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S:0/0 G:1 GR:2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5186</v>
      </c>
      <c r="B399" s="14" t="s">
        <v>2778</v>
      </c>
      <c r="C399" s="14" t="s">
        <v>69</v>
      </c>
      <c r="D399" s="14" t="s">
        <v>58</v>
      </c>
      <c r="E399" s="14">
        <f>VLOOKUP(B399, 'Rookie Year'!$A$2:$B$55555,2,FALSE)</f>
        <v>2023</v>
      </c>
      <c r="F399" s="14">
        <v>2023</v>
      </c>
      <c r="G399" s="14" t="s">
        <v>40</v>
      </c>
      <c r="H399" s="14" t="s">
        <v>2180</v>
      </c>
      <c r="I399" s="15">
        <v>3</v>
      </c>
      <c r="J399" s="14">
        <v>4</v>
      </c>
      <c r="K399" s="16">
        <f>IF(AND(G399&lt;&gt;"N",R399="N/A"), IF(I399&lt;4, 0, 0.25),IF(I399=1, IF(J399=1,0.25, 0.25), IF(I399&lt;13, 0.25, IF(I399&lt;26, 0.4, IF(I399&lt;51, 0.6, 0.75)))))</f>
        <v>0</v>
      </c>
      <c r="L399" s="15">
        <f>I399-M399</f>
        <v>3</v>
      </c>
      <c r="M399" s="15">
        <f>ROUNDUP(I399*K399,0)</f>
        <v>0</v>
      </c>
      <c r="N399" s="15">
        <f>M399*J399</f>
        <v>0</v>
      </c>
      <c r="O399" s="15">
        <v>0</v>
      </c>
      <c r="P399" s="15">
        <v>0</v>
      </c>
      <c r="Q399" s="15">
        <f>N399-O399-P399</f>
        <v>0</v>
      </c>
      <c r="R399" s="14" t="s">
        <v>75</v>
      </c>
      <c r="S399" s="14">
        <f>IF(R399="N/A", J399-($B$1-F399), J399-($B$1-R399))</f>
        <v>2</v>
      </c>
      <c r="T399" s="15">
        <v>0</v>
      </c>
      <c r="U399" s="15">
        <v>0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No</v>
      </c>
      <c r="AA399" s="17" t="str">
        <f>IF(C399="DM", "N/A", IF(Z399="No","N/A",VLOOKUP(B399,'Extension List'!$A$3:$AE$1972,19,FALSE)))</f>
        <v>N/A</v>
      </c>
      <c r="AB399" s="14" t="str">
        <f>IF(C399="DM", "N/A", IF(Z399="No","N/A",VLOOKUP(B399,'Extension List'!$A$3:$AE$1972,21,FALSE)))</f>
        <v>N/A</v>
      </c>
      <c r="AC399" s="14" t="str">
        <f>IF(AA399="N/A", "N/A", 0)</f>
        <v>N/A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3</v>
      </c>
      <c r="AN399" s="15">
        <f>IF(AD399="N/A", IF(U399="N/A", "N/A", L399+U399), AD399+AH399)</f>
        <v>3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40</v>
      </c>
      <c r="AS399" s="14" t="s">
        <v>40</v>
      </c>
      <c r="AT399" s="14" t="s">
        <v>40</v>
      </c>
      <c r="AU399" s="14" t="s">
        <v>40</v>
      </c>
      <c r="AV399" s="14" t="s">
        <v>40</v>
      </c>
      <c r="AW399" s="14" t="s">
        <v>40</v>
      </c>
      <c r="AX399" s="14" t="s">
        <v>40</v>
      </c>
      <c r="AY399" s="14" t="s">
        <v>40</v>
      </c>
      <c r="AZ399" s="14" t="s">
        <v>40</v>
      </c>
      <c r="BA399" s="14" t="s">
        <v>40</v>
      </c>
      <c r="BB399" s="14" t="s">
        <v>40</v>
      </c>
      <c r="BC399" s="14" t="s">
        <v>40</v>
      </c>
      <c r="BD399" s="14" t="s">
        <v>40</v>
      </c>
      <c r="BE399" s="14" t="s">
        <v>40</v>
      </c>
      <c r="BF399" s="14" t="s">
        <v>40</v>
      </c>
      <c r="BG399" s="14" t="s">
        <v>40</v>
      </c>
      <c r="BH399" s="14" t="s">
        <v>40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3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3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3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3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3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3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3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3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3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3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3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3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3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3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3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3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3</v>
      </c>
      <c r="CA399" s="14" t="s">
        <v>75</v>
      </c>
      <c r="CB399" s="15">
        <f>BZ399</f>
        <v>3</v>
      </c>
      <c r="CC399" s="14">
        <f>IF(OR($BH399="T", $BH399="R"), 0, IF($BH399="C", IF($BI399="Y", IF($BA399="C", 0, IF(AF399="N/A", Q399-T399, AF399-AG399)), IF($AF399="N/A", U399, AH399)), AN399))</f>
        <v>3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S:3 G:0 GR:0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6090</v>
      </c>
      <c r="B400" s="14" t="s">
        <v>3206</v>
      </c>
      <c r="C400" s="14" t="s">
        <v>69</v>
      </c>
      <c r="D400" s="14" t="s">
        <v>58</v>
      </c>
      <c r="E400" s="14">
        <v>2025</v>
      </c>
      <c r="F400" s="14">
        <v>2025</v>
      </c>
      <c r="G400" s="14" t="s">
        <v>40</v>
      </c>
      <c r="H400" s="14" t="s">
        <v>2661</v>
      </c>
      <c r="I400" s="15">
        <v>1</v>
      </c>
      <c r="J400" s="14">
        <v>3</v>
      </c>
      <c r="K400" s="16">
        <f>IF(AND(G400&lt;&gt;"N",R400="N/A"), IF(I400&lt;4, 0, 0.25),IF(I400=1, IF(J400=1,0.25, 0.25), IF(I400&lt;13, 0.25, IF(I400&lt;26, 0.4, IF(I400&lt;51, 0.6, 0.75)))))</f>
        <v>0</v>
      </c>
      <c r="L400" s="15">
        <f>I400-M400</f>
        <v>1</v>
      </c>
      <c r="M400" s="15">
        <f>ROUNDUP(I400*K400,0)</f>
        <v>0</v>
      </c>
      <c r="N400" s="15">
        <f>M400*J400</f>
        <v>0</v>
      </c>
      <c r="O400" s="15">
        <v>0</v>
      </c>
      <c r="P400" s="15">
        <v>0</v>
      </c>
      <c r="Q400" s="15">
        <f>N400-O400-P400</f>
        <v>0</v>
      </c>
      <c r="R400" s="14" t="s">
        <v>75</v>
      </c>
      <c r="S400" s="14">
        <f>IF(R400="N/A", J400-($B$1-F400), J400-($B$1-R400))</f>
        <v>3</v>
      </c>
      <c r="T400" s="15">
        <f>IF($S400&lt;1, "N/A", $M400)</f>
        <v>0</v>
      </c>
      <c r="U400" s="15">
        <f>IF($S400&lt;2, "N/A", $M400)</f>
        <v>0</v>
      </c>
      <c r="V400" s="15">
        <f>IF($S400&lt;3, "N/A", $M400)</f>
        <v>0</v>
      </c>
      <c r="W400" s="15" t="str">
        <f>IF($S400&lt;4, "N/A", $M400)</f>
        <v>N/A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List'!$A$3:$AE$1972,19,FALSE)))</f>
        <v>N/A</v>
      </c>
      <c r="AB400" s="14" t="str">
        <f>IF(C400="DM", "N/A", IF(Z400="No","N/A",VLOOKUP(B400,'Extension List'!$A$3:$AE$1972,21,FALSE)))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1</v>
      </c>
      <c r="AN400" s="15">
        <f>IF(AD400="N/A", IF(U400="N/A", "N/A", L400+U400), AD400+AH400)</f>
        <v>1</v>
      </c>
      <c r="AO400" s="15">
        <f>IF(AD400="N/A", IF(V400="N/A", "N/A", L400+V400), IF(AI400="N/A", "N/A", AD400+AI400))</f>
        <v>1</v>
      </c>
      <c r="AP400" s="15" t="str">
        <f>IF(AD400="N/A", IF(W400="N/A", "N/A", L400+W400), IF(AJ400="N/A", "N/A", AD400+AJ400))</f>
        <v>N/A</v>
      </c>
      <c r="AQ400" s="15" t="str">
        <f>IF(AD400="N/A", IF(X400="N/A", "N/A", L400+X400), IF(AK400="N/A", "N/A", AD400+AK400))</f>
        <v>N/A</v>
      </c>
      <c r="AR400" s="14" t="s">
        <v>40</v>
      </c>
      <c r="AS400" s="14" t="s">
        <v>40</v>
      </c>
      <c r="AT400" s="14" t="s">
        <v>40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J400" s="15">
        <f>IF(AR400="R", $CA400, IF(OR(AR400="P", AR400="T", AR400="N"), 0, IF($C400="DM", $T400, IF(OR(AR400="Y", AR400="IR"),$AM400,IF(AR400="C", IF($BI400="Y", IF($AF400="N/A", $Q400, $AF400), IF($AG400="N/A", $T400,$AG400)))))))</f>
        <v>1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1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1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1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1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1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1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1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1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1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1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1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1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1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1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1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1</v>
      </c>
      <c r="CA400" s="14" t="s">
        <v>75</v>
      </c>
      <c r="CB400" s="15">
        <f>BZ400</f>
        <v>1</v>
      </c>
      <c r="CC400" s="14">
        <f>IF(OR($BH400="T", $BH400="R"), 0, IF($BH400="C", IF($BI400="Y", IF($BA400="C", 0, IF(AF400="N/A", Q400-T400, AF400-AG400)), IF($AF400="N/A", U400, AH400)), AN400))</f>
        <v>1</v>
      </c>
      <c r="CD400" s="14">
        <f>IF(OR($BH400="T", $BH400="R"), 0, IF($BH400="C", IF($BI400="Y", 0, IF($AF400="N/A", V400, AI400)), AO400))</f>
        <v>1</v>
      </c>
      <c r="CE400" s="14" t="str">
        <f>IF(OR($BH400="T", $BH400="R"), 0, IF($BH400="C", IF($BI400="Y", 0, IF($AF400="N/A", W400, AJ400)), AP400))</f>
        <v>N/A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S:1 G:0 GR:0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5258</v>
      </c>
      <c r="B401" s="14" t="s">
        <v>2844</v>
      </c>
      <c r="C401" s="14" t="s">
        <v>69</v>
      </c>
      <c r="D401" s="14" t="s">
        <v>58</v>
      </c>
      <c r="E401" s="14">
        <f>VLOOKUP(B401, 'Rookie Year'!$A$2:$B$55555,2,FALSE)</f>
        <v>2023</v>
      </c>
      <c r="F401" s="14">
        <v>2023</v>
      </c>
      <c r="G401" s="14" t="s">
        <v>40</v>
      </c>
      <c r="H401" s="14" t="s">
        <v>2662</v>
      </c>
      <c r="I401" s="15">
        <v>1</v>
      </c>
      <c r="J401" s="14">
        <v>3</v>
      </c>
      <c r="K401" s="16">
        <f>IF(AND(G401&lt;&gt;"N",R401="N/A"), IF(I401&lt;4, 0, 0.25),IF(I401=1, IF(J401=1,0.25, 0.25), IF(I401&lt;13, 0.25, IF(I401&lt;26, 0.4, IF(I401&lt;51, 0.6, 0.75)))))</f>
        <v>0</v>
      </c>
      <c r="L401" s="15">
        <f>I401-M401</f>
        <v>1</v>
      </c>
      <c r="M401" s="15">
        <f>ROUNDUP(I401*K401,0)</f>
        <v>0</v>
      </c>
      <c r="N401" s="15">
        <f>M401*J401</f>
        <v>0</v>
      </c>
      <c r="O401" s="15">
        <v>0</v>
      </c>
      <c r="P401" s="15">
        <v>0</v>
      </c>
      <c r="Q401" s="15">
        <f>N401-O401-P401</f>
        <v>0</v>
      </c>
      <c r="R401" s="14" t="s">
        <v>75</v>
      </c>
      <c r="S401" s="14">
        <f>IF(R401="N/A", J401-($B$1-F401), J401-($B$1-R401))</f>
        <v>1</v>
      </c>
      <c r="T401" s="15">
        <v>0</v>
      </c>
      <c r="U401" s="15" t="str">
        <f>IF($S401&lt;2, "N/A", $M401)</f>
        <v>N/A</v>
      </c>
      <c r="V401" s="15" t="str">
        <f>IF($S401&lt;3, "N/A", $M401)</f>
        <v>N/A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Yes</v>
      </c>
      <c r="AA401" s="17">
        <f>IF(C401="DM", "N/A", IF(Z401="No","N/A",VLOOKUP(B401,'Extension List'!$A$3:$AE$1972,19,FALSE)))</f>
        <v>1</v>
      </c>
      <c r="AB401" s="14">
        <f>IF(C401="DM", "N/A", IF(Z401="No","N/A",VLOOKUP(B401,'Extension List'!$A$3:$AE$1972,21,FALSE)))</f>
        <v>1</v>
      </c>
      <c r="AC401" s="14">
        <v>1</v>
      </c>
      <c r="AD401" s="15">
        <f>IF(AE401="N/A", "N/A", AA401-AE401)</f>
        <v>0</v>
      </c>
      <c r="AE401" s="15">
        <f>IF(AA401="N/A", "N/A", IF(AC401&gt;0, IF(AA401&lt;13, ROUNDUP(0.25*AA401,0), IF(AA401&lt;26, ROUNDUP(0.4*AA401,0), IF(AA401&lt;51, ROUNDUP(0.6*AA401,0), ROUNDUP(0.75*AA401,0)))), "N/A"))</f>
        <v>1</v>
      </c>
      <c r="AF401" s="15">
        <f>IF(AD401="N/A","N/A", (AE401*AC401)+Q401)</f>
        <v>1</v>
      </c>
      <c r="AG401" s="15">
        <v>0</v>
      </c>
      <c r="AH401" s="15">
        <v>1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OK</v>
      </c>
      <c r="AM401" s="15">
        <f>IF(AD401="N/A", L401+T401, L401+AG401)</f>
        <v>1</v>
      </c>
      <c r="AN401" s="15">
        <f>IF(AD401="N/A", IF(U401="N/A", "N/A", L401+U401), AD401+AH401)</f>
        <v>1</v>
      </c>
      <c r="AO401" s="15" t="str">
        <f>IF(AD401="N/A", IF(V401="N/A", "N/A", L401+V401), IF(AI401="N/A", "N/A", AD401+AI401))</f>
        <v>N/A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40</v>
      </c>
      <c r="AS401" s="14" t="s">
        <v>40</v>
      </c>
      <c r="AT401" s="14" t="s">
        <v>40</v>
      </c>
      <c r="AU401" s="14" t="s">
        <v>40</v>
      </c>
      <c r="AV401" s="14" t="s">
        <v>40</v>
      </c>
      <c r="AW401" s="14" t="s">
        <v>40</v>
      </c>
      <c r="AX401" s="14" t="s">
        <v>40</v>
      </c>
      <c r="AY401" s="14" t="s">
        <v>40</v>
      </c>
      <c r="AZ401" s="14" t="s">
        <v>40</v>
      </c>
      <c r="BA401" s="14" t="s">
        <v>40</v>
      </c>
      <c r="BB401" s="14" t="s">
        <v>40</v>
      </c>
      <c r="BC401" s="14" t="s">
        <v>40</v>
      </c>
      <c r="BD401" s="14" t="s">
        <v>40</v>
      </c>
      <c r="BE401" s="14" t="s">
        <v>40</v>
      </c>
      <c r="BF401" s="14" t="s">
        <v>40</v>
      </c>
      <c r="BG401" s="14" t="s">
        <v>40</v>
      </c>
      <c r="BH401" s="14" t="s">
        <v>40</v>
      </c>
      <c r="BI401" s="14"/>
      <c r="BJ401" s="15">
        <f>IF(AR401="R", $CA401, IF(OR(AR401="P", AR401="T", AR401="N"), 0, IF($C401="DM", $T401, IF(OR(AR401="Y", AR401="IR"),$AM401,IF(AR401="C", IF($BI401="Y", IF($AF401="N/A", $Q401, $AF401), IF($AG401="N/A", $T401,$AG401)))))))</f>
        <v>1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1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1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1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1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1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1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1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1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1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</v>
      </c>
      <c r="CA401" s="14" t="s">
        <v>75</v>
      </c>
      <c r="CB401" s="15">
        <f>BZ401</f>
        <v>1</v>
      </c>
      <c r="CC401" s="14">
        <f>IF(OR($BH401="T", $BH401="R"), 0, IF($BH401="C", IF($BI401="Y", IF($BA401="C", 0, IF(AF401="N/A", Q401-T401, AF401-AG401)), IF($AF401="N/A", U401, AH401)), AN401))</f>
        <v>1</v>
      </c>
      <c r="CD401" s="14" t="str">
        <f>IF(OR($BH401="T", $BH401="R"), 0, IF($BH401="C", IF($BI401="Y", 0, IF($AF401="N/A", V401, AI401)), AO401))</f>
        <v>N/A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S:1/0 G:1 GR:1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5931</v>
      </c>
      <c r="B402" s="14" t="s">
        <v>2670</v>
      </c>
      <c r="C402" s="14" t="s">
        <v>69</v>
      </c>
      <c r="D402" s="14" t="s">
        <v>58</v>
      </c>
      <c r="E402" s="14">
        <f>VLOOKUP(B402, 'Rookie Year'!$A$2:$B$55555,2,FALSE)</f>
        <v>2022</v>
      </c>
      <c r="F402" s="14">
        <v>2025</v>
      </c>
      <c r="G402" s="14" t="s">
        <v>42</v>
      </c>
      <c r="H402" s="14" t="s">
        <v>1927</v>
      </c>
      <c r="I402" s="15">
        <v>1</v>
      </c>
      <c r="J402" s="14">
        <v>1</v>
      </c>
      <c r="K402" s="16">
        <f>IF(AND(G402&lt;&gt;"N",R402="N/A"), IF(I402&lt;4, 0, 0.25),IF(I402=1, IF(J402=1,0.25, 0.25), IF(I402&lt;13, 0.25, IF(I402&lt;26, 0.4, IF(I402&lt;51, 0.6, 0.75)))))</f>
        <v>0.25</v>
      </c>
      <c r="L402" s="15">
        <f>I402-M402</f>
        <v>0</v>
      </c>
      <c r="M402" s="15">
        <f>ROUNDUP(I402*K402,0)</f>
        <v>1</v>
      </c>
      <c r="N402" s="15">
        <f>M402*J402</f>
        <v>1</v>
      </c>
      <c r="O402" s="15">
        <v>0</v>
      </c>
      <c r="P402" s="15">
        <v>0</v>
      </c>
      <c r="Q402" s="15">
        <f>N402-O402-P402</f>
        <v>1</v>
      </c>
      <c r="R402" s="14" t="s">
        <v>75</v>
      </c>
      <c r="S402" s="14">
        <f>IF(R402="N/A", J402-($B$1-F402), J402-($B$1-R402))</f>
        <v>1</v>
      </c>
      <c r="T402" s="15">
        <f>IF($S402&lt;1, "N/A", $M402)</f>
        <v>1</v>
      </c>
      <c r="U402" s="15" t="str">
        <f>IF($S402&lt;2, "N/A", $M402)</f>
        <v>N/A</v>
      </c>
      <c r="V402" s="15" t="str">
        <f>IF($S402&lt;3, "N/A", $M402)</f>
        <v>N/A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List'!$A$3:$AE$1972,19,FALSE)))</f>
        <v>N/A</v>
      </c>
      <c r="AB402" s="14" t="str">
        <f>IF(C402="DM", "N/A", IF(Z402="No","N/A",VLOOKUP(B402,'Extension List'!$A$3:$AE$1972,21,FALSE)))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1</v>
      </c>
      <c r="AN402" s="15" t="str">
        <f>IF(AD402="N/A", IF(U402="N/A", "N/A", L402+U402), AD402+AH402)</f>
        <v>N/A</v>
      </c>
      <c r="AO402" s="15" t="str">
        <f>IF(AD402="N/A", IF(V402="N/A", "N/A", L402+V402), IF(AI402="N/A", "N/A", AD402+AI402))</f>
        <v>N/A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40</v>
      </c>
      <c r="AS402" s="14" t="s">
        <v>40</v>
      </c>
      <c r="AT402" s="14" t="s">
        <v>40</v>
      </c>
      <c r="AU402" s="14" t="s">
        <v>40</v>
      </c>
      <c r="AV402" s="14" t="s">
        <v>40</v>
      </c>
      <c r="AW402" s="14" t="s">
        <v>40</v>
      </c>
      <c r="AX402" s="14" t="s">
        <v>44</v>
      </c>
      <c r="AY402" s="14" t="s">
        <v>44</v>
      </c>
      <c r="AZ402" s="14" t="s">
        <v>44</v>
      </c>
      <c r="BA402" s="14" t="s">
        <v>44</v>
      </c>
      <c r="BB402" s="14" t="s">
        <v>44</v>
      </c>
      <c r="BC402" s="14" t="s">
        <v>44</v>
      </c>
      <c r="BD402" s="14" t="s">
        <v>44</v>
      </c>
      <c r="BE402" s="14" t="s">
        <v>44</v>
      </c>
      <c r="BF402" s="14" t="s">
        <v>44</v>
      </c>
      <c r="BG402" s="14" t="s">
        <v>44</v>
      </c>
      <c r="BH402" s="14" t="s">
        <v>44</v>
      </c>
      <c r="BI402" s="14"/>
      <c r="BJ402" s="15">
        <f>IF(AR402="R", $CA402, IF(OR(AR402="P", AR402="T", AR402="N"), 0, IF($C402="DM", $T402, IF(OR(AR402="Y", AR402="IR"),$AM402,IF(AR402="C", IF($BI402="Y", IF($AF402="N/A", $Q402, $AF402), IF($AG402="N/A", $T402,$AG402)))))))</f>
        <v>1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1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1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1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1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1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1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1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1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1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</v>
      </c>
      <c r="CA402" s="14" t="s">
        <v>75</v>
      </c>
      <c r="CB402" s="15">
        <f>BZ402</f>
        <v>1</v>
      </c>
      <c r="CC402" s="14" t="str">
        <f>IF(OR($BH402="T", $BH402="R"), 0, IF($BH402="C", IF($BI402="Y", IF($BA402="C", 0, IF(AF402="N/A", Q402-T402, AF402-AG402)), IF($AF402="N/A", U402, AH402)), AN402))</f>
        <v>N/A</v>
      </c>
      <c r="CD402" s="14" t="str">
        <f>IF(OR($BH402="T", $BH402="R"), 0, IF($BH402="C", IF($BI402="Y", 0, IF($AF402="N/A", V402, AI402)), AO402))</f>
        <v>N/A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S:0 G:1 GR:1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5979</v>
      </c>
      <c r="B403" s="14" t="s">
        <v>2442</v>
      </c>
      <c r="C403" s="14" t="s">
        <v>69</v>
      </c>
      <c r="D403" s="14" t="s">
        <v>58</v>
      </c>
      <c r="E403" s="14">
        <f>VLOOKUP(B403, 'Rookie Year'!$A$2:$B$55555,2,FALSE)</f>
        <v>2021</v>
      </c>
      <c r="F403" s="14">
        <v>2025</v>
      </c>
      <c r="G403" s="14" t="s">
        <v>42</v>
      </c>
      <c r="H403" s="14" t="s">
        <v>1927</v>
      </c>
      <c r="I403" s="15">
        <v>14</v>
      </c>
      <c r="J403" s="14">
        <v>3</v>
      </c>
      <c r="K403" s="16">
        <f>IF(AND(G403&lt;&gt;"N",R403="N/A"), IF(I403&lt;4, 0, 0.25),IF(I403=1, IF(J403=1,0.25, 0.25), IF(I403&lt;13, 0.25, IF(I403&lt;26, 0.4, IF(I403&lt;51, 0.6, 0.75)))))</f>
        <v>0.4</v>
      </c>
      <c r="L403" s="15">
        <f>I403-M403</f>
        <v>8</v>
      </c>
      <c r="M403" s="15">
        <f>ROUNDUP(I403*K403,0)</f>
        <v>6</v>
      </c>
      <c r="N403" s="15">
        <f>M403*J403</f>
        <v>18</v>
      </c>
      <c r="O403" s="15">
        <v>0</v>
      </c>
      <c r="P403" s="15">
        <v>0</v>
      </c>
      <c r="Q403" s="15">
        <f>N403-O403-P403</f>
        <v>18</v>
      </c>
      <c r="R403" s="14" t="s">
        <v>75</v>
      </c>
      <c r="S403" s="14">
        <f>IF(R403="N/A", J403-($B$1-F403), J403-($B$1-R403))</f>
        <v>3</v>
      </c>
      <c r="T403" s="15">
        <v>18</v>
      </c>
      <c r="U403" s="15">
        <v>0</v>
      </c>
      <c r="V403" s="15">
        <v>0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List'!$A$3:$AE$1972,19,FALSE)))</f>
        <v>N/A</v>
      </c>
      <c r="AB403" s="14" t="str">
        <f>IF(C403="DM", "N/A", IF(Z403="No","N/A",VLOOKUP(B403,'Extension List'!$A$3:$AE$1972,21,FALSE)))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26</v>
      </c>
      <c r="AN403" s="15">
        <f>IF(AD403="N/A", IF(U403="N/A", "N/A", L403+U403), AD403+AH403)</f>
        <v>8</v>
      </c>
      <c r="AO403" s="15">
        <f>IF(AD403="N/A", IF(V403="N/A", "N/A", L403+V403), IF(AI403="N/A", "N/A", AD403+AI403))</f>
        <v>8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40</v>
      </c>
      <c r="AS403" s="14" t="s">
        <v>40</v>
      </c>
      <c r="AT403" s="14" t="s">
        <v>40</v>
      </c>
      <c r="AU403" s="14" t="s">
        <v>40</v>
      </c>
      <c r="AV403" s="14" t="s">
        <v>40</v>
      </c>
      <c r="AW403" s="14" t="s">
        <v>40</v>
      </c>
      <c r="AX403" s="14" t="s">
        <v>40</v>
      </c>
      <c r="AY403" s="14" t="s">
        <v>40</v>
      </c>
      <c r="AZ403" s="14" t="s">
        <v>40</v>
      </c>
      <c r="BA403" s="14" t="s">
        <v>40</v>
      </c>
      <c r="BB403" s="14" t="s">
        <v>40</v>
      </c>
      <c r="BC403" s="14" t="s">
        <v>40</v>
      </c>
      <c r="BD403" s="14" t="s">
        <v>40</v>
      </c>
      <c r="BE403" s="14" t="s">
        <v>40</v>
      </c>
      <c r="BF403" s="14" t="s">
        <v>40</v>
      </c>
      <c r="BG403" s="14" t="s">
        <v>40</v>
      </c>
      <c r="BH403" s="14" t="s">
        <v>40</v>
      </c>
      <c r="BJ403" s="15">
        <f>IF(AR403="R", $CA403, IF(OR(AR403="P", AR403="T", AR403="N"), 0, IF($C403="DM", $T403, IF(OR(AR403="Y", AR403="IR"),$AM403,IF(AR403="C", IF($BI403="Y", IF($AF403="N/A", $Q403, $AF403), IF($AG403="N/A", $T403,$AG403)))))))</f>
        <v>26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26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26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26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26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26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26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26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26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26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26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26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26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26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26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26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26</v>
      </c>
      <c r="CA403" s="14" t="s">
        <v>75</v>
      </c>
      <c r="CB403" s="15">
        <f>BZ403</f>
        <v>26</v>
      </c>
      <c r="CC403" s="14">
        <f>IF(OR($BH403="T", $BH403="R"), 0, IF($BH403="C", IF($BI403="Y", IF($BA403="C", 0, IF(AF403="N/A", Q403-T403, AF403-AG403)), IF($AF403="N/A", U403, AH403)), AN403))</f>
        <v>8</v>
      </c>
      <c r="CD403" s="14">
        <f>IF(OR($BH403="T", $BH403="R"), 0, IF($BH403="C", IF($BI403="Y", 0, IF($AF403="N/A", V403, AI403)), AO403))</f>
        <v>8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S:8 G:6 GR:18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5903</v>
      </c>
      <c r="B404" s="14" t="s">
        <v>476</v>
      </c>
      <c r="C404" s="14" t="s">
        <v>70</v>
      </c>
      <c r="D404" s="14" t="s">
        <v>58</v>
      </c>
      <c r="E404" s="14">
        <f>VLOOKUP(B404, 'Rookie Year'!$A$2:$B$55555,2,FALSE)</f>
        <v>2018</v>
      </c>
      <c r="F404" s="14">
        <v>2025</v>
      </c>
      <c r="G404" s="14" t="s">
        <v>42</v>
      </c>
      <c r="H404" s="14" t="s">
        <v>1927</v>
      </c>
      <c r="I404" s="15">
        <v>1</v>
      </c>
      <c r="J404" s="14">
        <v>1</v>
      </c>
      <c r="K404" s="16">
        <f>IF(AND(G404&lt;&gt;"N",R404="N/A"), IF(I404&lt;4, 0, 0.25),IF(I404=1, IF(J404=1,0.25, 0.25), IF(I404&lt;13, 0.25, IF(I404&lt;26, 0.4, IF(I404&lt;51, 0.6, 0.75)))))</f>
        <v>0.25</v>
      </c>
      <c r="L404" s="15">
        <f>I404-M404</f>
        <v>0</v>
      </c>
      <c r="M404" s="15">
        <f>ROUNDUP(I404*K404,0)</f>
        <v>1</v>
      </c>
      <c r="N404" s="15">
        <f>M404*J404</f>
        <v>1</v>
      </c>
      <c r="O404" s="15">
        <v>0</v>
      </c>
      <c r="P404" s="15">
        <v>0</v>
      </c>
      <c r="Q404" s="15">
        <f>N404-O404-P404</f>
        <v>1</v>
      </c>
      <c r="R404" s="14" t="s">
        <v>75</v>
      </c>
      <c r="S404" s="14">
        <f>IF(R404="N/A", J404-($B$1-F404), J404-($B$1-R404))</f>
        <v>1</v>
      </c>
      <c r="T404" s="15">
        <f>IF($S404&lt;1, "N/A", $M404)</f>
        <v>1</v>
      </c>
      <c r="U404" s="15" t="str">
        <f>IF($S404&lt;2, "N/A", $M404)</f>
        <v>N/A</v>
      </c>
      <c r="V404" s="15" t="str">
        <f>IF($S404&lt;3, "N/A", $M404)</f>
        <v>N/A</v>
      </c>
      <c r="W404" s="15" t="str">
        <f>IF($S404&lt;4, "N/A", $M404)</f>
        <v>N/A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List'!$A$3:$AE$1972,19,FALSE)))</f>
        <v>N/A</v>
      </c>
      <c r="AB404" s="14" t="str">
        <f>IF(C404="DM", "N/A", IF(Z404="No","N/A",VLOOKUP(B404,'Extension List'!$A$3:$AE$1972,21,FALSE)))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1</v>
      </c>
      <c r="AN404" s="15" t="str">
        <f>IF(AD404="N/A", IF(U404="N/A", "N/A", L404+U404), AD404+AH404)</f>
        <v>N/A</v>
      </c>
      <c r="AO404" s="15" t="str">
        <f>IF(AD404="N/A", IF(V404="N/A", "N/A", L404+V404), IF(AI404="N/A", "N/A", AD404+AI404))</f>
        <v>N/A</v>
      </c>
      <c r="AP404" s="15" t="str">
        <f>IF(AD404="N/A", IF(W404="N/A", "N/A", L404+W404), IF(AJ404="N/A", "N/A", AD404+AJ404))</f>
        <v>N/A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44</v>
      </c>
      <c r="AY404" s="14" t="s">
        <v>44</v>
      </c>
      <c r="AZ404" s="14" t="s">
        <v>44</v>
      </c>
      <c r="BA404" s="14" t="s">
        <v>44</v>
      </c>
      <c r="BB404" s="14" t="s">
        <v>44</v>
      </c>
      <c r="BC404" s="14" t="s">
        <v>44</v>
      </c>
      <c r="BD404" s="14" t="s">
        <v>44</v>
      </c>
      <c r="BE404" s="14" t="s">
        <v>44</v>
      </c>
      <c r="BF404" s="14" t="s">
        <v>44</v>
      </c>
      <c r="BG404" s="14" t="s">
        <v>44</v>
      </c>
      <c r="BH404" s="14" t="s">
        <v>44</v>
      </c>
      <c r="BI404" s="14"/>
      <c r="BJ404" s="15">
        <f>IF(AR404="R", $CA404, IF(OR(AR404="P", AR404="T", AR404="N"), 0, IF($C404="DM", $T404, IF(OR(AR404="Y", AR404="IR"),$AM404,IF(AR404="C", IF($BI404="Y", IF($AF404="N/A", $Q404, $AF404), IF($AG404="N/A", $T404,$AG404)))))))</f>
        <v>1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1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1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1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1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1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1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1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1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1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1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1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1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1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1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1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1</v>
      </c>
      <c r="CA404" s="14" t="s">
        <v>75</v>
      </c>
      <c r="CB404" s="15">
        <f>BZ404</f>
        <v>1</v>
      </c>
      <c r="CC404" s="14" t="str">
        <f>IF(OR($BH404="T", $BH404="R"), 0, IF($BH404="C", IF($BI404="Y", IF($BA404="C", 0, IF(AF404="N/A", Q404-T404, AF404-AG404)), IF($AF404="N/A", U404, AH404)), AN404))</f>
        <v>N/A</v>
      </c>
      <c r="CD404" s="14" t="str">
        <f>IF(OR($BH404="T", $BH404="R"), 0, IF($BH404="C", IF($BI404="Y", 0, IF($AF404="N/A", V404, AI404)), AO404))</f>
        <v>N/A</v>
      </c>
      <c r="CE404" s="14" t="str">
        <f>IF(OR($BH404="T", $BH404="R"), 0, IF($BH404="C", IF($BI404="Y", 0, IF($AF404="N/A", W404, AJ404)), AP404))</f>
        <v>N/A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S:0 G:1 GR:1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5112</v>
      </c>
      <c r="B405" s="14" t="s">
        <v>2727</v>
      </c>
      <c r="C405" s="14" t="s">
        <v>70</v>
      </c>
      <c r="D405" s="14" t="s">
        <v>58</v>
      </c>
      <c r="E405" s="14">
        <f>VLOOKUP(B405, 'Rookie Year'!$A$2:$B$55555,2,FALSE)</f>
        <v>2022</v>
      </c>
      <c r="F405" s="14">
        <v>2023</v>
      </c>
      <c r="G405" s="14" t="s">
        <v>42</v>
      </c>
      <c r="H405" s="14" t="s">
        <v>1927</v>
      </c>
      <c r="I405" s="15">
        <v>1</v>
      </c>
      <c r="J405" s="14">
        <v>3</v>
      </c>
      <c r="K405" s="16">
        <f>IF(AND(G405&lt;&gt;"N",R405="N/A"), IF(I405&lt;4, 0, 0.25),IF(I405=1, IF(J405=1,0.25, 0.25), IF(I405&lt;13, 0.25, IF(I405&lt;26, 0.4, IF(I405&lt;51, 0.6, 0.75)))))</f>
        <v>0.25</v>
      </c>
      <c r="L405" s="15">
        <f>I405-M405</f>
        <v>0</v>
      </c>
      <c r="M405" s="15">
        <f>ROUNDUP(I405*K405,0)</f>
        <v>1</v>
      </c>
      <c r="N405" s="15">
        <f>M405*J405</f>
        <v>3</v>
      </c>
      <c r="O405" s="15">
        <v>2</v>
      </c>
      <c r="P405" s="15">
        <v>0</v>
      </c>
      <c r="Q405" s="15">
        <f>N405-O405-P405</f>
        <v>1</v>
      </c>
      <c r="R405" s="14" t="s">
        <v>75</v>
      </c>
      <c r="S405" s="14">
        <f>IF(R405="N/A", J405-($B$1-F405), J405-($B$1-R405))</f>
        <v>1</v>
      </c>
      <c r="T405" s="15">
        <v>1</v>
      </c>
      <c r="U405" s="15" t="str">
        <f>IF($S405&lt;2, "N/A", $M405)</f>
        <v>N/A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Yes</v>
      </c>
      <c r="AA405" s="17">
        <f>IF(C405="DM", "N/A", IF(Z405="No","N/A",VLOOKUP(B405,'Extension List'!$A$3:$AE$1972,19,FALSE)))</f>
        <v>6</v>
      </c>
      <c r="AB405" s="14">
        <f>IF(C405="DM", "N/A", IF(Z405="No","N/A",VLOOKUP(B405,'Extension List'!$A$3:$AE$1972,21,FALSE)))</f>
        <v>1</v>
      </c>
      <c r="AC405" s="14">
        <f>IF(AA405="N/A", "N/A", 0)</f>
        <v>0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1</v>
      </c>
      <c r="AN405" s="15" t="str">
        <f>IF(AD405="N/A", IF(U405="N/A", "N/A", L405+U405), AD405+AH405)</f>
        <v>N/A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40</v>
      </c>
      <c r="AS405" s="14" t="s">
        <v>40</v>
      </c>
      <c r="AT405" s="14" t="s">
        <v>40</v>
      </c>
      <c r="AU405" s="14" t="s">
        <v>40</v>
      </c>
      <c r="AV405" s="14" t="s">
        <v>40</v>
      </c>
      <c r="AW405" s="14" t="s">
        <v>40</v>
      </c>
      <c r="AX405" s="14" t="s">
        <v>40</v>
      </c>
      <c r="AY405" s="14" t="s">
        <v>40</v>
      </c>
      <c r="AZ405" s="14" t="s">
        <v>40</v>
      </c>
      <c r="BA405" s="14" t="s">
        <v>40</v>
      </c>
      <c r="BB405" s="14" t="s">
        <v>40</v>
      </c>
      <c r="BC405" s="14" t="s">
        <v>40</v>
      </c>
      <c r="BD405" s="14" t="s">
        <v>40</v>
      </c>
      <c r="BE405" s="14" t="s">
        <v>40</v>
      </c>
      <c r="BF405" s="14" t="s">
        <v>40</v>
      </c>
      <c r="BG405" s="14" t="s">
        <v>40</v>
      </c>
      <c r="BH405" s="14" t="s">
        <v>40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1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1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1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1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1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1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1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1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1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1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1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1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1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1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1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1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1</v>
      </c>
      <c r="CA405" s="14" t="s">
        <v>75</v>
      </c>
      <c r="CB405" s="15">
        <f>BZ405</f>
        <v>1</v>
      </c>
      <c r="CC405" s="14" t="str">
        <f>IF(OR($BH405="T", $BH405="R"), 0, IF($BH405="C", IF($BI405="Y", IF($BA405="C", 0, IF(AF405="N/A", Q405-T405, AF405-AG405)), IF($AF405="N/A", U405, AH405)), AN405))</f>
        <v>N/A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S:0 G:1 GR:1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6185</v>
      </c>
      <c r="B406" s="14" t="s">
        <v>3253</v>
      </c>
      <c r="C406" s="14" t="s">
        <v>70</v>
      </c>
      <c r="D406" s="14" t="s">
        <v>58</v>
      </c>
      <c r="E406" s="14">
        <f>VLOOKUP(B406, 'Rookie Year'!$A$2:$B$55555,2,FALSE)</f>
        <v>2023</v>
      </c>
      <c r="F406" s="14">
        <v>2025</v>
      </c>
      <c r="G406" s="14" t="s">
        <v>42</v>
      </c>
      <c r="H406" s="14">
        <v>3</v>
      </c>
      <c r="I406" s="15">
        <v>1</v>
      </c>
      <c r="J406" s="14">
        <v>1</v>
      </c>
      <c r="K406" s="16">
        <f>IF(AND(G406&lt;&gt;"N",R406="N/A"), IF(I406&lt;4, 0, 0.25),IF(I406=1, IF(J406=1,0.25, 0.25), IF(I406&lt;13, 0.25, IF(I406&lt;26, 0.4, IF(I406&lt;51, 0.6, 0.75)))))</f>
        <v>0.25</v>
      </c>
      <c r="L406" s="15">
        <f>I406-M406</f>
        <v>0</v>
      </c>
      <c r="M406" s="15">
        <f>ROUNDUP(I406*K406,0)</f>
        <v>1</v>
      </c>
      <c r="N406" s="15">
        <f>M406*J406</f>
        <v>1</v>
      </c>
      <c r="O406" s="15">
        <v>0</v>
      </c>
      <c r="P406" s="15">
        <v>0</v>
      </c>
      <c r="Q406" s="15">
        <f>N406-O406-P406</f>
        <v>1</v>
      </c>
      <c r="R406" s="14" t="s">
        <v>75</v>
      </c>
      <c r="S406" s="14">
        <f>IF(R406="N/A", J406-($B$1-F406), J406-($B$1-R406))</f>
        <v>1</v>
      </c>
      <c r="T406" s="15">
        <f>IF($S406&lt;1, "N/A", $M406)</f>
        <v>1</v>
      </c>
      <c r="U406" s="15" t="str">
        <f>IF($S406&lt;2, "N/A", $M406)</f>
        <v>N/A</v>
      </c>
      <c r="V406" s="15" t="str">
        <f>IF($S406&lt;3, "N/A", $M406)</f>
        <v>N/A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No</v>
      </c>
      <c r="AA406" s="17" t="str">
        <f>IF(C406="DM", "N/A", IF(Z406="No","N/A",VLOOKUP(B406,'Extension List'!$A$3:$AE$1972,19,FALSE)))</f>
        <v>N/A</v>
      </c>
      <c r="AB406" s="14" t="str">
        <f>IF(C406="DM", "N/A", IF(Z406="No","N/A",VLOOKUP(B406,'Extension List'!$A$3:$AE$1972,21,FALSE)))</f>
        <v>N/A</v>
      </c>
      <c r="AC406" s="14" t="str">
        <f>IF(AA406="N/A", "N/A", 0)</f>
        <v>N/A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1</v>
      </c>
      <c r="AN406" s="15" t="str">
        <f>IF(AD406="N/A", IF(U406="N/A", "N/A", L406+U406), AD406+AH406)</f>
        <v>N/A</v>
      </c>
      <c r="AO406" s="15" t="str">
        <f>IF(AD406="N/A", IF(V406="N/A", "N/A", L406+V406), IF(AI406="N/A", "N/A", AD406+AI406))</f>
        <v>N/A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42</v>
      </c>
      <c r="AS406" s="14" t="s">
        <v>42</v>
      </c>
      <c r="AT406" s="14" t="s">
        <v>42</v>
      </c>
      <c r="AU406" s="14" t="s">
        <v>40</v>
      </c>
      <c r="AV406" s="14" t="s">
        <v>40</v>
      </c>
      <c r="AW406" s="14" t="s">
        <v>40</v>
      </c>
      <c r="AX406" s="14" t="s">
        <v>40</v>
      </c>
      <c r="AY406" s="14" t="s">
        <v>40</v>
      </c>
      <c r="AZ406" s="14" t="s">
        <v>40</v>
      </c>
      <c r="BA406" s="14" t="s">
        <v>40</v>
      </c>
      <c r="BB406" s="14" t="s">
        <v>40</v>
      </c>
      <c r="BC406" s="14" t="s">
        <v>40</v>
      </c>
      <c r="BD406" s="14" t="s">
        <v>40</v>
      </c>
      <c r="BE406" s="14" t="s">
        <v>40</v>
      </c>
      <c r="BF406" s="14" t="s">
        <v>40</v>
      </c>
      <c r="BG406" s="14" t="s">
        <v>40</v>
      </c>
      <c r="BH406" s="14" t="s">
        <v>40</v>
      </c>
      <c r="BJ406" s="15">
        <f>IF(AR406="R", $CA406, IF(OR(AR406="P", AR406="T", AR406="N"), 0, IF($C406="DM", $T406, IF(OR(AR406="Y", AR406="IR"),$AM406,IF(AR406="C", IF($BI406="Y", IF($AF406="N/A", $Q406, $AF406), IF($AG406="N/A", $T406,$AG406)))))))</f>
        <v>0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0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0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1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1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1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1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1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1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1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</v>
      </c>
      <c r="CA406" s="14" t="s">
        <v>75</v>
      </c>
      <c r="CB406" s="15">
        <f>BZ406</f>
        <v>1</v>
      </c>
      <c r="CC406" s="14" t="str">
        <f>IF(OR($BH406="T", $BH406="R"), 0, IF($BH406="C", IF($BI406="Y", IF($BA406="C", 0, IF(AF406="N/A", Q406-T406, AF406-AG406)), IF($AF406="N/A", U406, AH406)), AN406))</f>
        <v>N/A</v>
      </c>
      <c r="CD406" s="14" t="str">
        <f>IF(OR($BH406="T", $BH406="R"), 0, IF($BH406="C", IF($BI406="Y", 0, IF($AF406="N/A", V406, AI406)), AO406))</f>
        <v>N/A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S:0 G:1 GR:1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5694</v>
      </c>
      <c r="B407" s="14" t="s">
        <v>3036</v>
      </c>
      <c r="C407" s="14" t="s">
        <v>70</v>
      </c>
      <c r="D407" s="14" t="s">
        <v>58</v>
      </c>
      <c r="E407" s="14">
        <f>VLOOKUP(B407, 'Rookie Year'!$A$2:$B$55555,2,FALSE)</f>
        <v>2024</v>
      </c>
      <c r="F407" s="14">
        <v>2024</v>
      </c>
      <c r="G407" s="14" t="s">
        <v>40</v>
      </c>
      <c r="H407" s="14" t="s">
        <v>2662</v>
      </c>
      <c r="I407" s="15">
        <v>1</v>
      </c>
      <c r="J407" s="14">
        <v>3</v>
      </c>
      <c r="K407" s="16">
        <f>IF(AND(G407&lt;&gt;"N",R407="N/A"), IF(I407&lt;4, 0, 0.25),IF(I407=1, IF(J407=1,0.25, 0.25), IF(I407&lt;13, 0.25, IF(I407&lt;26, 0.4, IF(I407&lt;51, 0.6, 0.75)))))</f>
        <v>0</v>
      </c>
      <c r="L407" s="15">
        <f>I407-M407</f>
        <v>1</v>
      </c>
      <c r="M407" s="15">
        <f>ROUNDUP(I407*K407,0)</f>
        <v>0</v>
      </c>
      <c r="N407" s="15">
        <f>M407*J407</f>
        <v>0</v>
      </c>
      <c r="O407" s="15">
        <v>0</v>
      </c>
      <c r="P407" s="15">
        <v>0</v>
      </c>
      <c r="Q407" s="15">
        <f>N407-O407-P407</f>
        <v>0</v>
      </c>
      <c r="R407" s="14" t="s">
        <v>75</v>
      </c>
      <c r="S407" s="14">
        <f>IF(R407="N/A", J407-($B$1-F407), J407-($B$1-R407))</f>
        <v>2</v>
      </c>
      <c r="T407" s="15">
        <v>0</v>
      </c>
      <c r="U407" s="15">
        <v>0</v>
      </c>
      <c r="V407" s="15" t="str">
        <f>IF($S407&lt;3, "N/A", $M407)</f>
        <v>N/A</v>
      </c>
      <c r="W407" s="15" t="str">
        <f>IF($S407&lt;4, "N/A", $M407)</f>
        <v>N/A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No</v>
      </c>
      <c r="AA407" s="17" t="str">
        <f>IF(C407="DM", "N/A", IF(Z407="No","N/A",VLOOKUP(B407,'Extension List'!$A$3:$AE$1972,19,FALSE)))</f>
        <v>N/A</v>
      </c>
      <c r="AB407" s="14" t="str">
        <f>IF(C407="DM", "N/A", IF(Z407="No","N/A",VLOOKUP(B407,'Extension List'!$A$3:$AE$1972,21,FALSE)))</f>
        <v>N/A</v>
      </c>
      <c r="AC407" s="14" t="str">
        <f>IF(AA407="N/A", "N/A", 0)</f>
        <v>N/A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1</v>
      </c>
      <c r="AN407" s="15">
        <f>IF(AD407="N/A", IF(U407="N/A", "N/A", L407+U407), AD407+AH407)</f>
        <v>1</v>
      </c>
      <c r="AO407" s="15" t="str">
        <f>IF(AD407="N/A", IF(V407="N/A", "N/A", L407+V407), IF(AI407="N/A", "N/A", AD407+AI407))</f>
        <v>N/A</v>
      </c>
      <c r="AP407" s="15" t="str">
        <f>IF(AD407="N/A", IF(W407="N/A", "N/A", L407+W407), IF(AJ407="N/A", "N/A", AD407+AJ407))</f>
        <v>N/A</v>
      </c>
      <c r="AQ407" s="15" t="str">
        <f>IF(AD407="N/A", IF(X407="N/A", "N/A", L407+X407), IF(AK407="N/A", "N/A", AD407+AK407))</f>
        <v>N/A</v>
      </c>
      <c r="AR407" s="14" t="s">
        <v>44</v>
      </c>
      <c r="AS407" s="14" t="s">
        <v>44</v>
      </c>
      <c r="AT407" s="14" t="s">
        <v>44</v>
      </c>
      <c r="AU407" s="14" t="s">
        <v>44</v>
      </c>
      <c r="AV407" s="14" t="s">
        <v>44</v>
      </c>
      <c r="AW407" s="14" t="s">
        <v>44</v>
      </c>
      <c r="AX407" s="14" t="s">
        <v>44</v>
      </c>
      <c r="AY407" s="14" t="s">
        <v>44</v>
      </c>
      <c r="AZ407" s="14" t="s">
        <v>44</v>
      </c>
      <c r="BA407" s="14" t="s">
        <v>44</v>
      </c>
      <c r="BB407" s="14" t="s">
        <v>44</v>
      </c>
      <c r="BC407" s="14" t="s">
        <v>44</v>
      </c>
      <c r="BD407" s="14" t="s">
        <v>44</v>
      </c>
      <c r="BE407" s="14" t="s">
        <v>44</v>
      </c>
      <c r="BF407" s="14" t="s">
        <v>44</v>
      </c>
      <c r="BG407" s="14" t="s">
        <v>44</v>
      </c>
      <c r="BH407" s="14" t="s">
        <v>44</v>
      </c>
      <c r="BI407" s="14"/>
      <c r="BJ407" s="15">
        <f>IF(AR407="R", $CA407, IF(OR(AR407="P", AR407="T", AR407="N"), 0, IF($C407="DM", $T407, IF(OR(AR407="Y", AR407="IR"),$AM407,IF(AR407="C", IF($BI407="Y", IF($AF407="N/A", $Q407, $AF407), IF($AG407="N/A", $T407,$AG407)))))))</f>
        <v>0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0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0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0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0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0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0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0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0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0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0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0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0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0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0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0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0</v>
      </c>
      <c r="CA407" s="14" t="s">
        <v>75</v>
      </c>
      <c r="CB407" s="15">
        <f>BZ407</f>
        <v>0</v>
      </c>
      <c r="CC407" s="14">
        <f>IF(OR($BH407="T", $BH407="R"), 0, IF($BH407="C", IF($BI407="Y", IF($BA407="C", 0, IF(AF407="N/A", Q407-T407, AF407-AG407)), IF($AF407="N/A", U407, AH407)), AN407))</f>
        <v>0</v>
      </c>
      <c r="CD407" s="14" t="str">
        <f>IF(OR($BH407="T", $BH407="R"), 0, IF($BH407="C", IF($BI407="Y", 0, IF($AF407="N/A", V407, AI407)), AO407))</f>
        <v>N/A</v>
      </c>
      <c r="CE407" s="14" t="str">
        <f>IF(OR($BH407="T", $BH407="R"), 0, IF($BH407="C", IF($BI407="Y", 0, IF($AF407="N/A", W407, AJ407)), AP407))</f>
        <v>N/A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S:1 G:0 GR:0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5908</v>
      </c>
      <c r="B408" s="14" t="s">
        <v>2968</v>
      </c>
      <c r="C408" s="14" t="s">
        <v>70</v>
      </c>
      <c r="D408" s="14" t="s">
        <v>58</v>
      </c>
      <c r="E408" s="14">
        <f>VLOOKUP(B408, 'Rookie Year'!$A$2:$B$55555,2,FALSE)</f>
        <v>2024</v>
      </c>
      <c r="F408" s="14">
        <v>2025</v>
      </c>
      <c r="G408" s="14" t="s">
        <v>42</v>
      </c>
      <c r="H408" s="14" t="s">
        <v>1927</v>
      </c>
      <c r="I408" s="15">
        <v>1</v>
      </c>
      <c r="J408" s="14">
        <v>1</v>
      </c>
      <c r="K408" s="16">
        <f>IF(AND(G408&lt;&gt;"N",R408="N/A"), IF(I408&lt;4, 0, 0.25),IF(I408=1, IF(J408=1,0.25, 0.25), IF(I408&lt;13, 0.25, IF(I408&lt;26, 0.4, IF(I408&lt;51, 0.6, 0.75)))))</f>
        <v>0.25</v>
      </c>
      <c r="L408" s="15">
        <f>I408-M408</f>
        <v>0</v>
      </c>
      <c r="M408" s="15">
        <f>ROUNDUP(I408*K408,0)</f>
        <v>1</v>
      </c>
      <c r="N408" s="15">
        <f>M408*J408</f>
        <v>1</v>
      </c>
      <c r="O408" s="15">
        <v>0</v>
      </c>
      <c r="P408" s="15">
        <v>0</v>
      </c>
      <c r="Q408" s="15">
        <f>N408-O408-P408</f>
        <v>1</v>
      </c>
      <c r="R408" s="14" t="s">
        <v>75</v>
      </c>
      <c r="S408" s="14">
        <f>IF(R408="N/A", J408-($B$1-F408), J408-($B$1-R408))</f>
        <v>1</v>
      </c>
      <c r="T408" s="15">
        <f>IF($S408&lt;1, "N/A", $M408)</f>
        <v>1</v>
      </c>
      <c r="U408" s="15" t="str">
        <f>IF($S408&lt;2, "N/A", $M408)</f>
        <v>N/A</v>
      </c>
      <c r="V408" s="15" t="str">
        <f>IF($S408&lt;3, "N/A", $M408)</f>
        <v>N/A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No</v>
      </c>
      <c r="AA408" s="17" t="str">
        <f>IF(C408="DM", "N/A", IF(Z408="No","N/A",VLOOKUP(B408,'Extension List'!$A$3:$AE$1972,19,FALSE)))</f>
        <v>N/A</v>
      </c>
      <c r="AB408" s="14" t="str">
        <f>IF(C408="DM", "N/A", IF(Z408="No","N/A",VLOOKUP(B408,'Extension List'!$A$3:$AE$1972,21,FALSE)))</f>
        <v>N/A</v>
      </c>
      <c r="AC408" s="14" t="str">
        <f>IF(AA408="N/A", "N/A", 0)</f>
        <v>N/A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1</v>
      </c>
      <c r="AN408" s="15" t="str">
        <f>IF(AD408="N/A", IF(U408="N/A", "N/A", L408+U408), AD408+AH408)</f>
        <v>N/A</v>
      </c>
      <c r="AO408" s="15" t="str">
        <f>IF(AD408="N/A", IF(V408="N/A", "N/A", L408+V408), IF(AI408="N/A", "N/A", AD408+AI408))</f>
        <v>N/A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40</v>
      </c>
      <c r="AS408" s="14" t="s">
        <v>40</v>
      </c>
      <c r="AT408" s="14" t="s">
        <v>40</v>
      </c>
      <c r="AU408" s="14" t="s">
        <v>40</v>
      </c>
      <c r="AV408" s="14" t="s">
        <v>40</v>
      </c>
      <c r="AW408" s="14" t="s">
        <v>40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I408" s="14"/>
      <c r="BJ408" s="15">
        <f>IF(AR408="R", $CA408, IF(OR(AR408="P", AR408="T", AR408="N"), 0, IF($C408="DM", $T408, IF(OR(AR408="Y", AR408="IR"),$AM408,IF(AR408="C", IF($BI408="Y", IF($AF408="N/A", $Q408, $AF408), IF($AG408="N/A", $T408,$AG408)))))))</f>
        <v>1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1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1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1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1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1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1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1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1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1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1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1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1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1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1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1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1</v>
      </c>
      <c r="CA408" s="14" t="s">
        <v>75</v>
      </c>
      <c r="CB408" s="15">
        <f>BZ408</f>
        <v>1</v>
      </c>
      <c r="CC408" s="14" t="str">
        <f>IF(OR($BH408="T", $BH408="R"), 0, IF($BH408="C", IF($BI408="Y", IF($BA408="C", 0, IF(AF408="N/A", Q408-T408, AF408-AG408)), IF($AF408="N/A", U408, AH408)), AN408))</f>
        <v>N/A</v>
      </c>
      <c r="CD408" s="14" t="str">
        <f>IF(OR($BH408="T", $BH408="R"), 0, IF($BH408="C", IF($BI408="Y", 0, IF($AF408="N/A", V408, AI408)), AO408))</f>
        <v>N/A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S:0 G:1 GR:1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5909</v>
      </c>
      <c r="B409" s="14" t="s">
        <v>1890</v>
      </c>
      <c r="C409" s="14" t="s">
        <v>70</v>
      </c>
      <c r="D409" s="14" t="s">
        <v>58</v>
      </c>
      <c r="E409" s="14">
        <f>VLOOKUP(B409, 'Rookie Year'!$A$2:$B$55555,2,FALSE)</f>
        <v>2018</v>
      </c>
      <c r="F409" s="14">
        <v>2025</v>
      </c>
      <c r="G409" s="14" t="s">
        <v>42</v>
      </c>
      <c r="H409" s="14" t="s">
        <v>1927</v>
      </c>
      <c r="I409" s="15">
        <v>1</v>
      </c>
      <c r="J409" s="14">
        <v>1</v>
      </c>
      <c r="K409" s="16">
        <f>IF(AND(G409&lt;&gt;"N",R409="N/A"), IF(I409&lt;4, 0, 0.25),IF(I409=1, IF(J409=1,0.25, 0.25), IF(I409&lt;13, 0.25, IF(I409&lt;26, 0.4, IF(I409&lt;51, 0.6, 0.75)))))</f>
        <v>0.25</v>
      </c>
      <c r="L409" s="15">
        <f>I409-M409</f>
        <v>0</v>
      </c>
      <c r="M409" s="15">
        <f>ROUNDUP(I409*K409,0)</f>
        <v>1</v>
      </c>
      <c r="N409" s="15">
        <f>M409*J409</f>
        <v>1</v>
      </c>
      <c r="O409" s="15">
        <v>0</v>
      </c>
      <c r="P409" s="15">
        <v>0</v>
      </c>
      <c r="Q409" s="15">
        <f>N409-O409-P409</f>
        <v>1</v>
      </c>
      <c r="R409" s="14" t="s">
        <v>75</v>
      </c>
      <c r="S409" s="14">
        <f>IF(R409="N/A", J409-($B$1-F409), J409-($B$1-R409))</f>
        <v>1</v>
      </c>
      <c r="T409" s="15">
        <f>IF($S409&lt;1, "N/A", $M409)</f>
        <v>1</v>
      </c>
      <c r="U409" s="15" t="str">
        <f>IF($S409&lt;2, "N/A", $M409)</f>
        <v>N/A</v>
      </c>
      <c r="V409" s="15" t="str">
        <f>IF($S409&lt;3, "N/A", $M409)</f>
        <v>N/A</v>
      </c>
      <c r="W409" s="15" t="str">
        <f>IF($S409&lt;4, "N/A", $M409)</f>
        <v>N/A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No</v>
      </c>
      <c r="AA409" s="17" t="str">
        <f>IF(C409="DM", "N/A", IF(Z409="No","N/A",VLOOKUP(B409,'Extension List'!$A$3:$AE$1972,19,FALSE)))</f>
        <v>N/A</v>
      </c>
      <c r="AB409" s="14" t="str">
        <f>IF(C409="DM", "N/A", IF(Z409="No","N/A",VLOOKUP(B409,'Extension List'!$A$3:$AE$1972,21,FALSE)))</f>
        <v>N/A</v>
      </c>
      <c r="AC409" s="14" t="str">
        <f>IF(AA409="N/A", "N/A", 0)</f>
        <v>N/A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1</v>
      </c>
      <c r="AN409" s="15" t="str">
        <f>IF(AD409="N/A", IF(U409="N/A", "N/A", L409+U409), AD409+AH409)</f>
        <v>N/A</v>
      </c>
      <c r="AO409" s="15" t="str">
        <f>IF(AD409="N/A", IF(V409="N/A", "N/A", L409+V409), IF(AI409="N/A", "N/A", AD409+AI409))</f>
        <v>N/A</v>
      </c>
      <c r="AP409" s="15" t="str">
        <f>IF(AD409="N/A", IF(W409="N/A", "N/A", L409+W409), IF(AJ409="N/A", "N/A", AD409+AJ409))</f>
        <v>N/A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44</v>
      </c>
      <c r="AV409" s="14" t="s">
        <v>44</v>
      </c>
      <c r="AW409" s="14" t="s">
        <v>44</v>
      </c>
      <c r="AX409" s="14" t="s">
        <v>44</v>
      </c>
      <c r="AY409" s="14" t="s">
        <v>44</v>
      </c>
      <c r="AZ409" s="14" t="s">
        <v>44</v>
      </c>
      <c r="BA409" s="14" t="s">
        <v>44</v>
      </c>
      <c r="BB409" s="14" t="s">
        <v>44</v>
      </c>
      <c r="BC409" s="14" t="s">
        <v>44</v>
      </c>
      <c r="BD409" s="14" t="s">
        <v>44</v>
      </c>
      <c r="BE409" s="14" t="s">
        <v>44</v>
      </c>
      <c r="BF409" s="14" t="s">
        <v>44</v>
      </c>
      <c r="BG409" s="14" t="s">
        <v>44</v>
      </c>
      <c r="BH409" s="14" t="s">
        <v>44</v>
      </c>
      <c r="BI409" s="14"/>
      <c r="BJ409" s="15">
        <f>IF(AR409="R", $CA409, IF(OR(AR409="P", AR409="T", AR409="N"), 0, IF($C409="DM", $T409, IF(OR(AR409="Y", AR409="IR"),$AM409,IF(AR409="C", IF($BI409="Y", IF($AF409="N/A", $Q409, $AF409), IF($AG409="N/A", $T409,$AG409)))))))</f>
        <v>1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1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1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1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1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1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1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1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1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1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1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1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1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1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1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1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1</v>
      </c>
      <c r="CA409" s="14" t="s">
        <v>75</v>
      </c>
      <c r="CB409" s="15">
        <f>BZ409</f>
        <v>1</v>
      </c>
      <c r="CC409" s="14" t="str">
        <f>IF(OR($BH409="T", $BH409="R"), 0, IF($BH409="C", IF($BI409="Y", IF($BA409="C", 0, IF(AF409="N/A", Q409-T409, AF409-AG409)), IF($AF409="N/A", U409, AH409)), AN409))</f>
        <v>N/A</v>
      </c>
      <c r="CD409" s="14" t="str">
        <f>IF(OR($BH409="T", $BH409="R"), 0, IF($BH409="C", IF($BI409="Y", 0, IF($AF409="N/A", V409, AI409)), AO409))</f>
        <v>N/A</v>
      </c>
      <c r="CE409" s="14" t="str">
        <f>IF(OR($BH409="T", $BH409="R"), 0, IF($BH409="C", IF($BI409="Y", 0, IF($AF409="N/A", W409, AJ409)), AP409))</f>
        <v>N/A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S:0 G:1 GR:1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5714</v>
      </c>
      <c r="B410" s="14" t="s">
        <v>3037</v>
      </c>
      <c r="C410" s="14" t="s">
        <v>71</v>
      </c>
      <c r="D410" s="14" t="s">
        <v>58</v>
      </c>
      <c r="E410" s="14">
        <f>VLOOKUP(B410, 'Rookie Year'!$A$2:$B$55555,2,FALSE)</f>
        <v>2024</v>
      </c>
      <c r="F410" s="14">
        <v>2024</v>
      </c>
      <c r="G410" s="14" t="s">
        <v>40</v>
      </c>
      <c r="H410" s="14" t="s">
        <v>2663</v>
      </c>
      <c r="I410" s="15">
        <v>1</v>
      </c>
      <c r="J410" s="14">
        <v>3</v>
      </c>
      <c r="K410" s="16">
        <f>IF(AND(G410&lt;&gt;"N",R410="N/A"), IF(I410&lt;4, 0, 0.25),IF(I410=1, IF(J410=1,0.25, 0.25), IF(I410&lt;13, 0.25, IF(I410&lt;26, 0.4, IF(I410&lt;51, 0.6, 0.75)))))</f>
        <v>0</v>
      </c>
      <c r="L410" s="15">
        <f>I410-M410</f>
        <v>1</v>
      </c>
      <c r="M410" s="15">
        <f>ROUNDUP(I410*K410,0)</f>
        <v>0</v>
      </c>
      <c r="N410" s="15">
        <f>M410*J410</f>
        <v>0</v>
      </c>
      <c r="O410" s="15">
        <v>0</v>
      </c>
      <c r="P410" s="15">
        <v>0</v>
      </c>
      <c r="Q410" s="15">
        <f>N410-O410-P410</f>
        <v>0</v>
      </c>
      <c r="R410" s="14" t="s">
        <v>75</v>
      </c>
      <c r="S410" s="14">
        <f>IF(R410="N/A", J410-($B$1-F410), J410-($B$1-R410))</f>
        <v>2</v>
      </c>
      <c r="T410" s="15">
        <v>0</v>
      </c>
      <c r="U410" s="15">
        <v>0</v>
      </c>
      <c r="V410" s="15" t="str">
        <f>IF($S410&lt;3, "N/A", $M410)</f>
        <v>N/A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No</v>
      </c>
      <c r="AA410" s="17" t="str">
        <f>IF(C410="DM", "N/A", IF(Z410="No","N/A",VLOOKUP(B410,'Extension List'!$A$3:$AE$1972,19,FALSE)))</f>
        <v>N/A</v>
      </c>
      <c r="AB410" s="14" t="str">
        <f>IF(C410="DM", "N/A", IF(Z410="No","N/A",VLOOKUP(B410,'Extension List'!$A$3:$AE$1972,21,FALSE)))</f>
        <v>N/A</v>
      </c>
      <c r="AC410" s="14" t="str">
        <f>IF(AA410="N/A", "N/A", 0)</f>
        <v>N/A</v>
      </c>
      <c r="AD410" s="15" t="str">
        <f>IF(AE410="N/A", "N/A", AA410-AE410)</f>
        <v>N/A</v>
      </c>
      <c r="AE410" s="15" t="str">
        <f>IF(AA410="N/A", "N/A", IF(AC410&gt;0, IF(AA410&lt;13, ROUNDUP(0.25*AA410,0), IF(AA410&lt;26, ROUNDUP(0.4*AA410,0), IF(AA410&lt;51, ROUNDUP(0.6*AA410,0), ROUNDUP(0.75*AA410,0)))), "N/A"))</f>
        <v>N/A</v>
      </c>
      <c r="AF410" s="15" t="str">
        <f>IF(AD410="N/A","N/A", (AE410*AC410)+Q410)</f>
        <v>N/A</v>
      </c>
      <c r="AG410" s="15" t="str">
        <f>IF($AF410="N/A", "N/A", "TBC")</f>
        <v>N/A</v>
      </c>
      <c r="AH410" s="15" t="str">
        <f>IF($AF410="N/A", "N/A", "TBC")</f>
        <v>N/A</v>
      </c>
      <c r="AI410" s="15" t="str">
        <f>IF($AF410="N/A","N/A",IF(AC410&gt;1,"TBC","N/A"))</f>
        <v>N/A</v>
      </c>
      <c r="AJ410" s="15" t="str">
        <f>IF($AF410="N/A","N/A",IF(AC410&gt;2,"TBC","N/A"))</f>
        <v>N/A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N/A</v>
      </c>
      <c r="AM410" s="15">
        <f>IF(AD410="N/A", L410+T410, L410+AG410)</f>
        <v>1</v>
      </c>
      <c r="AN410" s="15">
        <f>IF(AD410="N/A", IF(U410="N/A", "N/A", L410+U410), AD410+AH410)</f>
        <v>1</v>
      </c>
      <c r="AO410" s="15" t="str">
        <f>IF(AD410="N/A", IF(V410="N/A", "N/A", L410+V410), IF(AI410="N/A", "N/A", AD410+AI410))</f>
        <v>N/A</v>
      </c>
      <c r="AP410" s="15" t="str">
        <f>IF(AD410="N/A", IF(W410="N/A", "N/A", L410+W410), IF(AJ410="N/A", "N/A", AD410+AJ410))</f>
        <v>N/A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I410" s="14"/>
      <c r="BJ410" s="15">
        <f>IF(AR410="R", $CA410, IF(OR(AR410="P", AR410="T", AR410="N"), 0, IF($C410="DM", $T410, IF(OR(AR410="Y", AR410="IR"),$AM410,IF(AR410="C", IF($BI410="Y", IF($AF410="N/A", $Q410, $AF410), IF($AG410="N/A", $T410,$AG410)))))))</f>
        <v>1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1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1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1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1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1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1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1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1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1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</v>
      </c>
      <c r="CA410" s="14" t="s">
        <v>75</v>
      </c>
      <c r="CB410" s="15">
        <f>BZ410</f>
        <v>1</v>
      </c>
      <c r="CC410" s="14">
        <f>IF(OR($BH410="T", $BH410="R"), 0, IF($BH410="C", IF($BI410="Y", IF($BA410="C", 0, IF(AF410="N/A", Q410-T410, AF410-AG410)), IF($AF410="N/A", U410, AH410)), AN410))</f>
        <v>1</v>
      </c>
      <c r="CD410" s="14" t="str">
        <f>IF(OR($BH410="T", $BH410="R"), 0, IF($BH410="C", IF($BI410="Y", 0, IF($AF410="N/A", V410, AI410)), AO410))</f>
        <v>N/A</v>
      </c>
      <c r="CE410" s="14" t="str">
        <f>IF(OR($BH410="T", $BH410="R"), 0, IF($BH410="C", IF($BI410="Y", 0, IF($AF410="N/A", W410, AJ410)), AP410))</f>
        <v>N/A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S:1 G:0 GR:0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5902</v>
      </c>
      <c r="B411" s="14" t="s">
        <v>2385</v>
      </c>
      <c r="C411" s="14" t="s">
        <v>71</v>
      </c>
      <c r="D411" s="14" t="s">
        <v>58</v>
      </c>
      <c r="E411" s="14">
        <f>VLOOKUP(B411, 'Rookie Year'!$A$2:$B$55555,2,FALSE)</f>
        <v>2021</v>
      </c>
      <c r="F411" s="14">
        <v>2025</v>
      </c>
      <c r="G411" s="14" t="s">
        <v>42</v>
      </c>
      <c r="H411" s="14" t="s">
        <v>1927</v>
      </c>
      <c r="I411" s="15">
        <v>1</v>
      </c>
      <c r="J411" s="14">
        <v>1</v>
      </c>
      <c r="K411" s="16">
        <f>IF(AND(G411&lt;&gt;"N",R411="N/A"), IF(I411&lt;4, 0, 0.25),IF(I411=1, IF(J411=1,0.25, 0.25), IF(I411&lt;13, 0.25, IF(I411&lt;26, 0.4, IF(I411&lt;51, 0.6, 0.75)))))</f>
        <v>0.25</v>
      </c>
      <c r="L411" s="15">
        <f>I411-M411</f>
        <v>0</v>
      </c>
      <c r="M411" s="15">
        <f>ROUNDUP(I411*K411,0)</f>
        <v>1</v>
      </c>
      <c r="N411" s="15">
        <f>M411*J411</f>
        <v>1</v>
      </c>
      <c r="O411" s="15">
        <v>0</v>
      </c>
      <c r="P411" s="15">
        <v>0</v>
      </c>
      <c r="Q411" s="15">
        <f>N411-O411-P411</f>
        <v>1</v>
      </c>
      <c r="R411" s="14" t="s">
        <v>75</v>
      </c>
      <c r="S411" s="14">
        <f>IF(R411="N/A", J411-($B$1-F411), J411-($B$1-R411))</f>
        <v>1</v>
      </c>
      <c r="T411" s="15">
        <f>IF($S411&lt;1, "N/A", $M411)</f>
        <v>1</v>
      </c>
      <c r="U411" s="15" t="str">
        <f>IF($S411&lt;2, "N/A", $M411)</f>
        <v>N/A</v>
      </c>
      <c r="V411" s="15" t="str">
        <f>IF($S411&lt;3, "N/A", $M411)</f>
        <v>N/A</v>
      </c>
      <c r="W411" s="15" t="str">
        <f>IF($S411&lt;4, "N/A", $M411)</f>
        <v>N/A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List'!$A$3:$AE$1972,19,FALSE)))</f>
        <v>N/A</v>
      </c>
      <c r="AB411" s="14" t="str">
        <f>IF(C411="DM", "N/A", IF(Z411="No","N/A",VLOOKUP(B411,'Extension List'!$A$3:$AE$1972,21,FALSE)))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1</v>
      </c>
      <c r="AN411" s="15" t="str">
        <f>IF(AD411="N/A", IF(U411="N/A", "N/A", L411+U411), AD411+AH411)</f>
        <v>N/A</v>
      </c>
      <c r="AO411" s="15" t="str">
        <f>IF(AD411="N/A", IF(V411="N/A", "N/A", L411+V411), IF(AI411="N/A", "N/A", AD411+AI411))</f>
        <v>N/A</v>
      </c>
      <c r="AP411" s="15" t="str">
        <f>IF(AD411="N/A", IF(W411="N/A", "N/A", L411+W411), IF(AJ411="N/A", "N/A", AD411+AJ411))</f>
        <v>N/A</v>
      </c>
      <c r="AQ411" s="15" t="str">
        <f>IF(AD411="N/A", IF(X411="N/A", "N/A", L411+X411), IF(AK411="N/A", "N/A", AD411+AK411))</f>
        <v>N/A</v>
      </c>
      <c r="AR411" s="14" t="s">
        <v>40</v>
      </c>
      <c r="AS411" s="14" t="s">
        <v>40</v>
      </c>
      <c r="AT411" s="14" t="s">
        <v>40</v>
      </c>
      <c r="AU411" s="14" t="s">
        <v>40</v>
      </c>
      <c r="AV411" s="14" t="s">
        <v>40</v>
      </c>
      <c r="AW411" s="14" t="s">
        <v>40</v>
      </c>
      <c r="AX411" s="14" t="s">
        <v>40</v>
      </c>
      <c r="AY411" s="14" t="s">
        <v>40</v>
      </c>
      <c r="AZ411" s="14" t="s">
        <v>40</v>
      </c>
      <c r="BA411" s="14" t="s">
        <v>40</v>
      </c>
      <c r="BB411" s="14" t="s">
        <v>40</v>
      </c>
      <c r="BC411" s="14" t="s">
        <v>40</v>
      </c>
      <c r="BD411" s="14" t="s">
        <v>40</v>
      </c>
      <c r="BE411" s="14" t="s">
        <v>40</v>
      </c>
      <c r="BF411" s="14" t="s">
        <v>40</v>
      </c>
      <c r="BG411" s="14" t="s">
        <v>40</v>
      </c>
      <c r="BH411" s="14" t="s">
        <v>40</v>
      </c>
      <c r="BI411" s="14"/>
      <c r="BJ411" s="15">
        <f>IF(AR411="R", $CA411, IF(OR(AR411="P", AR411="T", AR411="N"), 0, IF($C411="DM", $T411, IF(OR(AR411="Y", AR411="IR"),$AM411,IF(AR411="C", IF($BI411="Y", IF($AF411="N/A", $Q411, $AF411), IF($AG411="N/A", $T411,$AG411)))))))</f>
        <v>1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1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1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1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1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1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1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1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1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1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1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1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</v>
      </c>
      <c r="CA411" s="14" t="s">
        <v>75</v>
      </c>
      <c r="CB411" s="15">
        <f>BZ411</f>
        <v>1</v>
      </c>
      <c r="CC411" s="14" t="str">
        <f>IF(OR($BH411="T", $BH411="R"), 0, IF($BH411="C", IF($BI411="Y", IF($BA411="C", 0, IF(AF411="N/A", Q411-T411, AF411-AG411)), IF($AF411="N/A", U411, AH411)), AN411))</f>
        <v>N/A</v>
      </c>
      <c r="CD411" s="14" t="str">
        <f>IF(OR($BH411="T", $BH411="R"), 0, IF($BH411="C", IF($BI411="Y", 0, IF($AF411="N/A", V411, AI411)), AO411))</f>
        <v>N/A</v>
      </c>
      <c r="CE411" s="14" t="str">
        <f>IF(OR($BH411="T", $BH411="R"), 0, IF($BH411="C", IF($BI411="Y", 0, IF($AF411="N/A", W411, AJ411)), AP411))</f>
        <v>N/A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S:0 G:1 GR:1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5994</v>
      </c>
      <c r="B412" s="14" t="s">
        <v>2657</v>
      </c>
      <c r="C412" s="14" t="s">
        <v>71</v>
      </c>
      <c r="D412" s="14" t="s">
        <v>58</v>
      </c>
      <c r="E412" s="14">
        <f>VLOOKUP(B412, 'Rookie Year'!$A$2:$B$55555,2,FALSE)</f>
        <v>2022</v>
      </c>
      <c r="F412" s="14">
        <v>2025</v>
      </c>
      <c r="G412" s="14" t="s">
        <v>42</v>
      </c>
      <c r="H412" s="14" t="s">
        <v>1927</v>
      </c>
      <c r="I412" s="15">
        <v>6</v>
      </c>
      <c r="J412" s="14">
        <v>2</v>
      </c>
      <c r="K412" s="16">
        <f>IF(AND(G412&lt;&gt;"N",R412="N/A"), IF(I412&lt;4, 0, 0.25),IF(I412=1, IF(J412=1,0.25, 0.25), IF(I412&lt;13, 0.25, IF(I412&lt;26, 0.4, IF(I412&lt;51, 0.6, 0.75)))))</f>
        <v>0.25</v>
      </c>
      <c r="L412" s="15">
        <f>I412-M412</f>
        <v>4</v>
      </c>
      <c r="M412" s="15">
        <f>ROUNDUP(I412*K412,0)</f>
        <v>2</v>
      </c>
      <c r="N412" s="15">
        <f>M412*J412</f>
        <v>4</v>
      </c>
      <c r="O412" s="15">
        <v>0</v>
      </c>
      <c r="P412" s="15">
        <v>0</v>
      </c>
      <c r="Q412" s="15">
        <f>N412-O412-P412</f>
        <v>4</v>
      </c>
      <c r="R412" s="14" t="s">
        <v>75</v>
      </c>
      <c r="S412" s="14">
        <f>IF(R412="N/A", J412-($B$1-F412), J412-($B$1-R412))</f>
        <v>2</v>
      </c>
      <c r="T412" s="15">
        <v>4</v>
      </c>
      <c r="U412" s="15">
        <v>0</v>
      </c>
      <c r="V412" s="15" t="str">
        <f>IF($S412&lt;3, "N/A", $M412)</f>
        <v>N/A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List'!$A$3:$AE$1972,19,FALSE)))</f>
        <v>N/A</v>
      </c>
      <c r="AB412" s="14" t="str">
        <f>IF(C412="DM", "N/A", IF(Z412="No","N/A",VLOOKUP(B412,'Extension List'!$A$3:$AE$1972,21,FALSE)))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8</v>
      </c>
      <c r="AN412" s="15">
        <f>IF(AD412="N/A", IF(U412="N/A", "N/A", L412+U412), AD412+AH412)</f>
        <v>4</v>
      </c>
      <c r="AO412" s="15" t="str">
        <f>IF(AD412="N/A", IF(V412="N/A", "N/A", L412+V412), IF(AI412="N/A", "N/A", AD412+AI412))</f>
        <v>N/A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J412" s="15">
        <f>IF(AR412="R", $CA412, IF(OR(AR412="P", AR412="T", AR412="N"), 0, IF($C412="DM", $T412, IF(OR(AR412="Y", AR412="IR"),$AM412,IF(AR412="C", IF($BI412="Y", IF($AF412="N/A", $Q412, $AF412), IF($AG412="N/A", $T412,$AG412)))))))</f>
        <v>8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8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8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8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8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8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8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8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8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8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8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8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8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8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8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8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8</v>
      </c>
      <c r="CA412" s="14" t="s">
        <v>75</v>
      </c>
      <c r="CB412" s="15">
        <f>BZ412</f>
        <v>8</v>
      </c>
      <c r="CC412" s="14">
        <f>IF(OR($BH412="T", $BH412="R"), 0, IF($BH412="C", IF($BI412="Y", IF($BA412="C", 0, IF(AF412="N/A", Q412-T412, AF412-AG412)), IF($AF412="N/A", U412, AH412)), AN412))</f>
        <v>4</v>
      </c>
      <c r="CD412" s="14" t="str">
        <f>IF(OR($BH412="T", $BH412="R"), 0, IF($BH412="C", IF($BI412="Y", 0, IF($AF412="N/A", V412, AI412)), AO412))</f>
        <v>N/A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S:4 G:2 GR:4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5639</v>
      </c>
      <c r="B413" s="14" t="s">
        <v>3038</v>
      </c>
      <c r="C413" s="14" t="s">
        <v>71</v>
      </c>
      <c r="D413" s="14" t="s">
        <v>58</v>
      </c>
      <c r="E413" s="14">
        <f>VLOOKUP(B413, 'Rookie Year'!$A$2:$B$55555,2,FALSE)</f>
        <v>2024</v>
      </c>
      <c r="F413" s="14">
        <v>2024</v>
      </c>
      <c r="G413" s="14" t="s">
        <v>40</v>
      </c>
      <c r="H413" s="14" t="s">
        <v>2190</v>
      </c>
      <c r="I413" s="15">
        <v>2</v>
      </c>
      <c r="J413" s="14">
        <v>3</v>
      </c>
      <c r="K413" s="16">
        <f>IF(AND(G413&lt;&gt;"N",R413="N/A"), IF(I413&lt;4, 0, 0.25),IF(I413=1, IF(J413=1,0.25, 0.25), IF(I413&lt;13, 0.25, IF(I413&lt;26, 0.4, IF(I413&lt;51, 0.6, 0.75)))))</f>
        <v>0</v>
      </c>
      <c r="L413" s="15">
        <f>I413-M413</f>
        <v>2</v>
      </c>
      <c r="M413" s="15">
        <f>ROUNDUP(I413*K413,0)</f>
        <v>0</v>
      </c>
      <c r="N413" s="15">
        <f>M413*J413</f>
        <v>0</v>
      </c>
      <c r="O413" s="15">
        <v>0</v>
      </c>
      <c r="P413" s="15">
        <v>0</v>
      </c>
      <c r="Q413" s="15">
        <f>N413-O413-P413</f>
        <v>0</v>
      </c>
      <c r="R413" s="14" t="s">
        <v>75</v>
      </c>
      <c r="S413" s="14">
        <f>IF(R413="N/A", J413-($B$1-F413), J413-($B$1-R413))</f>
        <v>2</v>
      </c>
      <c r="T413" s="15">
        <v>0</v>
      </c>
      <c r="U413" s="15">
        <v>0</v>
      </c>
      <c r="V413" s="15" t="str">
        <f>IF($S413&lt;3, "N/A", $M413)</f>
        <v>N/A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List'!$A$3:$AE$1972,19,FALSE)))</f>
        <v>N/A</v>
      </c>
      <c r="AB413" s="14" t="str">
        <f>IF(C413="DM", "N/A", IF(Z413="No","N/A",VLOOKUP(B413,'Extension List'!$A$3:$AE$1972,21,FALSE)))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2</v>
      </c>
      <c r="AN413" s="15">
        <f>IF(AD413="N/A", IF(U413="N/A", "N/A", L413+U413), AD413+AH413)</f>
        <v>2</v>
      </c>
      <c r="AO413" s="15" t="str">
        <f>IF(AD413="N/A", IF(V413="N/A", "N/A", L413+V413), IF(AI413="N/A", "N/A", AD413+AI413))</f>
        <v>N/A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I413" s="14"/>
      <c r="BJ413" s="15">
        <f>IF(AR413="R", $CA413, IF(OR(AR413="P", AR413="T", AR413="N"), 0, IF($C413="DM", $T413, IF(OR(AR413="Y", AR413="IR"),$AM413,IF(AR413="C", IF($BI413="Y", IF($AF413="N/A", $Q413, $AF413), IF($AG413="N/A", $T413,$AG413)))))))</f>
        <v>2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2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2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2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2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2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2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2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2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2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2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2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2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2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2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2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2</v>
      </c>
      <c r="CA413" s="14" t="s">
        <v>75</v>
      </c>
      <c r="CB413" s="15">
        <f>BZ413</f>
        <v>2</v>
      </c>
      <c r="CC413" s="14">
        <f>IF(OR($BH413="T", $BH413="R"), 0, IF($BH413="C", IF($BI413="Y", IF($BA413="C", 0, IF(AF413="N/A", Q413-T413, AF413-AG413)), IF($AF413="N/A", U413, AH413)), AN413))</f>
        <v>2</v>
      </c>
      <c r="CD413" s="14" t="str">
        <f>IF(OR($BH413="T", $BH413="R"), 0, IF($BH413="C", IF($BI413="Y", 0, IF($AF413="N/A", V413, AI413)), AO413))</f>
        <v>N/A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S:2 G:0 GR:0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6100</v>
      </c>
      <c r="B414" s="14" t="s">
        <v>3216</v>
      </c>
      <c r="C414" s="14" t="s">
        <v>71</v>
      </c>
      <c r="D414" s="14" t="s">
        <v>58</v>
      </c>
      <c r="E414" s="14">
        <v>2025</v>
      </c>
      <c r="F414" s="14">
        <v>2025</v>
      </c>
      <c r="G414" s="14" t="s">
        <v>40</v>
      </c>
      <c r="H414" s="14" t="s">
        <v>2935</v>
      </c>
      <c r="I414" s="15">
        <v>1</v>
      </c>
      <c r="J414" s="14">
        <v>3</v>
      </c>
      <c r="K414" s="16">
        <f>IF(AND(G414&lt;&gt;"N",R414="N/A"), IF(I414&lt;4, 0, 0.25),IF(I414=1, IF(J414=1,0.25, 0.25), IF(I414&lt;13, 0.25, IF(I414&lt;26, 0.4, IF(I414&lt;51, 0.6, 0.75)))))</f>
        <v>0</v>
      </c>
      <c r="L414" s="15">
        <f>I414-M414</f>
        <v>1</v>
      </c>
      <c r="M414" s="15">
        <f>ROUNDUP(I414*K414,0)</f>
        <v>0</v>
      </c>
      <c r="N414" s="15">
        <f>M414*J414</f>
        <v>0</v>
      </c>
      <c r="O414" s="15">
        <v>0</v>
      </c>
      <c r="P414" s="15">
        <v>0</v>
      </c>
      <c r="Q414" s="15">
        <f>N414-O414-P414</f>
        <v>0</v>
      </c>
      <c r="R414" s="14" t="s">
        <v>75</v>
      </c>
      <c r="S414" s="14">
        <f>IF(R414="N/A", J414-($B$1-F414), J414-($B$1-R414))</f>
        <v>3</v>
      </c>
      <c r="T414" s="15">
        <f>IF($S414&lt;1, "N/A", $M414)</f>
        <v>0</v>
      </c>
      <c r="U414" s="15">
        <f>IF($S414&lt;2, "N/A", $M414)</f>
        <v>0</v>
      </c>
      <c r="V414" s="15">
        <f>IF($S414&lt;3, "N/A", $M414)</f>
        <v>0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No</v>
      </c>
      <c r="AA414" s="17" t="str">
        <f>IF(C414="DM", "N/A", IF(Z414="No","N/A",VLOOKUP(B414,'Extension List'!$A$3:$AE$1972,19,FALSE)))</f>
        <v>N/A</v>
      </c>
      <c r="AB414" s="14" t="str">
        <f>IF(C414="DM", "N/A", IF(Z414="No","N/A",VLOOKUP(B414,'Extension List'!$A$3:$AE$1972,21,FALSE)))</f>
        <v>N/A</v>
      </c>
      <c r="AC414" s="14" t="str">
        <f>IF(AA414="N/A", "N/A", 0)</f>
        <v>N/A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1</v>
      </c>
      <c r="AN414" s="15">
        <f>IF(AD414="N/A", IF(U414="N/A", "N/A", L414+U414), AD414+AH414)</f>
        <v>1</v>
      </c>
      <c r="AO414" s="15">
        <f>IF(AD414="N/A", IF(V414="N/A", "N/A", L414+V414), IF(AI414="N/A", "N/A", AD414+AI414))</f>
        <v>1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40</v>
      </c>
      <c r="AS414" s="14" t="s">
        <v>40</v>
      </c>
      <c r="AT414" s="14" t="s">
        <v>40</v>
      </c>
      <c r="AU414" s="14" t="s">
        <v>40</v>
      </c>
      <c r="AV414" s="14" t="s">
        <v>40</v>
      </c>
      <c r="AW414" s="14" t="s">
        <v>40</v>
      </c>
      <c r="AX414" s="14" t="s">
        <v>40</v>
      </c>
      <c r="AY414" s="14" t="s">
        <v>40</v>
      </c>
      <c r="AZ414" s="14" t="s">
        <v>40</v>
      </c>
      <c r="BA414" s="14" t="s">
        <v>40</v>
      </c>
      <c r="BB414" s="14" t="s">
        <v>40</v>
      </c>
      <c r="BC414" s="14" t="s">
        <v>40</v>
      </c>
      <c r="BD414" s="14" t="s">
        <v>40</v>
      </c>
      <c r="BE414" s="14" t="s">
        <v>40</v>
      </c>
      <c r="BF414" s="14" t="s">
        <v>40</v>
      </c>
      <c r="BG414" s="14" t="s">
        <v>40</v>
      </c>
      <c r="BH414" s="14" t="s">
        <v>40</v>
      </c>
      <c r="BJ414" s="15">
        <f>IF(AR414="R", $CA414, IF(OR(AR414="P", AR414="T", AR414="N"), 0, IF($C414="DM", $T414, IF(OR(AR414="Y", AR414="IR"),$AM414,IF(AR414="C", IF($BI414="Y", IF($AF414="N/A", $Q414, $AF414), IF($AG414="N/A", $T414,$AG414)))))))</f>
        <v>1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1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1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1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1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1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1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1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1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1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1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1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1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1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1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1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1</v>
      </c>
      <c r="CA414" s="14" t="s">
        <v>75</v>
      </c>
      <c r="CB414" s="15">
        <f>BZ414</f>
        <v>1</v>
      </c>
      <c r="CC414" s="14">
        <f>IF(OR($BH414="T", $BH414="R"), 0, IF($BH414="C", IF($BI414="Y", IF($BA414="C", 0, IF(AF414="N/A", Q414-T414, AF414-AG414)), IF($AF414="N/A", U414, AH414)), AN414))</f>
        <v>1</v>
      </c>
      <c r="CD414" s="14">
        <f>IF(OR($BH414="T", $BH414="R"), 0, IF($BH414="C", IF($BI414="Y", 0, IF($AF414="N/A", V414, AI414)), AO414))</f>
        <v>1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S:1 G:0 GR:0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5111</v>
      </c>
      <c r="B415" s="14" t="s">
        <v>484</v>
      </c>
      <c r="C415" s="14" t="s">
        <v>72</v>
      </c>
      <c r="D415" s="14" t="s">
        <v>58</v>
      </c>
      <c r="E415" s="14">
        <f>VLOOKUP(B415, 'Rookie Year'!$A$2:$B$55555,2,FALSE)</f>
        <v>2017</v>
      </c>
      <c r="F415" s="14">
        <v>2023</v>
      </c>
      <c r="G415" s="14" t="s">
        <v>42</v>
      </c>
      <c r="H415" s="14" t="s">
        <v>1927</v>
      </c>
      <c r="I415" s="15">
        <v>1</v>
      </c>
      <c r="J415" s="14">
        <v>3</v>
      </c>
      <c r="K415" s="16">
        <f>IF(AND(G415&lt;&gt;"N",R415="N/A"), IF(I415&lt;4, 0, 0.25),IF(I415=1, IF(J415=1,0.25, 0.25), IF(I415&lt;13, 0.25, IF(I415&lt;26, 0.4, IF(I415&lt;51, 0.6, 0.75)))))</f>
        <v>0.25</v>
      </c>
      <c r="L415" s="15">
        <f>I415-M415</f>
        <v>0</v>
      </c>
      <c r="M415" s="15">
        <f>ROUNDUP(I415*K415,0)</f>
        <v>1</v>
      </c>
      <c r="N415" s="15">
        <f>M415*J415</f>
        <v>3</v>
      </c>
      <c r="O415" s="15">
        <v>2</v>
      </c>
      <c r="P415" s="15">
        <v>0</v>
      </c>
      <c r="Q415" s="15">
        <f>N415-O415-P415</f>
        <v>1</v>
      </c>
      <c r="R415" s="14" t="s">
        <v>75</v>
      </c>
      <c r="S415" s="14">
        <f>IF(R415="N/A", J415-($B$1-F415), J415-($B$1-R415))</f>
        <v>1</v>
      </c>
      <c r="T415" s="15">
        <v>1</v>
      </c>
      <c r="U415" s="15" t="str">
        <f>IF($S415&lt;2, "N/A", $M415)</f>
        <v>N/A</v>
      </c>
      <c r="V415" s="15" t="str">
        <f>IF($S415&lt;3, "N/A", $M415)</f>
        <v>N/A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No</v>
      </c>
      <c r="AA415" s="17" t="str">
        <f>IF(C415="DM", "N/A", IF(Z415="No","N/A",VLOOKUP(B415,'Extension List'!$A$3:$AE$1972,19,FALSE)))</f>
        <v>N/A</v>
      </c>
      <c r="AB415" s="14" t="str">
        <f>IF(C415="DM", "N/A", IF(Z415="No","N/A",VLOOKUP(B415,'Extension List'!$A$3:$AE$1972,21,FALSE)))</f>
        <v>N/A</v>
      </c>
      <c r="AC415" s="14" t="str">
        <f>IF(AA415="N/A", "N/A", 0)</f>
        <v>N/A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1</v>
      </c>
      <c r="AN415" s="15" t="str">
        <f>IF(AD415="N/A", IF(U415="N/A", "N/A", L415+U415), AD415+AH415)</f>
        <v>N/A</v>
      </c>
      <c r="AO415" s="15" t="str">
        <f>IF(AD415="N/A", IF(V415="N/A", "N/A", L415+V415), IF(AI415="N/A", "N/A", AD415+AI415))</f>
        <v>N/A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40</v>
      </c>
      <c r="AS415" s="14" t="s">
        <v>40</v>
      </c>
      <c r="AT415" s="14" t="s">
        <v>40</v>
      </c>
      <c r="AU415" s="14" t="s">
        <v>40</v>
      </c>
      <c r="AV415" s="14" t="s">
        <v>40</v>
      </c>
      <c r="AW415" s="14" t="s">
        <v>40</v>
      </c>
      <c r="AX415" s="14" t="s">
        <v>40</v>
      </c>
      <c r="AY415" s="14" t="s">
        <v>40</v>
      </c>
      <c r="AZ415" s="14" t="s">
        <v>40</v>
      </c>
      <c r="BA415" s="14" t="s">
        <v>40</v>
      </c>
      <c r="BB415" s="14" t="s">
        <v>40</v>
      </c>
      <c r="BC415" s="14" t="s">
        <v>40</v>
      </c>
      <c r="BD415" s="14" t="s">
        <v>40</v>
      </c>
      <c r="BE415" s="14" t="s">
        <v>40</v>
      </c>
      <c r="BF415" s="14" t="s">
        <v>40</v>
      </c>
      <c r="BG415" s="14" t="s">
        <v>40</v>
      </c>
      <c r="BH415" s="14" t="s">
        <v>40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1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1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1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1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1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1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1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1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1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1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1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1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1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1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1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1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1</v>
      </c>
      <c r="CA415" s="14" t="s">
        <v>75</v>
      </c>
      <c r="CB415" s="15">
        <f>BZ415</f>
        <v>1</v>
      </c>
      <c r="CC415" s="14" t="str">
        <f>IF(OR($BH415="T", $BH415="R"), 0, IF($BH415="C", IF($BI415="Y", IF($BA415="C", 0, IF(AF415="N/A", Q415-T415, AF415-AG415)), IF($AF415="N/A", U415, AH415)), AN415))</f>
        <v>N/A</v>
      </c>
      <c r="CD415" s="14" t="str">
        <f>IF(OR($BH415="T", $BH415="R"), 0, IF($BH415="C", IF($BI415="Y", 0, IF($AF415="N/A", V415, AI415)), AO415))</f>
        <v>N/A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S:0 G:1 GR:1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5069</v>
      </c>
      <c r="B416" s="14" t="s">
        <v>2378</v>
      </c>
      <c r="C416" s="14" t="s">
        <v>72</v>
      </c>
      <c r="D416" s="14" t="s">
        <v>58</v>
      </c>
      <c r="E416" s="14">
        <f>VLOOKUP(B416, 'Rookie Year'!$A$2:$B$55555,2,FALSE)</f>
        <v>2021</v>
      </c>
      <c r="F416" s="14">
        <v>2023</v>
      </c>
      <c r="G416" s="14" t="s">
        <v>42</v>
      </c>
      <c r="H416" s="14" t="s">
        <v>1927</v>
      </c>
      <c r="I416" s="15">
        <v>1</v>
      </c>
      <c r="J416" s="14">
        <v>3</v>
      </c>
      <c r="K416" s="16">
        <f>IF(AND(G416&lt;&gt;"N",R416="N/A"), IF(I416&lt;4, 0, 0.25),IF(I416=1, IF(J416=1,0.25, 0.25), IF(I416&lt;13, 0.25, IF(I416&lt;26, 0.4, IF(I416&lt;51, 0.6, 0.75)))))</f>
        <v>0.25</v>
      </c>
      <c r="L416" s="15">
        <f>I416-M416</f>
        <v>0</v>
      </c>
      <c r="M416" s="15">
        <f>ROUNDUP(I416*K416,0)</f>
        <v>1</v>
      </c>
      <c r="N416" s="15">
        <f>M416*J416</f>
        <v>3</v>
      </c>
      <c r="O416" s="15">
        <v>2</v>
      </c>
      <c r="P416" s="15">
        <v>0</v>
      </c>
      <c r="Q416" s="15">
        <f>N416-O416-P416</f>
        <v>1</v>
      </c>
      <c r="R416" s="14" t="s">
        <v>75</v>
      </c>
      <c r="S416" s="14">
        <f>IF(R416="N/A", J416-($B$1-F416), J416-($B$1-R416))</f>
        <v>1</v>
      </c>
      <c r="T416" s="15">
        <v>1</v>
      </c>
      <c r="U416" s="15" t="str">
        <f>IF($S416&lt;2, "N/A", $M416)</f>
        <v>N/A</v>
      </c>
      <c r="V416" s="15" t="str">
        <f>IF($S416&lt;3, "N/A", $M416)</f>
        <v>N/A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No</v>
      </c>
      <c r="AA416" s="17" t="str">
        <f>IF(C416="DM", "N/A", IF(Z416="No","N/A",VLOOKUP(B416,'Extension List'!$A$3:$AE$1972,19,FALSE)))</f>
        <v>N/A</v>
      </c>
      <c r="AB416" s="14" t="str">
        <f>IF(C416="DM", "N/A", IF(Z416="No","N/A",VLOOKUP(B416,'Extension List'!$A$3:$AE$1972,21,FALSE)))</f>
        <v>N/A</v>
      </c>
      <c r="AC416" s="14" t="str">
        <f>IF(AA416="N/A", "N/A", 0)</f>
        <v>N/A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1</v>
      </c>
      <c r="AN416" s="15" t="str">
        <f>IF(AD416="N/A", IF(U416="N/A", "N/A", L416+U416), AD416+AH416)</f>
        <v>N/A</v>
      </c>
      <c r="AO416" s="15" t="str">
        <f>IF(AD416="N/A", IF(V416="N/A", "N/A", L416+V416), IF(AI416="N/A", "N/A", AD416+AI416))</f>
        <v>N/A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40</v>
      </c>
      <c r="AY416" s="14" t="s">
        <v>40</v>
      </c>
      <c r="AZ416" s="14" t="s">
        <v>40</v>
      </c>
      <c r="BA416" s="14" t="s">
        <v>40</v>
      </c>
      <c r="BB416" s="14" t="s">
        <v>40</v>
      </c>
      <c r="BC416" s="14" t="s">
        <v>40</v>
      </c>
      <c r="BD416" s="14" t="s">
        <v>40</v>
      </c>
      <c r="BE416" s="14" t="s">
        <v>40</v>
      </c>
      <c r="BF416" s="14" t="s">
        <v>40</v>
      </c>
      <c r="BG416" s="14" t="s">
        <v>40</v>
      </c>
      <c r="BH416" s="14" t="s">
        <v>40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1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1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1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1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1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1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1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1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1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1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1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1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1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1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1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1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1</v>
      </c>
      <c r="CA416" s="14" t="s">
        <v>75</v>
      </c>
      <c r="CB416" s="15">
        <f>BZ416</f>
        <v>1</v>
      </c>
      <c r="CC416" s="14" t="str">
        <f>IF(OR($BH416="T", $BH416="R"), 0, IF($BH416="C", IF($BI416="Y", IF($BA416="C", 0, IF(AF416="N/A", Q416-T416, AF416-AG416)), IF($AF416="N/A", U416, AH416)), AN416))</f>
        <v>N/A</v>
      </c>
      <c r="CD416" s="14" t="str">
        <f>IF(OR($BH416="T", $BH416="R"), 0, IF($BH416="C", IF($BI416="Y", 0, IF($AF416="N/A", V416, AI416)), AO416))</f>
        <v>N/A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S:0 G:1 GR:1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2562</v>
      </c>
      <c r="B417" s="14" t="s">
        <v>594</v>
      </c>
      <c r="C417" s="14" t="s">
        <v>72</v>
      </c>
      <c r="D417" s="14" t="s">
        <v>58</v>
      </c>
      <c r="E417" s="14">
        <f>VLOOKUP(B417, 'Rookie Year'!$A$2:$B$55555,2,FALSE)</f>
        <v>2018</v>
      </c>
      <c r="F417" s="14">
        <v>2018</v>
      </c>
      <c r="G417" s="14" t="s">
        <v>40</v>
      </c>
      <c r="H417" s="14" t="s">
        <v>1926</v>
      </c>
      <c r="I417" s="15">
        <v>13</v>
      </c>
      <c r="J417" s="14">
        <v>3</v>
      </c>
      <c r="K417" s="16">
        <f>IF(AND(G417&lt;&gt;"N",R417="N/A"), IF(I417&lt;4, 0, 0.25),IF(I417=1, IF(J417=1,0.25, 0.25), IF(I417&lt;13, 0.25, IF(I417&lt;26, 0.4, IF(I417&lt;51, 0.6, 0.75)))))</f>
        <v>0.4</v>
      </c>
      <c r="L417" s="15">
        <f>I417-M417</f>
        <v>7</v>
      </c>
      <c r="M417" s="15">
        <f>ROUNDUP(I417*K417,0)</f>
        <v>6</v>
      </c>
      <c r="N417" s="15">
        <f>M417*J417</f>
        <v>18</v>
      </c>
      <c r="O417" s="15">
        <v>12</v>
      </c>
      <c r="P417" s="15">
        <v>0</v>
      </c>
      <c r="Q417" s="15">
        <f>N417-O417-P417</f>
        <v>6</v>
      </c>
      <c r="R417" s="14">
        <v>2023</v>
      </c>
      <c r="S417" s="14">
        <f>IF(R417="N/A", J417-($B$1-F417), J417-($B$1-R417))</f>
        <v>1</v>
      </c>
      <c r="T417" s="15">
        <v>6</v>
      </c>
      <c r="U417" s="15" t="str">
        <f>IF($S417&lt;2, "N/A", $M417)</f>
        <v>N/A</v>
      </c>
      <c r="V417" s="15" t="str">
        <f>IF($S417&lt;3, "N/A", $M417)</f>
        <v>N/A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No</v>
      </c>
      <c r="AA417" s="17" t="str">
        <f>IF(C417="DM", "N/A", IF(Z417="No","N/A",VLOOKUP(B417,'Extension List'!$A$3:$AE$1972,19,FALSE)))</f>
        <v>N/A</v>
      </c>
      <c r="AB417" s="14" t="str">
        <f>IF(C417="DM", "N/A", IF(Z417="No","N/A",VLOOKUP(B417,'Extension List'!$A$3:$AE$1972,21,FALSE)))</f>
        <v>N/A</v>
      </c>
      <c r="AC417" s="14" t="str">
        <f>IF(AA417="N/A", "N/A", 0)</f>
        <v>N/A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13</v>
      </c>
      <c r="AN417" s="15" t="str">
        <f>IF(AD417="N/A", IF(U417="N/A", "N/A", L417+U417), AD417+AH417)</f>
        <v>N/A</v>
      </c>
      <c r="AO417" s="15" t="str">
        <f>IF(AD417="N/A", IF(V417="N/A", "N/A", L417+V417), IF(AI417="N/A", "N/A", AD417+AI417))</f>
        <v>N/A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I417" s="14"/>
      <c r="BJ417" s="15">
        <f>IF(AR417="R", $CA417, IF(OR(AR417="P", AR417="T", AR417="N"), 0, IF($C417="DM", $T417, IF(OR(AR417="Y", AR417="IR"),$AM417,IF(AR417="C", IF($BI417="Y", IF($AF417="N/A", $Q417, $AF417), IF($AG417="N/A", $T417,$AG417)))))))</f>
        <v>6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6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6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6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6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6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6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6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6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6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6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6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6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6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6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6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6</v>
      </c>
      <c r="CA417" s="14" t="s">
        <v>75</v>
      </c>
      <c r="CB417" s="15">
        <f>BZ417</f>
        <v>6</v>
      </c>
      <c r="CC417" s="14" t="str">
        <f>IF(OR($BH417="T", $BH417="R"), 0, IF($BH417="C", IF($BI417="Y", IF($BA417="C", 0, IF(AF417="N/A", Q417-T417, AF417-AG417)), IF($AF417="N/A", U417, AH417)), AN417))</f>
        <v>N/A</v>
      </c>
      <c r="CD417" s="14" t="str">
        <f>IF(OR($BH417="T", $BH417="R"), 0, IF($BH417="C", IF($BI417="Y", 0, IF($AF417="N/A", V417, AI417)), AO417))</f>
        <v>N/A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S:7 G:6 GR:6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4259</v>
      </c>
      <c r="B418" s="14" t="s">
        <v>2459</v>
      </c>
      <c r="C418" s="14" t="s">
        <v>72</v>
      </c>
      <c r="D418" s="14" t="s">
        <v>58</v>
      </c>
      <c r="E418" s="14">
        <f>VLOOKUP(B418, 'Rookie Year'!$A$2:$B$55555,2,FALSE)</f>
        <v>2021</v>
      </c>
      <c r="F418" s="14">
        <v>2021</v>
      </c>
      <c r="G418" s="14" t="s">
        <v>40</v>
      </c>
      <c r="H418" s="14" t="s">
        <v>2248</v>
      </c>
      <c r="I418" s="15">
        <v>1</v>
      </c>
      <c r="J418" s="14">
        <v>3</v>
      </c>
      <c r="K418" s="16">
        <f>IF(AND(G418&lt;&gt;"N",R418="N/A"), IF(I418&lt;4, 0, 0.25),IF(I418=1, IF(J418=1,0.25, 0.25), IF(I418&lt;13, 0.25, IF(I418&lt;26, 0.4, IF(I418&lt;51, 0.6, 0.75)))))</f>
        <v>0.25</v>
      </c>
      <c r="L418" s="15">
        <f>I418-M418</f>
        <v>0</v>
      </c>
      <c r="M418" s="15">
        <f>ROUNDUP(I418*K418,0)</f>
        <v>1</v>
      </c>
      <c r="N418" s="15">
        <f>M418*J418</f>
        <v>3</v>
      </c>
      <c r="O418" s="15">
        <v>2</v>
      </c>
      <c r="P418" s="15">
        <v>0</v>
      </c>
      <c r="Q418" s="15">
        <f>N418-O418-P418</f>
        <v>1</v>
      </c>
      <c r="R418" s="14">
        <v>2023</v>
      </c>
      <c r="S418" s="14">
        <f>IF(R418="N/A", J418-($B$1-F418), J418-($B$1-R418))</f>
        <v>1</v>
      </c>
      <c r="T418" s="15">
        <v>1</v>
      </c>
      <c r="U418" s="15" t="str">
        <f>IF($S418&lt;2, "N/A", $M418)</f>
        <v>N/A</v>
      </c>
      <c r="V418" s="15" t="str">
        <f>IF($S418&lt;3, "N/A", $M418)</f>
        <v>N/A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No</v>
      </c>
      <c r="AA418" s="17" t="str">
        <f>IF(C418="DM", "N/A", IF(Z418="No","N/A",VLOOKUP(B418,'Extension List'!$A$3:$AE$1972,19,FALSE)))</f>
        <v>N/A</v>
      </c>
      <c r="AB418" s="14" t="str">
        <f>IF(C418="DM", "N/A", IF(Z418="No","N/A",VLOOKUP(B418,'Extension List'!$A$3:$AE$1972,21,FALSE)))</f>
        <v>N/A</v>
      </c>
      <c r="AC418" s="14" t="str">
        <f>IF(AA418="N/A", "N/A", 0)</f>
        <v>N/A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1</v>
      </c>
      <c r="AN418" s="15" t="str">
        <f>IF(AD418="N/A", IF(U418="N/A", "N/A", L418+U418), AD418+AH418)</f>
        <v>N/A</v>
      </c>
      <c r="AO418" s="15" t="str">
        <f>IF(AD418="N/A", IF(V418="N/A", "N/A", L418+V418), IF(AI418="N/A", "N/A", AD418+AI418))</f>
        <v>N/A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40</v>
      </c>
      <c r="AV418" s="14" t="s">
        <v>40</v>
      </c>
      <c r="AW418" s="14" t="s">
        <v>40</v>
      </c>
      <c r="AX418" s="14" t="s">
        <v>40</v>
      </c>
      <c r="AY418" s="14" t="s">
        <v>40</v>
      </c>
      <c r="AZ418" s="14" t="s">
        <v>40</v>
      </c>
      <c r="BA418" s="14" t="s">
        <v>40</v>
      </c>
      <c r="BB418" s="14" t="s">
        <v>40</v>
      </c>
      <c r="BC418" s="14" t="s">
        <v>40</v>
      </c>
      <c r="BD418" s="14" t="s">
        <v>40</v>
      </c>
      <c r="BE418" s="14" t="s">
        <v>40</v>
      </c>
      <c r="BF418" s="14" t="s">
        <v>40</v>
      </c>
      <c r="BG418" s="14" t="s">
        <v>40</v>
      </c>
      <c r="BH418" s="14" t="s">
        <v>40</v>
      </c>
      <c r="BI418" s="14"/>
      <c r="BJ418" s="15">
        <f>IF(AR418="R", $CA418, IF(OR(AR418="P", AR418="T", AR418="N"), 0, IF($C418="DM", $T418, IF(OR(AR418="Y", AR418="IR"),$AM418,IF(AR418="C", IF($BI418="Y", IF($AF418="N/A", $Q418, $AF418), IF($AG418="N/A", $T418,$AG418)))))))</f>
        <v>1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1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1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1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1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1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1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1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1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1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</v>
      </c>
      <c r="CA418" s="14" t="s">
        <v>75</v>
      </c>
      <c r="CB418" s="15">
        <f>BZ418</f>
        <v>1</v>
      </c>
      <c r="CC418" s="14" t="str">
        <f>IF(OR($BH418="T", $BH418="R"), 0, IF($BH418="C", IF($BI418="Y", IF($BA418="C", 0, IF(AF418="N/A", Q418-T418, AF418-AG418)), IF($AF418="N/A", U418, AH418)), AN418))</f>
        <v>N/A</v>
      </c>
      <c r="CD418" s="14" t="str">
        <f>IF(OR($BH418="T", $BH418="R"), 0, IF($BH418="C", IF($BI418="Y", 0, IF($AF418="N/A", V418, AI418)), AO418))</f>
        <v>N/A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S:0 G:1 GR:1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6064</v>
      </c>
      <c r="B419" s="14" t="s">
        <v>3180</v>
      </c>
      <c r="C419" s="14" t="s">
        <v>61</v>
      </c>
      <c r="D419" s="14" t="s">
        <v>1932</v>
      </c>
      <c r="E419" s="14">
        <v>2025</v>
      </c>
      <c r="F419" s="14">
        <v>2025</v>
      </c>
      <c r="G419" s="14" t="s">
        <v>40</v>
      </c>
      <c r="H419" s="14" t="s">
        <v>2206</v>
      </c>
      <c r="I419" s="15">
        <v>1</v>
      </c>
      <c r="J419" s="14">
        <v>3</v>
      </c>
      <c r="K419" s="16">
        <f>IF(AND(G419&lt;&gt;"N",R419="N/A"), IF(I419&lt;4, 0, 0.25),IF(I419=1, IF(J419=1,0.25, 0.25), IF(I419&lt;13, 0.25, IF(I419&lt;26, 0.4, IF(I419&lt;51, 0.6, 0.75)))))</f>
        <v>0</v>
      </c>
      <c r="L419" s="15">
        <f>I419-M419</f>
        <v>1</v>
      </c>
      <c r="M419" s="15">
        <f>ROUNDUP(I419*K419,0)</f>
        <v>0</v>
      </c>
      <c r="N419" s="15">
        <f>M419*J419</f>
        <v>0</v>
      </c>
      <c r="O419" s="15">
        <v>0</v>
      </c>
      <c r="P419" s="15">
        <v>0</v>
      </c>
      <c r="Q419" s="15">
        <f>N419-O419-P419</f>
        <v>0</v>
      </c>
      <c r="R419" s="14" t="s">
        <v>75</v>
      </c>
      <c r="S419" s="14">
        <f>IF(R419="N/A", J419-($B$1-F419), J419-($B$1-R419))</f>
        <v>3</v>
      </c>
      <c r="T419" s="15">
        <f>IF($S419&lt;1, "N/A", $M419)</f>
        <v>0</v>
      </c>
      <c r="U419" s="15">
        <f>IF($S419&lt;2, "N/A", $M419)</f>
        <v>0</v>
      </c>
      <c r="V419" s="15">
        <f>IF($S419&lt;3, "N/A", $M419)</f>
        <v>0</v>
      </c>
      <c r="W419" s="15" t="str">
        <f>IF($S419&lt;4, "N/A", $M419)</f>
        <v>N/A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No</v>
      </c>
      <c r="AA419" s="17" t="str">
        <f>IF(C419="DM", "N/A", IF(Z419="No","N/A",VLOOKUP(B419,'Extension List'!$A$3:$AE$1972,19,FALSE)))</f>
        <v>N/A</v>
      </c>
      <c r="AB419" s="14" t="str">
        <f>IF(C419="DM", "N/A", IF(Z419="No","N/A",VLOOKUP(B419,'Extension List'!$A$3:$AE$1972,21,FALSE)))</f>
        <v>N/A</v>
      </c>
      <c r="AC419" s="14" t="str">
        <f>IF(AA419="N/A", "N/A", 0)</f>
        <v>N/A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1</v>
      </c>
      <c r="AN419" s="15">
        <f>IF(AD419="N/A", IF(U419="N/A", "N/A", L419+U419), AD419+AH419)</f>
        <v>1</v>
      </c>
      <c r="AO419" s="15">
        <f>IF(AD419="N/A", IF(V419="N/A", "N/A", L419+V419), IF(AI419="N/A", "N/A", AD419+AI419))</f>
        <v>1</v>
      </c>
      <c r="AP419" s="15" t="str">
        <f>IF(AD419="N/A", IF(W419="N/A", "N/A", L419+W419), IF(AJ419="N/A", "N/A", AD419+AJ419))</f>
        <v>N/A</v>
      </c>
      <c r="AQ419" s="15" t="str">
        <f>IF(AD419="N/A", IF(X419="N/A", "N/A", L419+X419), IF(AK419="N/A", "N/A", AD419+AK419))</f>
        <v>N/A</v>
      </c>
      <c r="AR419" s="14" t="s">
        <v>40</v>
      </c>
      <c r="AS419" s="14" t="s">
        <v>40</v>
      </c>
      <c r="AT419" s="14" t="s">
        <v>40</v>
      </c>
      <c r="AU419" s="14" t="s">
        <v>40</v>
      </c>
      <c r="AV419" s="14" t="s">
        <v>40</v>
      </c>
      <c r="AW419" s="14" t="s">
        <v>40</v>
      </c>
      <c r="AX419" s="14" t="s">
        <v>40</v>
      </c>
      <c r="AY419" s="14" t="s">
        <v>40</v>
      </c>
      <c r="AZ419" s="14" t="s">
        <v>40</v>
      </c>
      <c r="BA419" s="14" t="s">
        <v>40</v>
      </c>
      <c r="BB419" s="14" t="s">
        <v>40</v>
      </c>
      <c r="BC419" s="14" t="s">
        <v>40</v>
      </c>
      <c r="BD419" s="14" t="s">
        <v>40</v>
      </c>
      <c r="BE419" s="14" t="s">
        <v>40</v>
      </c>
      <c r="BF419" s="14" t="s">
        <v>40</v>
      </c>
      <c r="BG419" s="14" t="s">
        <v>40</v>
      </c>
      <c r="BH419" s="14" t="s">
        <v>40</v>
      </c>
      <c r="BJ419" s="15">
        <f>IF(AR419="R", $CA419, IF(OR(AR419="P", AR419="T", AR419="N"), 0, IF($C419="DM", $T419, IF(OR(AR419="Y", AR419="IR"),$AM419,IF(AR419="C", IF($BI419="Y", IF($AF419="N/A", $Q419, $AF419), IF($AG419="N/A", $T419,$AG419)))))))</f>
        <v>1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1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1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1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1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1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1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1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1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1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1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1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1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1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1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1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1</v>
      </c>
      <c r="CA419" s="14" t="s">
        <v>75</v>
      </c>
      <c r="CB419" s="15">
        <f>BZ419</f>
        <v>1</v>
      </c>
      <c r="CC419" s="14">
        <f>IF(OR($BH419="T", $BH419="R"), 0, IF($BH419="C", IF($BI419="Y", IF($BA419="C", 0, IF(AF419="N/A", Q419-T419, AF419-AG419)), IF($AF419="N/A", U419, AH419)), AN419))</f>
        <v>1</v>
      </c>
      <c r="CD419" s="14">
        <f>IF(OR($BH419="T", $BH419="R"), 0, IF($BH419="C", IF($BI419="Y", 0, IF($AF419="N/A", V419, AI419)), AO419))</f>
        <v>1</v>
      </c>
      <c r="CE419" s="14" t="str">
        <f>IF(OR($BH419="T", $BH419="R"), 0, IF($BH419="C", IF($BI419="Y", 0, IF($AF419="N/A", W419, AJ419)), AP419))</f>
        <v>N/A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S:1 G:0 GR:0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1879</v>
      </c>
      <c r="B420" s="14" t="s">
        <v>1378</v>
      </c>
      <c r="C420" s="14" t="s">
        <v>61</v>
      </c>
      <c r="D420" s="14" t="s">
        <v>1932</v>
      </c>
      <c r="E420" s="14">
        <f>VLOOKUP(B420, 'Rookie Year'!$A$2:$B$55555,2,FALSE)</f>
        <v>2016</v>
      </c>
      <c r="F420" s="14">
        <v>2017</v>
      </c>
      <c r="G420" s="14" t="s">
        <v>42</v>
      </c>
      <c r="H420" s="14" t="s">
        <v>1927</v>
      </c>
      <c r="I420" s="15">
        <v>36</v>
      </c>
      <c r="J420" s="14">
        <v>4</v>
      </c>
      <c r="K420" s="16">
        <f>IF(AND(G420&lt;&gt;"N",R420="N/A"), IF(I420&lt;4, 0, 0.25),IF(I420=1, IF(J420=1,0.25, 0.25), IF(I420&lt;13, 0.25, IF(I420&lt;26, 0.4, IF(I420&lt;51, 0.6, 0.75)))))</f>
        <v>0.6</v>
      </c>
      <c r="L420" s="15">
        <f>I420-M420</f>
        <v>14</v>
      </c>
      <c r="M420" s="15">
        <f>ROUNDUP(I420*K420,0)</f>
        <v>22</v>
      </c>
      <c r="N420" s="15">
        <f>M420*J420</f>
        <v>88</v>
      </c>
      <c r="O420" s="15">
        <v>0</v>
      </c>
      <c r="P420" s="15">
        <v>12</v>
      </c>
      <c r="Q420" s="15">
        <f>N420-O420-P420</f>
        <v>76</v>
      </c>
      <c r="R420" s="14">
        <v>2024</v>
      </c>
      <c r="S420" s="14">
        <f>IF(R420="N/A", J420-($B$1-F420), J420-($B$1-R420))</f>
        <v>3</v>
      </c>
      <c r="T420" s="15">
        <v>26</v>
      </c>
      <c r="U420" s="15">
        <v>30</v>
      </c>
      <c r="V420" s="15">
        <v>20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No</v>
      </c>
      <c r="AA420" s="17" t="str">
        <f>IF(C420="DM", "N/A", IF(Z420="No","N/A",VLOOKUP(B420,'Extension List'!$A$3:$AE$1972,19,FALSE)))</f>
        <v>N/A</v>
      </c>
      <c r="AB420" s="14" t="str">
        <f>IF(C420="DM", "N/A", IF(Z420="No","N/A",VLOOKUP(B420,'Extension List'!$A$3:$AE$1972,21,FALSE)))</f>
        <v>N/A</v>
      </c>
      <c r="AC420" s="14" t="str">
        <f>IF(AA420="N/A", "N/A", 0)</f>
        <v>N/A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40</v>
      </c>
      <c r="AN420" s="15">
        <f>IF(AD420="N/A", IF(U420="N/A", "N/A", L420+U420), AD420+AH420)</f>
        <v>44</v>
      </c>
      <c r="AO420" s="15">
        <f>IF(AD420="N/A", IF(V420="N/A", "N/A", L420+V420), IF(AI420="N/A", "N/A", AD420+AI420))</f>
        <v>34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40</v>
      </c>
      <c r="AS420" s="14" t="s">
        <v>40</v>
      </c>
      <c r="AT420" s="14" t="s">
        <v>40</v>
      </c>
      <c r="AU420" s="14" t="s">
        <v>40</v>
      </c>
      <c r="AV420" s="14" t="s">
        <v>40</v>
      </c>
      <c r="AW420" s="14" t="s">
        <v>40</v>
      </c>
      <c r="AX420" s="14" t="s">
        <v>40</v>
      </c>
      <c r="AY420" s="14" t="s">
        <v>40</v>
      </c>
      <c r="AZ420" s="14" t="s">
        <v>40</v>
      </c>
      <c r="BA420" s="14" t="s">
        <v>40</v>
      </c>
      <c r="BB420" s="14" t="s">
        <v>40</v>
      </c>
      <c r="BC420" s="14" t="s">
        <v>40</v>
      </c>
      <c r="BD420" s="14" t="s">
        <v>40</v>
      </c>
      <c r="BE420" s="14" t="s">
        <v>40</v>
      </c>
      <c r="BF420" s="14" t="s">
        <v>40</v>
      </c>
      <c r="BG420" s="14" t="s">
        <v>40</v>
      </c>
      <c r="BH420" s="14" t="s">
        <v>40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40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40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40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40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40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40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40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40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40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40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40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40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40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40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40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40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40</v>
      </c>
      <c r="CA420" s="14" t="s">
        <v>75</v>
      </c>
      <c r="CB420" s="15">
        <f>BZ420</f>
        <v>40</v>
      </c>
      <c r="CC420" s="14">
        <f>IF(OR($BH420="T", $BH420="R"), 0, IF($BH420="C", IF($BI420="Y", IF($BA420="C", 0, IF(AF420="N/A", Q420-T420, AF420-AG420)), IF($AF420="N/A", U420, AH420)), AN420))</f>
        <v>44</v>
      </c>
      <c r="CD420" s="14">
        <f>IF(OR($BH420="T", $BH420="R"), 0, IF($BH420="C", IF($BI420="Y", 0, IF($AF420="N/A", V420, AI420)), AO420))</f>
        <v>34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S:14 G:22 GR:76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5486</v>
      </c>
      <c r="B421" s="14" t="s">
        <v>2725</v>
      </c>
      <c r="C421" s="14" t="s">
        <v>61</v>
      </c>
      <c r="D421" s="14" t="s">
        <v>1932</v>
      </c>
      <c r="E421" s="14">
        <f>VLOOKUP(B421, 'Rookie Year'!$A$2:$B$55555,2,FALSE)</f>
        <v>2022</v>
      </c>
      <c r="F421" s="14">
        <v>2024</v>
      </c>
      <c r="G421" s="14" t="s">
        <v>42</v>
      </c>
      <c r="H421" s="14" t="s">
        <v>2928</v>
      </c>
      <c r="I421" s="15">
        <v>36</v>
      </c>
      <c r="J421" s="14">
        <v>4</v>
      </c>
      <c r="K421" s="16">
        <f>IF(AND(G421&lt;&gt;"N",R421="N/A"), IF(I421&lt;4, 0, 0.25),IF(I421=1, IF(J421=1,0.25, 0.25), IF(I421&lt;13, 0.25, IF(I421&lt;26, 0.4, IF(I421&lt;51, 0.6, 0.75)))))</f>
        <v>0.6</v>
      </c>
      <c r="L421" s="15">
        <f>I421-M421</f>
        <v>14</v>
      </c>
      <c r="M421" s="15">
        <f>ROUNDUP(I421*K421,0)</f>
        <v>22</v>
      </c>
      <c r="N421" s="15">
        <f>M421*J421</f>
        <v>88</v>
      </c>
      <c r="O421" s="15">
        <v>12</v>
      </c>
      <c r="P421" s="15">
        <v>0</v>
      </c>
      <c r="Q421" s="15">
        <f>N421-O421-P421</f>
        <v>76</v>
      </c>
      <c r="R421" s="14" t="s">
        <v>75</v>
      </c>
      <c r="S421" s="14">
        <f>IF(R421="N/A", J421-($B$1-F421), J421-($B$1-R421))</f>
        <v>3</v>
      </c>
      <c r="T421" s="15">
        <v>17</v>
      </c>
      <c r="U421" s="15">
        <v>32</v>
      </c>
      <c r="V421" s="15">
        <v>27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List'!$A$3:$AE$1972,19,FALSE)))</f>
        <v>N/A</v>
      </c>
      <c r="AB421" s="14" t="str">
        <f>IF(C421="DM", "N/A", IF(Z421="No","N/A",VLOOKUP(B421,'Extension List'!$A$3:$AE$1972,21,FALSE)))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31</v>
      </c>
      <c r="AN421" s="15">
        <f>IF(AD421="N/A", IF(U421="N/A", "N/A", L421+U421), AD421+AH421)</f>
        <v>46</v>
      </c>
      <c r="AO421" s="15">
        <f>IF(AD421="N/A", IF(V421="N/A", "N/A", L421+V421), IF(AI421="N/A", "N/A", AD421+AI421))</f>
        <v>41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40</v>
      </c>
      <c r="AS421" s="14" t="s">
        <v>40</v>
      </c>
      <c r="AT421" s="14" t="s">
        <v>40</v>
      </c>
      <c r="AU421" s="14" t="s">
        <v>40</v>
      </c>
      <c r="AV421" s="14" t="s">
        <v>40</v>
      </c>
      <c r="AW421" s="14" t="s">
        <v>40</v>
      </c>
      <c r="AX421" s="14" t="s">
        <v>40</v>
      </c>
      <c r="AY421" s="14" t="s">
        <v>40</v>
      </c>
      <c r="AZ421" s="14" t="s">
        <v>40</v>
      </c>
      <c r="BA421" s="14" t="s">
        <v>40</v>
      </c>
      <c r="BB421" s="14" t="s">
        <v>40</v>
      </c>
      <c r="BC421" s="14" t="s">
        <v>40</v>
      </c>
      <c r="BD421" s="14" t="s">
        <v>40</v>
      </c>
      <c r="BE421" s="14" t="s">
        <v>40</v>
      </c>
      <c r="BF421" s="14" t="s">
        <v>40</v>
      </c>
      <c r="BG421" s="14" t="s">
        <v>40</v>
      </c>
      <c r="BH421" s="14" t="s">
        <v>40</v>
      </c>
      <c r="BI421" s="14"/>
      <c r="BJ421" s="15">
        <f>IF(AR421="R", $CA421, IF(OR(AR421="P", AR421="T", AR421="N"), 0, IF($C421="DM", $T421, IF(OR(AR421="Y", AR421="IR"),$AM421,IF(AR421="C", IF($BI421="Y", IF($AF421="N/A", $Q421, $AF421), IF($AG421="N/A", $T421,$AG421)))))))</f>
        <v>31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31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31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31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31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31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31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31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31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31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31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31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31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31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31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31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31</v>
      </c>
      <c r="CA421" s="14" t="s">
        <v>75</v>
      </c>
      <c r="CB421" s="15">
        <f>BZ421</f>
        <v>31</v>
      </c>
      <c r="CC421" s="14">
        <f>IF(OR($BH421="T", $BH421="R"), 0, IF($BH421="C", IF($BI421="Y", IF($BA421="C", 0, IF(AF421="N/A", Q421-T421, AF421-AG421)), IF($AF421="N/A", U421, AH421)), AN421))</f>
        <v>46</v>
      </c>
      <c r="CD421" s="14">
        <f>IF(OR($BH421="T", $BH421="R"), 0, IF($BH421="C", IF($BI421="Y", 0, IF($AF421="N/A", V421, AI421)), AO421))</f>
        <v>41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S:14 G:22 GR:76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5178</v>
      </c>
      <c r="B422" s="14" t="s">
        <v>2770</v>
      </c>
      <c r="C422" s="14" t="s">
        <v>61</v>
      </c>
      <c r="D422" s="14" t="s">
        <v>1932</v>
      </c>
      <c r="E422" s="14">
        <f>VLOOKUP(B422, 'Rookie Year'!$A$2:$B$55555,2,FALSE)</f>
        <v>2023</v>
      </c>
      <c r="F422" s="14">
        <v>2023</v>
      </c>
      <c r="G422" s="14" t="s">
        <v>40</v>
      </c>
      <c r="H422" s="14" t="s">
        <v>2172</v>
      </c>
      <c r="I422" s="15">
        <v>3</v>
      </c>
      <c r="J422" s="14">
        <v>4</v>
      </c>
      <c r="K422" s="16">
        <f>IF(AND(G422&lt;&gt;"N",R422="N/A"), IF(I422&lt;4, 0, 0.25),IF(I422=1, IF(J422=1,0.25, 0.25), IF(I422&lt;13, 0.25, IF(I422&lt;26, 0.4, IF(I422&lt;51, 0.6, 0.75)))))</f>
        <v>0</v>
      </c>
      <c r="L422" s="15">
        <f>I422-M422</f>
        <v>3</v>
      </c>
      <c r="M422" s="15">
        <f>ROUNDUP(I422*K422,0)</f>
        <v>0</v>
      </c>
      <c r="N422" s="15">
        <f>M422*J422</f>
        <v>0</v>
      </c>
      <c r="O422" s="15">
        <v>0</v>
      </c>
      <c r="P422" s="15">
        <v>0</v>
      </c>
      <c r="Q422" s="15">
        <f>N422-O422-P422</f>
        <v>0</v>
      </c>
      <c r="R422" s="14" t="s">
        <v>75</v>
      </c>
      <c r="S422" s="14">
        <f>IF(R422="N/A", J422-($B$1-F422), J422-($B$1-R422))</f>
        <v>2</v>
      </c>
      <c r="T422" s="15">
        <v>0</v>
      </c>
      <c r="U422" s="15">
        <v>0</v>
      </c>
      <c r="V422" s="15" t="str">
        <f>IF($S422&lt;3, "N/A", $M422)</f>
        <v>N/A</v>
      </c>
      <c r="W422" s="15" t="str">
        <f>IF($S422&lt;4, "N/A", $M422)</f>
        <v>N/A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No</v>
      </c>
      <c r="AA422" s="17" t="str">
        <f>IF(C422="DM", "N/A", IF(Z422="No","N/A",VLOOKUP(B422,'Extension List'!$A$3:$AE$1972,19,FALSE)))</f>
        <v>N/A</v>
      </c>
      <c r="AB422" s="14" t="str">
        <f>IF(C422="DM", "N/A", IF(Z422="No","N/A",VLOOKUP(B422,'Extension List'!$A$3:$AE$1972,21,FALSE)))</f>
        <v>N/A</v>
      </c>
      <c r="AC422" s="14" t="str">
        <f>IF(AA422="N/A", "N/A", 0)</f>
        <v>N/A</v>
      </c>
      <c r="AD422" s="15" t="str">
        <f>IF(AE422="N/A", "N/A", AA422-AE422)</f>
        <v>N/A</v>
      </c>
      <c r="AE422" s="15" t="str">
        <f>IF(AA422="N/A", "N/A", IF(AC422&gt;0, IF(AA422&lt;13, ROUNDUP(0.25*AA422,0), IF(AA422&lt;26, ROUNDUP(0.4*AA422,0), IF(AA422&lt;51, ROUNDUP(0.6*AA422,0), ROUNDUP(0.75*AA422,0)))), "N/A"))</f>
        <v>N/A</v>
      </c>
      <c r="AF422" s="15" t="str">
        <f>IF(AD422="N/A","N/A", (AE422*AC422)+Q422)</f>
        <v>N/A</v>
      </c>
      <c r="AG422" s="15" t="str">
        <f>IF($AF422="N/A", "N/A", "TBC")</f>
        <v>N/A</v>
      </c>
      <c r="AH422" s="15" t="str">
        <f>IF($AF422="N/A", "N/A", "TBC")</f>
        <v>N/A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N/A</v>
      </c>
      <c r="AM422" s="15">
        <f>IF(AD422="N/A", L422+T422, L422+AG422)</f>
        <v>3</v>
      </c>
      <c r="AN422" s="15">
        <f>IF(AD422="N/A", IF(U422="N/A", "N/A", L422+U422), AD422+AH422)</f>
        <v>3</v>
      </c>
      <c r="AO422" s="15" t="str">
        <f>IF(AD422="N/A", IF(V422="N/A", "N/A", L422+V422), IF(AI422="N/A", "N/A", AD422+AI422))</f>
        <v>N/A</v>
      </c>
      <c r="AP422" s="15" t="str">
        <f>IF(AD422="N/A", IF(W422="N/A", "N/A", L422+W422), IF(AJ422="N/A", "N/A", AD422+AJ422))</f>
        <v>N/A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40</v>
      </c>
      <c r="AY422" s="14" t="s">
        <v>40</v>
      </c>
      <c r="AZ422" s="14" t="s">
        <v>40</v>
      </c>
      <c r="BA422" s="14" t="s">
        <v>40</v>
      </c>
      <c r="BB422" s="14" t="s">
        <v>40</v>
      </c>
      <c r="BC422" s="14" t="s">
        <v>40</v>
      </c>
      <c r="BD422" s="14" t="s">
        <v>40</v>
      </c>
      <c r="BE422" s="14" t="s">
        <v>40</v>
      </c>
      <c r="BF422" s="14" t="s">
        <v>40</v>
      </c>
      <c r="BG422" s="14" t="s">
        <v>40</v>
      </c>
      <c r="BH422" s="14" t="s">
        <v>40</v>
      </c>
      <c r="BI422" s="14"/>
      <c r="BJ422" s="15">
        <f>IF(AR422="R", $CA422, IF(OR(AR422="P", AR422="T", AR422="N"), 0, IF($C422="DM", $T422, IF(OR(AR422="Y", AR422="IR"),$AM422,IF(AR422="C", IF($BI422="Y", IF($AF422="N/A", $Q422, $AF422), IF($AG422="N/A", $T422,$AG422)))))))</f>
        <v>3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3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3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3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3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3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3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3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3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3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3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3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3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3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3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3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3</v>
      </c>
      <c r="CA422" s="14" t="s">
        <v>75</v>
      </c>
      <c r="CB422" s="15">
        <f>BZ422</f>
        <v>3</v>
      </c>
      <c r="CC422" s="14">
        <f>IF(OR($BH422="T", $BH422="R"), 0, IF($BH422="C", IF($BI422="Y", IF($BA422="C", 0, IF(AF422="N/A", Q422-T422, AF422-AG422)), IF($AF422="N/A", U422, AH422)), AN422))</f>
        <v>3</v>
      </c>
      <c r="CD422" s="14" t="str">
        <f>IF(OR($BH422="T", $BH422="R"), 0, IF($BH422="C", IF($BI422="Y", 0, IF($AF422="N/A", V422, AI422)), AO422))</f>
        <v>N/A</v>
      </c>
      <c r="CE422" s="14" t="str">
        <f>IF(OR($BH422="T", $BH422="R"), 0, IF($BH422="C", IF($BI422="Y", 0, IF($AF422="N/A", W422, AJ422)), AP422))</f>
        <v>N/A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S:3 G:0 GR:0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5173</v>
      </c>
      <c r="B423" s="14" t="s">
        <v>2765</v>
      </c>
      <c r="C423" s="14" t="s">
        <v>62</v>
      </c>
      <c r="D423" s="14" t="s">
        <v>1932</v>
      </c>
      <c r="E423" s="14">
        <f>VLOOKUP(B423, 'Rookie Year'!$A$2:$B$55555,2,FALSE)</f>
        <v>2023</v>
      </c>
      <c r="F423" s="14">
        <v>2023</v>
      </c>
      <c r="G423" s="14" t="s">
        <v>40</v>
      </c>
      <c r="H423" s="14" t="s">
        <v>2167</v>
      </c>
      <c r="I423" s="15">
        <v>5</v>
      </c>
      <c r="J423" s="14">
        <v>4</v>
      </c>
      <c r="K423" s="16">
        <f>IF(AND(G423&lt;&gt;"N",R423="N/A"), IF(I423&lt;4, 0, 0.25),IF(I423=1, IF(J423=1,0.25, 0.25), IF(I423&lt;13, 0.25, IF(I423&lt;26, 0.4, IF(I423&lt;51, 0.6, 0.75)))))</f>
        <v>0.25</v>
      </c>
      <c r="L423" s="15">
        <f>I423-M423</f>
        <v>3</v>
      </c>
      <c r="M423" s="15">
        <f>ROUNDUP(I423*K423,0)</f>
        <v>2</v>
      </c>
      <c r="N423" s="15">
        <f>M423*J423</f>
        <v>8</v>
      </c>
      <c r="O423" s="15">
        <v>4</v>
      </c>
      <c r="P423" s="15">
        <v>0</v>
      </c>
      <c r="Q423" s="15">
        <f>N423-O423-P423</f>
        <v>4</v>
      </c>
      <c r="R423" s="14" t="s">
        <v>75</v>
      </c>
      <c r="S423" s="14">
        <f>IF(R423="N/A", J423-($B$1-F423), J423-($B$1-R423))</f>
        <v>2</v>
      </c>
      <c r="T423" s="15">
        <v>2</v>
      </c>
      <c r="U423" s="15">
        <v>2</v>
      </c>
      <c r="V423" s="15" t="str">
        <f>IF($S423&lt;3, "N/A", $M423)</f>
        <v>N/A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No</v>
      </c>
      <c r="AA423" s="17" t="str">
        <f>IF(C423="DM", "N/A", IF(Z423="No","N/A",VLOOKUP(B423,'Extension List'!$A$3:$AE$1972,19,FALSE)))</f>
        <v>N/A</v>
      </c>
      <c r="AB423" s="14" t="str">
        <f>IF(C423="DM", "N/A", IF(Z423="No","N/A",VLOOKUP(B423,'Extension List'!$A$3:$AE$1972,21,FALSE)))</f>
        <v>N/A</v>
      </c>
      <c r="AC423" s="14" t="str">
        <f>IF(AA423="N/A", "N/A", 0)</f>
        <v>N/A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5</v>
      </c>
      <c r="AN423" s="15">
        <f>IF(AD423="N/A", IF(U423="N/A", "N/A", L423+U423), AD423+AH423)</f>
        <v>5</v>
      </c>
      <c r="AO423" s="15" t="str">
        <f>IF(AD423="N/A", IF(V423="N/A", "N/A", L423+V423), IF(AI423="N/A", "N/A", AD423+AI423))</f>
        <v>N/A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40</v>
      </c>
      <c r="AS423" s="14" t="s">
        <v>40</v>
      </c>
      <c r="AT423" s="14" t="s">
        <v>40</v>
      </c>
      <c r="AU423" s="14" t="s">
        <v>40</v>
      </c>
      <c r="AV423" s="14" t="s">
        <v>40</v>
      </c>
      <c r="AW423" s="14" t="s">
        <v>40</v>
      </c>
      <c r="AX423" s="14" t="s">
        <v>40</v>
      </c>
      <c r="AY423" s="14" t="s">
        <v>40</v>
      </c>
      <c r="AZ423" s="14" t="s">
        <v>40</v>
      </c>
      <c r="BA423" s="14" t="s">
        <v>40</v>
      </c>
      <c r="BB423" s="14" t="s">
        <v>40</v>
      </c>
      <c r="BC423" s="14" t="s">
        <v>40</v>
      </c>
      <c r="BD423" s="14" t="s">
        <v>40</v>
      </c>
      <c r="BE423" s="14" t="s">
        <v>40</v>
      </c>
      <c r="BF423" s="14" t="s">
        <v>40</v>
      </c>
      <c r="BG423" s="14" t="s">
        <v>40</v>
      </c>
      <c r="BH423" s="14" t="s">
        <v>40</v>
      </c>
      <c r="BI423" s="14"/>
      <c r="BJ423" s="15">
        <f>IF(AR423="R", $CA423, IF(OR(AR423="P", AR423="T", AR423="N"), 0, IF($C423="DM", $T423, IF(OR(AR423="Y", AR423="IR"),$AM423,IF(AR423="C", IF($BI423="Y", IF($AF423="N/A", $Q423, $AF423), IF($AG423="N/A", $T423,$AG423)))))))</f>
        <v>5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5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5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5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5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5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5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5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5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5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5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5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5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5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5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5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5</v>
      </c>
      <c r="CA423" s="14" t="s">
        <v>75</v>
      </c>
      <c r="CB423" s="15">
        <f>BZ423</f>
        <v>5</v>
      </c>
      <c r="CC423" s="14">
        <f>IF(OR($BH423="T", $BH423="R"), 0, IF($BH423="C", IF($BI423="Y", IF($BA423="C", 0, IF(AF423="N/A", Q423-T423, AF423-AG423)), IF($AF423="N/A", U423, AH423)), AN423))</f>
        <v>5</v>
      </c>
      <c r="CD423" s="14" t="str">
        <f>IF(OR($BH423="T", $BH423="R"), 0, IF($BH423="C", IF($BI423="Y", 0, IF($AF423="N/A", V423, AI423)), AO423))</f>
        <v>N/A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S:3 G:2 GR:4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4705</v>
      </c>
      <c r="B424" s="14" t="s">
        <v>420</v>
      </c>
      <c r="C424" s="14" t="s">
        <v>62</v>
      </c>
      <c r="D424" s="14" t="s">
        <v>1932</v>
      </c>
      <c r="E424" s="14">
        <f>VLOOKUP(B424, 'Rookie Year'!$A$2:$B$55555,2,FALSE)</f>
        <v>2017</v>
      </c>
      <c r="F424" s="14">
        <v>2022</v>
      </c>
      <c r="G424" s="14" t="s">
        <v>42</v>
      </c>
      <c r="H424" s="14" t="s">
        <v>1927</v>
      </c>
      <c r="I424" s="15">
        <v>34</v>
      </c>
      <c r="J424" s="14">
        <v>4</v>
      </c>
      <c r="K424" s="16">
        <f>IF(AND(G424&lt;&gt;"N",R424="N/A"), IF(I424&lt;4, 0, 0.25),IF(I424=1, IF(J424=1,0.25, 0.25), IF(I424&lt;13, 0.25, IF(I424&lt;26, 0.4, IF(I424&lt;51, 0.6, 0.75)))))</f>
        <v>0.6</v>
      </c>
      <c r="L424" s="15">
        <f>I424-M424</f>
        <v>13</v>
      </c>
      <c r="M424" s="15">
        <f>ROUNDUP(I424*K424,0)</f>
        <v>21</v>
      </c>
      <c r="N424" s="15">
        <f>M424*J424</f>
        <v>84</v>
      </c>
      <c r="O424" s="15">
        <v>63</v>
      </c>
      <c r="P424" s="15">
        <v>0</v>
      </c>
      <c r="Q424" s="15">
        <f>N424-O424-P424</f>
        <v>21</v>
      </c>
      <c r="R424" s="14" t="s">
        <v>75</v>
      </c>
      <c r="S424" s="14">
        <f>IF(R424="N/A", J424-($B$1-F424), J424-($B$1-R424))</f>
        <v>1</v>
      </c>
      <c r="T424" s="15">
        <v>21</v>
      </c>
      <c r="U424" s="15" t="str">
        <f>IF($S424&lt;2, "N/A", $M424)</f>
        <v>N/A</v>
      </c>
      <c r="V424" s="15" t="str">
        <f>IF($S424&lt;3, "N/A", $M424)</f>
        <v>N/A</v>
      </c>
      <c r="W424" s="15" t="str">
        <f>IF($S424&lt;4, "N/A", $M424)</f>
        <v>N/A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Yes</v>
      </c>
      <c r="AA424" s="17">
        <f>IF(C424="DM", "N/A", IF(Z424="No","N/A",VLOOKUP(B424,'Extension List'!$A$3:$AE$1972,19,FALSE)))</f>
        <v>40</v>
      </c>
      <c r="AB424" s="14">
        <f>IF(C424="DM", "N/A", IF(Z424="No","N/A",VLOOKUP(B424,'Extension List'!$A$3:$AE$1972,21,FALSE)))</f>
        <v>4</v>
      </c>
      <c r="AC424" s="14">
        <f>IF(AA424="N/A", "N/A", 0)</f>
        <v>0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34</v>
      </c>
      <c r="AN424" s="15" t="str">
        <f>IF(AD424="N/A", IF(U424="N/A", "N/A", L424+U424), AD424+AH424)</f>
        <v>N/A</v>
      </c>
      <c r="AO424" s="15" t="str">
        <f>IF(AD424="N/A", IF(V424="N/A", "N/A", L424+V424), IF(AI424="N/A", "N/A", AD424+AI424))</f>
        <v>N/A</v>
      </c>
      <c r="AP424" s="15" t="str">
        <f>IF(AD424="N/A", IF(W424="N/A", "N/A", L424+W424), IF(AJ424="N/A", "N/A", AD424+AJ424))</f>
        <v>N/A</v>
      </c>
      <c r="AQ424" s="15" t="str">
        <f>IF(AD424="N/A", IF(X424="N/A", "N/A", L424+X424), IF(AK424="N/A", "N/A", AD424+AK424))</f>
        <v>N/A</v>
      </c>
      <c r="AR424" s="14" t="s">
        <v>40</v>
      </c>
      <c r="AS424" s="14" t="s">
        <v>40</v>
      </c>
      <c r="AT424" s="14" t="s">
        <v>40</v>
      </c>
      <c r="AU424" s="14" t="s">
        <v>48</v>
      </c>
      <c r="AV424" s="14" t="s">
        <v>48</v>
      </c>
      <c r="AW424" s="14" t="s">
        <v>48</v>
      </c>
      <c r="AX424" s="14" t="s">
        <v>48</v>
      </c>
      <c r="AY424" s="14" t="s">
        <v>48</v>
      </c>
      <c r="AZ424" s="14" t="s">
        <v>48</v>
      </c>
      <c r="BA424" s="14" t="s">
        <v>48</v>
      </c>
      <c r="BB424" s="14" t="s">
        <v>48</v>
      </c>
      <c r="BC424" s="14" t="s">
        <v>48</v>
      </c>
      <c r="BD424" s="14" t="s">
        <v>48</v>
      </c>
      <c r="BE424" s="14" t="s">
        <v>48</v>
      </c>
      <c r="BF424" s="14" t="s">
        <v>48</v>
      </c>
      <c r="BG424" s="14" t="s">
        <v>48</v>
      </c>
      <c r="BH424" s="14" t="s">
        <v>48</v>
      </c>
      <c r="BI424" s="14"/>
      <c r="BJ424" s="15">
        <f>IF(AR424="R", $CA424, IF(OR(AR424="P", AR424="T", AR424="N"), 0, IF($C424="DM", $T424, IF(OR(AR424="Y", AR424="IR"),$AM424,IF(AR424="C", IF($BI424="Y", IF($AF424="N/A", $Q424, $AF424), IF($AG424="N/A", $T424,$AG424)))))))</f>
        <v>34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34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34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34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34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34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34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34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34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34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34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34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34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34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34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34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34</v>
      </c>
      <c r="CA424" s="14" t="s">
        <v>75</v>
      </c>
      <c r="CB424" s="15">
        <f>BZ424</f>
        <v>34</v>
      </c>
      <c r="CC424" s="14" t="str">
        <f>IF(OR($BH424="T", $BH424="R"), 0, IF($BH424="C", IF($BI424="Y", IF($BA424="C", 0, IF(AF424="N/A", Q424-T424, AF424-AG424)), IF($AF424="N/A", U424, AH424)), AN424))</f>
        <v>N/A</v>
      </c>
      <c r="CD424" s="14" t="str">
        <f>IF(OR($BH424="T", $BH424="R"), 0, IF($BH424="C", IF($BI424="Y", 0, IF($AF424="N/A", V424, AI424)), AO424))</f>
        <v>N/A</v>
      </c>
      <c r="CE424" s="14" t="str">
        <f>IF(OR($BH424="T", $BH424="R"), 0, IF($BH424="C", IF($BI424="Y", 0, IF($AF424="N/A", W424, AJ424)), AP424))</f>
        <v>N/A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S:13 G:21 GR:21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4717</v>
      </c>
      <c r="B425" s="14" t="s">
        <v>2547</v>
      </c>
      <c r="C425" s="14" t="s">
        <v>62</v>
      </c>
      <c r="D425" s="14" t="s">
        <v>1932</v>
      </c>
      <c r="E425" s="14">
        <f>VLOOKUP(B425, 'Rookie Year'!$A$2:$B$55555,2,FALSE)</f>
        <v>2022</v>
      </c>
      <c r="F425" s="14">
        <v>2022</v>
      </c>
      <c r="G425" s="14" t="s">
        <v>40</v>
      </c>
      <c r="H425" s="14" t="s">
        <v>2146</v>
      </c>
      <c r="I425" s="15">
        <v>16</v>
      </c>
      <c r="J425" s="14">
        <v>4</v>
      </c>
      <c r="K425" s="16">
        <f>IF(AND(G425&lt;&gt;"N",R425="N/A"), IF(I425&lt;4, 0, 0.25),IF(I425=1, IF(J425=1,0.25, 0.25), IF(I425&lt;13, 0.25, IF(I425&lt;26, 0.4, IF(I425&lt;51, 0.6, 0.75)))))</f>
        <v>0.25</v>
      </c>
      <c r="L425" s="15">
        <f>I425-M425</f>
        <v>12</v>
      </c>
      <c r="M425" s="15">
        <f>ROUNDUP(I425*K425,0)</f>
        <v>4</v>
      </c>
      <c r="N425" s="15">
        <f>M425*J425</f>
        <v>16</v>
      </c>
      <c r="O425" s="15">
        <v>12</v>
      </c>
      <c r="P425" s="15">
        <v>0</v>
      </c>
      <c r="Q425" s="15">
        <f>N425-O425-P425</f>
        <v>4</v>
      </c>
      <c r="R425" s="14" t="s">
        <v>75</v>
      </c>
      <c r="S425" s="14">
        <f>IF(R425="N/A", J425-($B$1-F425), J425-($B$1-R425))</f>
        <v>1</v>
      </c>
      <c r="T425" s="15">
        <v>4</v>
      </c>
      <c r="U425" s="15" t="str">
        <f>IF($S425&lt;2, "N/A", $M425)</f>
        <v>N/A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Yes</v>
      </c>
      <c r="AA425" s="17">
        <f>IF(C425="DM", "N/A", IF(Z425="No","N/A",VLOOKUP(B425,'Extension List'!$A$3:$AE$1972,19,FALSE)))</f>
        <v>42</v>
      </c>
      <c r="AB425" s="14">
        <f>IF(C425="DM", "N/A", IF(Z425="No","N/A",VLOOKUP(B425,'Extension List'!$A$3:$AE$1972,21,FALSE)))</f>
        <v>4</v>
      </c>
      <c r="AC425" s="14">
        <f>IF(AA425="N/A", "N/A", 0)</f>
        <v>0</v>
      </c>
      <c r="AD425" s="15" t="str">
        <f>IF(AE425="N/A", "N/A", AA425-AE425)</f>
        <v>N/A</v>
      </c>
      <c r="AE425" s="15" t="str">
        <f>IF(AA425="N/A", "N/A", IF(AC425&gt;0, IF(AA425&lt;13, ROUNDUP(0.25*AA425,0), IF(AA425&lt;26, ROUNDUP(0.4*AA425,0), IF(AA425&lt;51, ROUNDUP(0.6*AA425,0), ROUNDUP(0.75*AA425,0)))), "N/A"))</f>
        <v>N/A</v>
      </c>
      <c r="AF425" s="15" t="str">
        <f>IF(AD425="N/A","N/A", (AE425*AC425)+Q425)</f>
        <v>N/A</v>
      </c>
      <c r="AG425" s="15" t="str">
        <f>IF($AF425="N/A", "N/A", "TBC")</f>
        <v>N/A</v>
      </c>
      <c r="AH425" s="15" t="str">
        <f>IF($AF425="N/A", "N/A", "TBC")</f>
        <v>N/A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N/A</v>
      </c>
      <c r="AM425" s="15">
        <f>IF(AD425="N/A", L425+T425, L425+AG425)</f>
        <v>16</v>
      </c>
      <c r="AN425" s="15" t="str">
        <f>IF(AD425="N/A", IF(U425="N/A", "N/A", L425+U425), AD425+AH425)</f>
        <v>N/A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40</v>
      </c>
      <c r="AS425" s="14" t="s">
        <v>40</v>
      </c>
      <c r="AT425" s="14" t="s">
        <v>40</v>
      </c>
      <c r="AU425" s="14" t="s">
        <v>40</v>
      </c>
      <c r="AV425" s="14" t="s">
        <v>40</v>
      </c>
      <c r="AW425" s="14" t="s">
        <v>40</v>
      </c>
      <c r="AX425" s="14" t="s">
        <v>40</v>
      </c>
      <c r="AY425" s="14" t="s">
        <v>40</v>
      </c>
      <c r="AZ425" s="14" t="s">
        <v>40</v>
      </c>
      <c r="BA425" s="14" t="s">
        <v>40</v>
      </c>
      <c r="BB425" s="14" t="s">
        <v>40</v>
      </c>
      <c r="BC425" s="14" t="s">
        <v>40</v>
      </c>
      <c r="BD425" s="14" t="s">
        <v>40</v>
      </c>
      <c r="BE425" s="14" t="s">
        <v>40</v>
      </c>
      <c r="BF425" s="14" t="s">
        <v>40</v>
      </c>
      <c r="BG425" s="14" t="s">
        <v>40</v>
      </c>
      <c r="BH425" s="14" t="s">
        <v>40</v>
      </c>
      <c r="BI425" s="14"/>
      <c r="BJ425" s="15">
        <f>IF(AR425="R", $CA425, IF(OR(AR425="P", AR425="T", AR425="N"), 0, IF($C425="DM", $T425, IF(OR(AR425="Y", AR425="IR"),$AM425,IF(AR425="C", IF($BI425="Y", IF($AF425="N/A", $Q425, $AF425), IF($AG425="N/A", $T425,$AG425)))))))</f>
        <v>16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16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16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16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16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16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16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16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16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16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16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16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16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16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16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16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16</v>
      </c>
      <c r="CA425" s="14" t="s">
        <v>75</v>
      </c>
      <c r="CB425" s="15">
        <f>BZ425</f>
        <v>16</v>
      </c>
      <c r="CC425" s="14" t="str">
        <f>IF(OR($BH425="T", $BH425="R"), 0, IF($BH425="C", IF($BI425="Y", IF($BA425="C", 0, IF(AF425="N/A", Q425-T425, AF425-AG425)), IF($AF425="N/A", U425, AH425)), AN425))</f>
        <v>N/A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S:12 G:4 GR:4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5512</v>
      </c>
      <c r="B426" s="14" t="s">
        <v>549</v>
      </c>
      <c r="C426" s="14" t="s">
        <v>62</v>
      </c>
      <c r="D426" s="14" t="s">
        <v>1932</v>
      </c>
      <c r="E426" s="14">
        <f>VLOOKUP(B426, 'Rookie Year'!$A$2:$B$55555,2,FALSE)</f>
        <v>2018</v>
      </c>
      <c r="F426" s="14">
        <v>2024</v>
      </c>
      <c r="G426" s="14" t="s">
        <v>42</v>
      </c>
      <c r="H426" s="14" t="s">
        <v>1927</v>
      </c>
      <c r="I426" s="15">
        <v>14</v>
      </c>
      <c r="J426" s="14">
        <v>2</v>
      </c>
      <c r="K426" s="16">
        <f>IF(AND(G426&lt;&gt;"N",R426="N/A"), IF(I426&lt;4, 0, 0.25),IF(I426=1, IF(J426=1,0.25, 0.25), IF(I426&lt;13, 0.25, IF(I426&lt;26, 0.4, IF(I426&lt;51, 0.6, 0.75)))))</f>
        <v>0.4</v>
      </c>
      <c r="L426" s="15">
        <f>I426-M426</f>
        <v>8</v>
      </c>
      <c r="M426" s="15">
        <f>ROUNDUP(I426*K426,0)</f>
        <v>6</v>
      </c>
      <c r="N426" s="15">
        <f>M426*J426</f>
        <v>12</v>
      </c>
      <c r="O426" s="15">
        <v>6</v>
      </c>
      <c r="P426" s="15">
        <v>0</v>
      </c>
      <c r="Q426" s="15">
        <f>N426-O426-P426</f>
        <v>6</v>
      </c>
      <c r="R426" s="14" t="s">
        <v>75</v>
      </c>
      <c r="S426" s="14">
        <f>IF(R426="N/A", J426-($B$1-F426), J426-($B$1-R426))</f>
        <v>1</v>
      </c>
      <c r="T426" s="15">
        <v>6</v>
      </c>
      <c r="U426" s="15" t="str">
        <f>IF($S426&lt;2, "N/A", $M426)</f>
        <v>N/A</v>
      </c>
      <c r="V426" s="15" t="str">
        <f>IF($S426&lt;3, "N/A", $M426)</f>
        <v>N/A</v>
      </c>
      <c r="W426" s="15" t="str">
        <f>IF($S426&lt;4, "N/A", $M426)</f>
        <v>N/A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Yes</v>
      </c>
      <c r="AA426" s="17">
        <f>IF(C426="DM", "N/A", IF(Z426="No","N/A",VLOOKUP(B426,'Extension List'!$A$3:$AE$1972,19,FALSE)))</f>
        <v>26</v>
      </c>
      <c r="AB426" s="14">
        <f>IF(C426="DM", "N/A", IF(Z426="No","N/A",VLOOKUP(B426,'Extension List'!$A$3:$AE$1972,21,FALSE)))</f>
        <v>4</v>
      </c>
      <c r="AC426" s="14">
        <f>IF(AA426="N/A", "N/A", 0)</f>
        <v>0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14</v>
      </c>
      <c r="AN426" s="15" t="str">
        <f>IF(AD426="N/A", IF(U426="N/A", "N/A", L426+U426), AD426+AH426)</f>
        <v>N/A</v>
      </c>
      <c r="AO426" s="15" t="str">
        <f>IF(AD426="N/A", IF(V426="N/A", "N/A", L426+V426), IF(AI426="N/A", "N/A", AD426+AI426))</f>
        <v>N/A</v>
      </c>
      <c r="AP426" s="15" t="str">
        <f>IF(AD426="N/A", IF(W426="N/A", "N/A", L426+W426), IF(AJ426="N/A", "N/A", AD426+AJ426))</f>
        <v>N/A</v>
      </c>
      <c r="AQ426" s="15" t="str">
        <f>IF(AD426="N/A", IF(X426="N/A", "N/A", L426+X426), IF(AK426="N/A", "N/A", AD426+AK426))</f>
        <v>N/A</v>
      </c>
      <c r="AR426" s="14" t="s">
        <v>44</v>
      </c>
      <c r="AS426" s="14" t="s">
        <v>44</v>
      </c>
      <c r="AT426" s="14" t="s">
        <v>44</v>
      </c>
      <c r="AU426" s="14" t="s">
        <v>44</v>
      </c>
      <c r="AV426" s="14" t="s">
        <v>44</v>
      </c>
      <c r="AW426" s="14" t="s">
        <v>44</v>
      </c>
      <c r="AX426" s="14" t="s">
        <v>44</v>
      </c>
      <c r="AY426" s="14" t="s">
        <v>44</v>
      </c>
      <c r="AZ426" s="14" t="s">
        <v>44</v>
      </c>
      <c r="BA426" s="14" t="s">
        <v>44</v>
      </c>
      <c r="BB426" s="14" t="s">
        <v>44</v>
      </c>
      <c r="BC426" s="14" t="s">
        <v>44</v>
      </c>
      <c r="BD426" s="14" t="s">
        <v>44</v>
      </c>
      <c r="BE426" s="14" t="s">
        <v>44</v>
      </c>
      <c r="BF426" s="14" t="s">
        <v>44</v>
      </c>
      <c r="BG426" s="14" t="s">
        <v>44</v>
      </c>
      <c r="BH426" s="14" t="s">
        <v>44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6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6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6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6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6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6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6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6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6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6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6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6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6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6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6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6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6</v>
      </c>
      <c r="CA426" s="14" t="s">
        <v>75</v>
      </c>
      <c r="CB426" s="15">
        <f>BZ426</f>
        <v>6</v>
      </c>
      <c r="CC426" s="14" t="str">
        <f>IF(OR($BH426="T", $BH426="R"), 0, IF($BH426="C", IF($BI426="Y", IF($BA426="C", 0, IF(AF426="N/A", Q426-T426, AF426-AG426)), IF($AF426="N/A", U426, AH426)), AN426))</f>
        <v>N/A</v>
      </c>
      <c r="CD426" s="14" t="str">
        <f>IF(OR($BH426="T", $BH426="R"), 0, IF($BH426="C", IF($BI426="Y", 0, IF($AF426="N/A", V426, AI426)), AO426))</f>
        <v>N/A</v>
      </c>
      <c r="CE426" s="14" t="str">
        <f>IF(OR($BH426="T", $BH426="R"), 0, IF($BH426="C", IF($BI426="Y", 0, IF($AF426="N/A", W426, AJ426)), AP426))</f>
        <v>N/A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S:8 G:6 GR:6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5643</v>
      </c>
      <c r="B427" s="14" t="s">
        <v>3039</v>
      </c>
      <c r="C427" s="14" t="s">
        <v>62</v>
      </c>
      <c r="D427" s="14" t="s">
        <v>1932</v>
      </c>
      <c r="E427" s="14">
        <f>VLOOKUP(B427, 'Rookie Year'!$A$2:$B$55555,2,FALSE)</f>
        <v>2024</v>
      </c>
      <c r="F427" s="14">
        <v>2024</v>
      </c>
      <c r="G427" s="14" t="s">
        <v>40</v>
      </c>
      <c r="H427" s="14" t="s">
        <v>2194</v>
      </c>
      <c r="I427" s="15">
        <v>1</v>
      </c>
      <c r="J427" s="14">
        <v>3</v>
      </c>
      <c r="K427" s="16">
        <f>IF(AND(G427&lt;&gt;"N",R427="N/A"), IF(I427&lt;4, 0, 0.25),IF(I427=1, IF(J427=1,0.25, 0.25), IF(I427&lt;13, 0.25, IF(I427&lt;26, 0.4, IF(I427&lt;51, 0.6, 0.75)))))</f>
        <v>0</v>
      </c>
      <c r="L427" s="15">
        <f>I427-M427</f>
        <v>1</v>
      </c>
      <c r="M427" s="15">
        <f>ROUNDUP(I427*K427,0)</f>
        <v>0</v>
      </c>
      <c r="N427" s="15">
        <f>M427*J427</f>
        <v>0</v>
      </c>
      <c r="O427" s="15">
        <v>0</v>
      </c>
      <c r="P427" s="15">
        <v>0</v>
      </c>
      <c r="Q427" s="15">
        <f>N427-O427-P427</f>
        <v>0</v>
      </c>
      <c r="R427" s="14" t="s">
        <v>75</v>
      </c>
      <c r="S427" s="14">
        <f>IF(R427="N/A", J427-($B$1-F427), J427-($B$1-R427))</f>
        <v>2</v>
      </c>
      <c r="T427" s="15">
        <v>0</v>
      </c>
      <c r="U427" s="15">
        <v>0</v>
      </c>
      <c r="V427" s="15" t="str">
        <f>IF($S427&lt;3, "N/A", $M427)</f>
        <v>N/A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List'!$A$3:$AE$1972,19,FALSE)))</f>
        <v>N/A</v>
      </c>
      <c r="AB427" s="14" t="str">
        <f>IF(C427="DM", "N/A", IF(Z427="No","N/A",VLOOKUP(B427,'Extension List'!$A$3:$AE$1972,21,FALSE)))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1</v>
      </c>
      <c r="AN427" s="15">
        <f>IF(AD427="N/A", IF(U427="N/A", "N/A", L427+U427), AD427+AH427)</f>
        <v>1</v>
      </c>
      <c r="AO427" s="15" t="str">
        <f>IF(AD427="N/A", IF(V427="N/A", "N/A", L427+V427), IF(AI427="N/A", "N/A", AD427+AI427))</f>
        <v>N/A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40</v>
      </c>
      <c r="AS427" s="14" t="s">
        <v>40</v>
      </c>
      <c r="AT427" s="14" t="s">
        <v>40</v>
      </c>
      <c r="AU427" s="14" t="s">
        <v>40</v>
      </c>
      <c r="AV427" s="14" t="s">
        <v>40</v>
      </c>
      <c r="AW427" s="14" t="s">
        <v>40</v>
      </c>
      <c r="AX427" s="14" t="s">
        <v>40</v>
      </c>
      <c r="AY427" s="14" t="s">
        <v>40</v>
      </c>
      <c r="AZ427" s="14" t="s">
        <v>40</v>
      </c>
      <c r="BA427" s="14" t="s">
        <v>40</v>
      </c>
      <c r="BB427" s="14" t="s">
        <v>40</v>
      </c>
      <c r="BC427" s="14" t="s">
        <v>40</v>
      </c>
      <c r="BD427" s="14" t="s">
        <v>40</v>
      </c>
      <c r="BE427" s="14" t="s">
        <v>40</v>
      </c>
      <c r="BF427" s="14" t="s">
        <v>40</v>
      </c>
      <c r="BG427" s="14" t="s">
        <v>40</v>
      </c>
      <c r="BH427" s="14" t="s">
        <v>40</v>
      </c>
      <c r="BI427" s="14"/>
      <c r="BJ427" s="15">
        <f>IF(AR427="R", $CA427, IF(OR(AR427="P", AR427="T", AR427="N"), 0, IF($C427="DM", $T427, IF(OR(AR427="Y", AR427="IR"),$AM427,IF(AR427="C", IF($BI427="Y", IF($AF427="N/A", $Q427, $AF427), IF($AG427="N/A", $T427,$AG427)))))))</f>
        <v>1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1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1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1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1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1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1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1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1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1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1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1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1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1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1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1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1</v>
      </c>
      <c r="CA427" s="14" t="s">
        <v>75</v>
      </c>
      <c r="CB427" s="15">
        <f>BZ427</f>
        <v>1</v>
      </c>
      <c r="CC427" s="14">
        <f>IF(OR($BH427="T", $BH427="R"), 0, IF($BH427="C", IF($BI427="Y", IF($BA427="C", 0, IF(AF427="N/A", Q427-T427, AF427-AG427)), IF($AF427="N/A", U427, AH427)), AN427))</f>
        <v>1</v>
      </c>
      <c r="CD427" s="14" t="str">
        <f>IF(OR($BH427="T", $BH427="R"), 0, IF($BH427="C", IF($BI427="Y", 0, IF($AF427="N/A", V427, AI427)), AO427))</f>
        <v>N/A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S:1 G:0 GR:0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6001</v>
      </c>
      <c r="B428" s="14" t="s">
        <v>3117</v>
      </c>
      <c r="C428" s="14" t="s">
        <v>62</v>
      </c>
      <c r="D428" s="14" t="s">
        <v>1932</v>
      </c>
      <c r="E428" s="14">
        <v>2025</v>
      </c>
      <c r="F428" s="14">
        <v>2025</v>
      </c>
      <c r="G428" s="14" t="s">
        <v>40</v>
      </c>
      <c r="H428" s="14" t="s">
        <v>2145</v>
      </c>
      <c r="I428" s="15">
        <v>17</v>
      </c>
      <c r="J428" s="14">
        <v>4</v>
      </c>
      <c r="K428" s="16">
        <f>IF(AND(G428&lt;&gt;"N",R428="N/A"), IF(I428&lt;4, 0, 0.25),IF(I428=1, IF(J428=1,0.25, 0.25), IF(I428&lt;13, 0.25, IF(I428&lt;26, 0.4, IF(I428&lt;51, 0.6, 0.75)))))</f>
        <v>0.25</v>
      </c>
      <c r="L428" s="15">
        <f>I428-M428</f>
        <v>12</v>
      </c>
      <c r="M428" s="15">
        <f>ROUNDUP(I428*K428,0)</f>
        <v>5</v>
      </c>
      <c r="N428" s="15">
        <f>M428*J428</f>
        <v>20</v>
      </c>
      <c r="O428" s="15">
        <v>0</v>
      </c>
      <c r="P428" s="15">
        <v>0</v>
      </c>
      <c r="Q428" s="15">
        <f>N428-O428-P428</f>
        <v>20</v>
      </c>
      <c r="R428" s="14" t="s">
        <v>75</v>
      </c>
      <c r="S428" s="14">
        <f>IF(R428="N/A", J428-($B$1-F428), J428-($B$1-R428))</f>
        <v>4</v>
      </c>
      <c r="T428" s="15">
        <f>IF($S428&lt;1, "N/A", $M428)</f>
        <v>5</v>
      </c>
      <c r="U428" s="15">
        <f>IF($S428&lt;2, "N/A", $M428)</f>
        <v>5</v>
      </c>
      <c r="V428" s="15">
        <f>IF($S428&lt;3, "N/A", $M428)</f>
        <v>5</v>
      </c>
      <c r="W428" s="15">
        <f>IF($S428&lt;4, "N/A", $M428)</f>
        <v>5</v>
      </c>
      <c r="X428" s="15" t="str">
        <f>IF($S428&lt;5, "N/A", $M428)</f>
        <v>N/A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List'!$A$3:$AE$1972,19,FALSE)))</f>
        <v>N/A</v>
      </c>
      <c r="AB428" s="14" t="str">
        <f>IF(C428="DM", "N/A", IF(Z428="No","N/A",VLOOKUP(B428,'Extension List'!$A$3:$AE$1972,21,FALSE)))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17</v>
      </c>
      <c r="AN428" s="15">
        <f>IF(AD428="N/A", IF(U428="N/A", "N/A", L428+U428), AD428+AH428)</f>
        <v>17</v>
      </c>
      <c r="AO428" s="15">
        <f>IF(AD428="N/A", IF(V428="N/A", "N/A", L428+V428), IF(AI428="N/A", "N/A", AD428+AI428))</f>
        <v>17</v>
      </c>
      <c r="AP428" s="15">
        <f>IF(AD428="N/A", IF(W428="N/A", "N/A", L428+W428), IF(AJ428="N/A", "N/A", AD428+AJ428))</f>
        <v>17</v>
      </c>
      <c r="AQ428" s="15" t="str">
        <f>IF(AD428="N/A", IF(X428="N/A", "N/A", L428+X428), IF(AK428="N/A", "N/A", AD428+AK428))</f>
        <v>N/A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40</v>
      </c>
      <c r="AY428" s="14" t="s">
        <v>40</v>
      </c>
      <c r="AZ428" s="14" t="s">
        <v>40</v>
      </c>
      <c r="BA428" s="14" t="s">
        <v>40</v>
      </c>
      <c r="BB428" s="14" t="s">
        <v>40</v>
      </c>
      <c r="BC428" s="14" t="s">
        <v>40</v>
      </c>
      <c r="BD428" s="14" t="s">
        <v>40</v>
      </c>
      <c r="BE428" s="14" t="s">
        <v>40</v>
      </c>
      <c r="BF428" s="14" t="s">
        <v>40</v>
      </c>
      <c r="BG428" s="14" t="s">
        <v>40</v>
      </c>
      <c r="BH428" s="14" t="s">
        <v>40</v>
      </c>
      <c r="BJ428" s="15">
        <f>IF(AR428="R", $CA428, IF(OR(AR428="P", AR428="T", AR428="N"), 0, IF($C428="DM", $T428, IF(OR(AR428="Y", AR428="IR"),$AM428,IF(AR428="C", IF($BI428="Y", IF($AF428="N/A", $Q428, $AF428), IF($AG428="N/A", $T428,$AG428)))))))</f>
        <v>17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17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17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17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17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17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17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17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17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17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17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17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17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17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17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17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17</v>
      </c>
      <c r="CA428" s="14" t="s">
        <v>75</v>
      </c>
      <c r="CB428" s="15">
        <f>BZ428</f>
        <v>17</v>
      </c>
      <c r="CC428" s="14">
        <f>IF(OR($BH428="T", $BH428="R"), 0, IF($BH428="C", IF($BI428="Y", IF($BA428="C", 0, IF(AF428="N/A", Q428-T428, AF428-AG428)), IF($AF428="N/A", U428, AH428)), AN428))</f>
        <v>17</v>
      </c>
      <c r="CD428" s="14">
        <f>IF(OR($BH428="T", $BH428="R"), 0, IF($BH428="C", IF($BI428="Y", 0, IF($AF428="N/A", V428, AI428)), AO428))</f>
        <v>17</v>
      </c>
      <c r="CE428" s="14">
        <f>IF(OR($BH428="T", $BH428="R"), 0, IF($BH428="C", IF($BI428="Y", 0, IF($AF428="N/A", W428, AJ428)), AP428))</f>
        <v>17</v>
      </c>
      <c r="CF428" s="14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S:12 G:5 GR:20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3094</v>
      </c>
      <c r="B429" s="14" t="s">
        <v>894</v>
      </c>
      <c r="C429" s="14" t="s">
        <v>62</v>
      </c>
      <c r="D429" s="14" t="s">
        <v>1932</v>
      </c>
      <c r="E429" s="14">
        <f>VLOOKUP(B429, 'Rookie Year'!$A$2:$B$55555,2,FALSE)</f>
        <v>2019</v>
      </c>
      <c r="F429" s="14">
        <v>2019</v>
      </c>
      <c r="G429" s="14" t="s">
        <v>40</v>
      </c>
      <c r="H429" s="14" t="s">
        <v>1926</v>
      </c>
      <c r="I429" s="15">
        <v>41</v>
      </c>
      <c r="J429" s="14">
        <v>5</v>
      </c>
      <c r="K429" s="16">
        <f>IF(AND(G429&lt;&gt;"N",R429="N/A"), IF(I429&lt;4, 0, 0.25),IF(I429=1, IF(J429=1,0.25, 0.25), IF(I429&lt;13, 0.25, IF(I429&lt;26, 0.4, IF(I429&lt;51, 0.6, 0.75)))))</f>
        <v>0.6</v>
      </c>
      <c r="L429" s="15">
        <f>I429-M429</f>
        <v>16</v>
      </c>
      <c r="M429" s="15">
        <f>ROUNDUP(I429*K429,0)</f>
        <v>25</v>
      </c>
      <c r="N429" s="15">
        <f>M429*J429</f>
        <v>125</v>
      </c>
      <c r="O429" s="15">
        <v>104</v>
      </c>
      <c r="P429" s="15">
        <v>0</v>
      </c>
      <c r="Q429" s="15">
        <f>N429-O429-P429</f>
        <v>21</v>
      </c>
      <c r="R429" s="14">
        <v>2022</v>
      </c>
      <c r="S429" s="14">
        <f>IF(R429="N/A", J429-($B$1-F429), J429-($B$1-R429))</f>
        <v>2</v>
      </c>
      <c r="T429" s="15">
        <v>11</v>
      </c>
      <c r="U429" s="15">
        <v>10</v>
      </c>
      <c r="V429" s="15" t="str">
        <f>IF($S429&lt;3, "N/A", $M429)</f>
        <v>N/A</v>
      </c>
      <c r="W429" s="15" t="str">
        <f>IF($S429&lt;4, "N/A", $M429)</f>
        <v>N/A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No</v>
      </c>
      <c r="AA429" s="17" t="str">
        <f>IF(C429="DM", "N/A", IF(Z429="No","N/A",VLOOKUP(B429,'Extension List'!$A$3:$AE$1972,19,FALSE)))</f>
        <v>N/A</v>
      </c>
      <c r="AB429" s="14" t="str">
        <f>IF(C429="DM", "N/A", IF(Z429="No","N/A",VLOOKUP(B429,'Extension List'!$A$3:$AE$1972,21,FALSE)))</f>
        <v>N/A</v>
      </c>
      <c r="AC429" s="14" t="str">
        <f>IF(AA429="N/A", "N/A", 0)</f>
        <v>N/A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27</v>
      </c>
      <c r="AN429" s="15">
        <f>IF(AD429="N/A", IF(U429="N/A", "N/A", L429+U429), AD429+AH429)</f>
        <v>26</v>
      </c>
      <c r="AO429" s="15" t="str">
        <f>IF(AD429="N/A", IF(V429="N/A", "N/A", L429+V429), IF(AI429="N/A", "N/A", AD429+AI429))</f>
        <v>N/A</v>
      </c>
      <c r="AP429" s="15" t="str">
        <f>IF(AD429="N/A", IF(W429="N/A", "N/A", L429+W429), IF(AJ429="N/A", "N/A", AD429+AJ429))</f>
        <v>N/A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I429" s="14"/>
      <c r="BJ429" s="15">
        <f>IF(AR429="R", $CA429, IF(OR(AR429="P", AR429="T", AR429="N"), 0, IF($C429="DM", $T429, IF(OR(AR429="Y", AR429="IR"),$AM429,IF(AR429="C", IF($BI429="Y", IF($AF429="N/A", $Q429, $AF429), IF($AG429="N/A", $T429,$AG429)))))))</f>
        <v>27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27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27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27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27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27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27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27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27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27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27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27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27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27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27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27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27</v>
      </c>
      <c r="CA429" s="14" t="s">
        <v>75</v>
      </c>
      <c r="CB429" s="15">
        <f>BZ429</f>
        <v>27</v>
      </c>
      <c r="CC429" s="14">
        <f>IF(OR($BH429="T", $BH429="R"), 0, IF($BH429="C", IF($BI429="Y", IF($BA429="C", 0, IF(AF429="N/A", Q429-T429, AF429-AG429)), IF($AF429="N/A", U429, AH429)), AN429))</f>
        <v>26</v>
      </c>
      <c r="CD429" s="14" t="str">
        <f>IF(OR($BH429="T", $BH429="R"), 0, IF($BH429="C", IF($BI429="Y", 0, IF($AF429="N/A", V429, AI429)), AO429))</f>
        <v>N/A</v>
      </c>
      <c r="CE429" s="14" t="str">
        <f>IF(OR($BH429="T", $BH429="R"), 0, IF($BH429="C", IF($BI429="Y", 0, IF($AF429="N/A", W429, AJ429)), AP429))</f>
        <v>N/A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S:16 G:25 GR:21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5711</v>
      </c>
      <c r="B430" s="14" t="s">
        <v>3040</v>
      </c>
      <c r="C430" s="14" t="s">
        <v>62</v>
      </c>
      <c r="D430" s="14" t="s">
        <v>1932</v>
      </c>
      <c r="E430" s="14">
        <f>VLOOKUP(B430, 'Rookie Year'!$A$2:$B$55555,2,FALSE)</f>
        <v>2024</v>
      </c>
      <c r="F430" s="14">
        <v>2024</v>
      </c>
      <c r="G430" s="14" t="s">
        <v>40</v>
      </c>
      <c r="H430" s="14" t="s">
        <v>2248</v>
      </c>
      <c r="I430" s="15">
        <v>1</v>
      </c>
      <c r="J430" s="14">
        <v>3</v>
      </c>
      <c r="K430" s="16">
        <f>IF(AND(G430&lt;&gt;"N",R430="N/A"), IF(I430&lt;4, 0, 0.25),IF(I430=1, IF(J430=1,0.25, 0.25), IF(I430&lt;13, 0.25, IF(I430&lt;26, 0.4, IF(I430&lt;51, 0.6, 0.75)))))</f>
        <v>0</v>
      </c>
      <c r="L430" s="15">
        <f>I430-M430</f>
        <v>1</v>
      </c>
      <c r="M430" s="15">
        <f>ROUNDUP(I430*K430,0)</f>
        <v>0</v>
      </c>
      <c r="N430" s="15">
        <f>M430*J430</f>
        <v>0</v>
      </c>
      <c r="O430" s="15">
        <v>0</v>
      </c>
      <c r="P430" s="15">
        <v>0</v>
      </c>
      <c r="Q430" s="15">
        <f>N430-O430-P430</f>
        <v>0</v>
      </c>
      <c r="R430" s="14" t="s">
        <v>75</v>
      </c>
      <c r="S430" s="14">
        <f>IF(R430="N/A", J430-($B$1-F430), J430-($B$1-R430))</f>
        <v>2</v>
      </c>
      <c r="T430" s="15">
        <v>0</v>
      </c>
      <c r="U430" s="15">
        <v>0</v>
      </c>
      <c r="V430" s="15" t="str">
        <f>IF($S430&lt;3, "N/A", $M430)</f>
        <v>N/A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No</v>
      </c>
      <c r="AA430" s="17" t="str">
        <f>IF(C430="DM", "N/A", IF(Z430="No","N/A",VLOOKUP(B430,'Extension List'!$A$3:$AE$1972,19,FALSE)))</f>
        <v>N/A</v>
      </c>
      <c r="AB430" s="14" t="str">
        <f>IF(C430="DM", "N/A", IF(Z430="No","N/A",VLOOKUP(B430,'Extension List'!$A$3:$AE$1972,21,FALSE)))</f>
        <v>N/A</v>
      </c>
      <c r="AC430" s="14" t="str">
        <f>IF(AA430="N/A", "N/A", 0)</f>
        <v>N/A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1</v>
      </c>
      <c r="AN430" s="15">
        <f>IF(AD430="N/A", IF(U430="N/A", "N/A", L430+U430), AD430+AH430)</f>
        <v>1</v>
      </c>
      <c r="AO430" s="15" t="str">
        <f>IF(AD430="N/A", IF(V430="N/A", "N/A", L430+V430), IF(AI430="N/A", "N/A", AD430+AI430))</f>
        <v>N/A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44</v>
      </c>
      <c r="AS430" s="14" t="s">
        <v>44</v>
      </c>
      <c r="AT430" s="14" t="s">
        <v>44</v>
      </c>
      <c r="AU430" s="14" t="s">
        <v>44</v>
      </c>
      <c r="AV430" s="14" t="s">
        <v>44</v>
      </c>
      <c r="AW430" s="14" t="s">
        <v>44</v>
      </c>
      <c r="AX430" s="14" t="s">
        <v>44</v>
      </c>
      <c r="AY430" s="14" t="s">
        <v>44</v>
      </c>
      <c r="AZ430" s="14" t="s">
        <v>44</v>
      </c>
      <c r="BA430" s="14" t="s">
        <v>44</v>
      </c>
      <c r="BB430" s="14" t="s">
        <v>44</v>
      </c>
      <c r="BC430" s="14" t="s">
        <v>44</v>
      </c>
      <c r="BD430" s="14" t="s">
        <v>44</v>
      </c>
      <c r="BE430" s="14" t="s">
        <v>44</v>
      </c>
      <c r="BF430" s="14" t="s">
        <v>44</v>
      </c>
      <c r="BG430" s="14" t="s">
        <v>44</v>
      </c>
      <c r="BH430" s="14" t="s">
        <v>44</v>
      </c>
      <c r="BI430" s="14"/>
      <c r="BJ430" s="15">
        <f>IF(AR430="R", $CA430, IF(OR(AR430="P", AR430="T", AR430="N"), 0, IF($C430="DM", $T430, IF(OR(AR430="Y", AR430="IR"),$AM430,IF(AR430="C", IF($BI430="Y", IF($AF430="N/A", $Q430, $AF430), IF($AG430="N/A", $T430,$AG430)))))))</f>
        <v>0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0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0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0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0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0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0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0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0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0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0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0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0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0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0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0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0</v>
      </c>
      <c r="CA430" s="14" t="s">
        <v>75</v>
      </c>
      <c r="CB430" s="15">
        <f>BZ430</f>
        <v>0</v>
      </c>
      <c r="CC430" s="14">
        <f>IF(OR($BH430="T", $BH430="R"), 0, IF($BH430="C", IF($BI430="Y", IF($BA430="C", 0, IF(AF430="N/A", Q430-T430, AF430-AG430)), IF($AF430="N/A", U430, AH430)), AN430))</f>
        <v>0</v>
      </c>
      <c r="CD430" s="14" t="str">
        <f>IF(OR($BH430="T", $BH430="R"), 0, IF($BH430="C", IF($BI430="Y", 0, IF($AF430="N/A", V430, AI430)), AO430))</f>
        <v>N/A</v>
      </c>
      <c r="CE430" s="14" t="str">
        <f>IF(OR($BH430="T", $BH430="R"), 0, IF($BH430="C", IF($BI430="Y", 0, IF($AF430="N/A", W430, AJ430)), AP430))</f>
        <v>N/A</v>
      </c>
      <c r="CF430" s="14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S:1 G:0 GR:0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5520</v>
      </c>
      <c r="B431" s="14" t="s">
        <v>114</v>
      </c>
      <c r="C431" s="14" t="s">
        <v>63</v>
      </c>
      <c r="D431" s="14" t="s">
        <v>1932</v>
      </c>
      <c r="E431" s="14">
        <f>VLOOKUP(B431, 'Rookie Year'!$A$2:$B$55555,2,FALSE)</f>
        <v>2013</v>
      </c>
      <c r="F431" s="14">
        <v>2024</v>
      </c>
      <c r="G431" s="14" t="s">
        <v>42</v>
      </c>
      <c r="H431" s="14" t="s">
        <v>1927</v>
      </c>
      <c r="I431" s="15">
        <v>18</v>
      </c>
      <c r="J431" s="14">
        <v>3</v>
      </c>
      <c r="K431" s="16">
        <f>IF(AND(G431&lt;&gt;"N",R431="N/A"), IF(I431&lt;4, 0, 0.25),IF(I431=1, IF(J431=1,0.25, 0.25), IF(I431&lt;13, 0.25, IF(I431&lt;26, 0.4, IF(I431&lt;51, 0.6, 0.75)))))</f>
        <v>0.4</v>
      </c>
      <c r="L431" s="15">
        <f>I431-M431</f>
        <v>10</v>
      </c>
      <c r="M431" s="15">
        <f>ROUNDUP(I431*K431,0)</f>
        <v>8</v>
      </c>
      <c r="N431" s="15">
        <f>M431*J431</f>
        <v>24</v>
      </c>
      <c r="O431" s="15">
        <v>8</v>
      </c>
      <c r="P431" s="15">
        <v>0</v>
      </c>
      <c r="Q431" s="15">
        <f>N431-O431-P431</f>
        <v>16</v>
      </c>
      <c r="R431" s="14" t="s">
        <v>75</v>
      </c>
      <c r="S431" s="14">
        <f>IF(R431="N/A", J431-($B$1-F431), J431-($B$1-R431))</f>
        <v>2</v>
      </c>
      <c r="T431" s="15">
        <v>8</v>
      </c>
      <c r="U431" s="15">
        <v>8</v>
      </c>
      <c r="V431" s="15" t="str">
        <f>IF($S431&lt;3, "N/A", $M431)</f>
        <v>N/A</v>
      </c>
      <c r="W431" s="15" t="str">
        <f>IF($S431&lt;4, "N/A", $M431)</f>
        <v>N/A</v>
      </c>
      <c r="X431" s="15" t="str">
        <f>IF($S431&lt;5, "N/A", $M431)</f>
        <v>N/A</v>
      </c>
      <c r="Y431" s="14" t="str">
        <f>IF(SUM(T431:X431)&lt;&gt;Q431, "CHECK", "OK")</f>
        <v>OK</v>
      </c>
      <c r="Z431" s="14" t="str">
        <f>IF(C431="DM", "No", IF(F431=$B$1, "No", IF(S431=1, "Yes", "No")))</f>
        <v>No</v>
      </c>
      <c r="AA431" s="17" t="str">
        <f>IF(C431="DM", "N/A", IF(Z431="No","N/A",VLOOKUP(B431,'Extension List'!$A$3:$AE$1972,19,FALSE)))</f>
        <v>N/A</v>
      </c>
      <c r="AB431" s="14" t="str">
        <f>IF(C431="DM", "N/A", IF(Z431="No","N/A",VLOOKUP(B431,'Extension List'!$A$3:$AE$1972,21,FALSE)))</f>
        <v>N/A</v>
      </c>
      <c r="AC431" s="14" t="str">
        <f>IF(AA431="N/A", "N/A", 0)</f>
        <v>N/A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18</v>
      </c>
      <c r="AN431" s="15">
        <f>IF(AD431="N/A", IF(U431="N/A", "N/A", L431+U431), AD431+AH431)</f>
        <v>18</v>
      </c>
      <c r="AO431" s="15" t="str">
        <f>IF(AD431="N/A", IF(V431="N/A", "N/A", L431+V431), IF(AI431="N/A", "N/A", AD431+AI431))</f>
        <v>N/A</v>
      </c>
      <c r="AP431" s="15" t="str">
        <f>IF(AD431="N/A", IF(W431="N/A", "N/A", L431+W431), IF(AJ431="N/A", "N/A", AD431+AJ431))</f>
        <v>N/A</v>
      </c>
      <c r="AQ431" s="15" t="str">
        <f>IF(AD431="N/A", IF(X431="N/A", "N/A", L431+X431), IF(AK431="N/A", "N/A", AD431+AK431))</f>
        <v>N/A</v>
      </c>
      <c r="AR431" s="14" t="s">
        <v>40</v>
      </c>
      <c r="AS431" s="14" t="s">
        <v>40</v>
      </c>
      <c r="AT431" s="14" t="s">
        <v>40</v>
      </c>
      <c r="AU431" s="14" t="s">
        <v>40</v>
      </c>
      <c r="AV431" s="14" t="s">
        <v>40</v>
      </c>
      <c r="AW431" s="14" t="s">
        <v>40</v>
      </c>
      <c r="AX431" s="14" t="s">
        <v>40</v>
      </c>
      <c r="AY431" s="14" t="s">
        <v>40</v>
      </c>
      <c r="AZ431" s="14" t="s">
        <v>40</v>
      </c>
      <c r="BA431" s="14" t="s">
        <v>40</v>
      </c>
      <c r="BB431" s="14" t="s">
        <v>40</v>
      </c>
      <c r="BC431" s="14" t="s">
        <v>40</v>
      </c>
      <c r="BD431" s="14" t="s">
        <v>40</v>
      </c>
      <c r="BE431" s="14" t="s">
        <v>40</v>
      </c>
      <c r="BF431" s="14" t="s">
        <v>40</v>
      </c>
      <c r="BG431" s="14" t="s">
        <v>40</v>
      </c>
      <c r="BH431" s="14" t="s">
        <v>40</v>
      </c>
      <c r="BI431" s="14"/>
      <c r="BJ431" s="15">
        <f>IF(AR431="R", $CA431, IF(OR(AR431="P", AR431="T", AR431="N"), 0, IF($C431="DM", $T431, IF(OR(AR431="Y", AR431="IR"),$AM431,IF(AR431="C", IF($BI431="Y", IF($AF431="N/A", $Q431, $AF431), IF($AG431="N/A", $T431,$AG431)))))))</f>
        <v>18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18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18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18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18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18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18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18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18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18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18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18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18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18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18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18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18</v>
      </c>
      <c r="CA431" s="14" t="s">
        <v>75</v>
      </c>
      <c r="CB431" s="15">
        <f>BZ431</f>
        <v>18</v>
      </c>
      <c r="CC431" s="14">
        <f>IF(OR($BH431="T", $BH431="R"), 0, IF($BH431="C", IF($BI431="Y", IF($BA431="C", 0, IF(AF431="N/A", Q431-T431, AF431-AG431)), IF($AF431="N/A", U431, AH431)), AN431))</f>
        <v>18</v>
      </c>
      <c r="CD431" s="14" t="str">
        <f>IF(OR($BH431="T", $BH431="R"), 0, IF($BH431="C", IF($BI431="Y", 0, IF($AF431="N/A", V431, AI431)), AO431))</f>
        <v>N/A</v>
      </c>
      <c r="CE431" s="14" t="str">
        <f>IF(OR($BH431="T", $BH431="R"), 0, IF($BH431="C", IF($BI431="Y", 0, IF($AF431="N/A", W431, AJ431)), AP431))</f>
        <v>N/A</v>
      </c>
      <c r="CF431" s="14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S:10 G:8 GR:16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4975</v>
      </c>
      <c r="B432" s="14" t="s">
        <v>2356</v>
      </c>
      <c r="C432" s="14" t="s">
        <v>63</v>
      </c>
      <c r="D432" s="14" t="s">
        <v>1932</v>
      </c>
      <c r="E432" s="14">
        <f>VLOOKUP(B432, 'Rookie Year'!$A$2:$B$55555,2,FALSE)</f>
        <v>2021</v>
      </c>
      <c r="F432" s="14">
        <v>2021</v>
      </c>
      <c r="G432" s="14" t="s">
        <v>40</v>
      </c>
      <c r="H432" s="14" t="s">
        <v>2167</v>
      </c>
      <c r="I432" s="15">
        <v>43</v>
      </c>
      <c r="J432" s="14">
        <v>4</v>
      </c>
      <c r="K432" s="16">
        <f>IF(AND(G432&lt;&gt;"N",R432="N/A"), IF(I432&lt;4, 0, 0.25),IF(I432=1, IF(J432=1,0.25, 0.25), IF(I432&lt;13, 0.25, IF(I432&lt;26, 0.4, IF(I432&lt;51, 0.6, 0.75)))))</f>
        <v>0.6</v>
      </c>
      <c r="L432" s="15">
        <f>I432-M432</f>
        <v>17</v>
      </c>
      <c r="M432" s="15">
        <f>ROUNDUP(I432*K432,0)</f>
        <v>26</v>
      </c>
      <c r="N432" s="15">
        <f>M432*J432</f>
        <v>104</v>
      </c>
      <c r="O432" s="15">
        <v>0</v>
      </c>
      <c r="P432" s="15">
        <v>26</v>
      </c>
      <c r="Q432" s="15">
        <f>N432-O432-P432</f>
        <v>78</v>
      </c>
      <c r="R432" s="14">
        <v>2024</v>
      </c>
      <c r="S432" s="14">
        <f>IF(R432="N/A", J432-($B$1-F432), J432-($B$1-R432))</f>
        <v>3</v>
      </c>
      <c r="T432" s="15">
        <v>18</v>
      </c>
      <c r="U432" s="15">
        <v>30</v>
      </c>
      <c r="V432" s="15">
        <v>30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List'!$A$3:$AE$1972,19,FALSE)))</f>
        <v>N/A</v>
      </c>
      <c r="AB432" s="14" t="str">
        <f>IF(C432="DM", "N/A", IF(Z432="No","N/A",VLOOKUP(B432,'Extension List'!$A$3:$AE$1972,21,FALSE)))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35</v>
      </c>
      <c r="AN432" s="15">
        <f>IF(AD432="N/A", IF(U432="N/A", "N/A", L432+U432), AD432+AH432)</f>
        <v>47</v>
      </c>
      <c r="AO432" s="15">
        <f>IF(AD432="N/A", IF(V432="N/A", "N/A", L432+V432), IF(AI432="N/A", "N/A", AD432+AI432))</f>
        <v>47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I432" s="14"/>
      <c r="BJ432" s="15">
        <f>IF(AR432="R", $CA432, IF(OR(AR432="P", AR432="T", AR432="N"), 0, IF($C432="DM", $T432, IF(OR(AR432="Y", AR432="IR"),$AM432,IF(AR432="C", IF($BI432="Y", IF($AF432="N/A", $Q432, $AF432), IF($AG432="N/A", $T432,$AG432)))))))</f>
        <v>35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35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35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35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35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35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35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35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35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35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35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35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35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35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35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35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35</v>
      </c>
      <c r="CA432" s="14" t="s">
        <v>75</v>
      </c>
      <c r="CB432" s="15">
        <f>BZ432</f>
        <v>35</v>
      </c>
      <c r="CC432" s="14">
        <f>IF(OR($BH432="T", $BH432="R"), 0, IF($BH432="C", IF($BI432="Y", IF($BA432="C", 0, IF(AF432="N/A", Q432-T432, AF432-AG432)), IF($AF432="N/A", U432, AH432)), AN432))</f>
        <v>47</v>
      </c>
      <c r="CD432" s="14">
        <f>IF(OR($BH432="T", $BH432="R"), 0, IF($BH432="C", IF($BI432="Y", 0, IF($AF432="N/A", V432, AI432)), AO432))</f>
        <v>47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S:17 G:26 GR:78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5671</v>
      </c>
      <c r="B433" s="14" t="s">
        <v>3042</v>
      </c>
      <c r="C433" s="14" t="s">
        <v>63</v>
      </c>
      <c r="D433" s="14" t="s">
        <v>1932</v>
      </c>
      <c r="E433" s="14">
        <f>VLOOKUP(B433, 'Rookie Year'!$A$2:$B$55555,2,FALSE)</f>
        <v>2024</v>
      </c>
      <c r="F433" s="14">
        <v>2024</v>
      </c>
      <c r="G433" s="14" t="s">
        <v>40</v>
      </c>
      <c r="H433" s="14" t="s">
        <v>2217</v>
      </c>
      <c r="I433" s="15">
        <v>1</v>
      </c>
      <c r="J433" s="14">
        <v>3</v>
      </c>
      <c r="K433" s="16">
        <f>IF(AND(G433&lt;&gt;"N",R433="N/A"), IF(I433&lt;4, 0, 0.25),IF(I433=1, IF(J433=1,0.25, 0.25), IF(I433&lt;13, 0.25, IF(I433&lt;26, 0.4, IF(I433&lt;51, 0.6, 0.75)))))</f>
        <v>0</v>
      </c>
      <c r="L433" s="15">
        <f>I433-M433</f>
        <v>1</v>
      </c>
      <c r="M433" s="15">
        <f>ROUNDUP(I433*K433,0)</f>
        <v>0</v>
      </c>
      <c r="N433" s="15">
        <f>M433*J433</f>
        <v>0</v>
      </c>
      <c r="O433" s="15">
        <v>0</v>
      </c>
      <c r="P433" s="15">
        <v>0</v>
      </c>
      <c r="Q433" s="15">
        <f>N433-O433-P433</f>
        <v>0</v>
      </c>
      <c r="R433" s="14" t="s">
        <v>75</v>
      </c>
      <c r="S433" s="14">
        <f>IF(R433="N/A", J433-($B$1-F433), J433-($B$1-R433))</f>
        <v>2</v>
      </c>
      <c r="T433" s="15">
        <v>0</v>
      </c>
      <c r="U433" s="15">
        <v>0</v>
      </c>
      <c r="V433" s="15" t="str">
        <f>IF($S433&lt;3, "N/A", $M433)</f>
        <v>N/A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No</v>
      </c>
      <c r="AA433" s="17" t="str">
        <f>IF(C433="DM", "N/A", IF(Z433="No","N/A",VLOOKUP(B433,'Extension List'!$A$3:$AE$1972,19,FALSE)))</f>
        <v>N/A</v>
      </c>
      <c r="AB433" s="14" t="str">
        <f>IF(C433="DM", "N/A", IF(Z433="No","N/A",VLOOKUP(B433,'Extension List'!$A$3:$AE$1972,21,FALSE)))</f>
        <v>N/A</v>
      </c>
      <c r="AC433" s="14" t="str">
        <f>IF(AA433="N/A", "N/A", 0)</f>
        <v>N/A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</v>
      </c>
      <c r="AN433" s="15">
        <f>IF(AD433="N/A", IF(U433="N/A", "N/A", L433+U433), AD433+AH433)</f>
        <v>1</v>
      </c>
      <c r="AO433" s="15" t="str">
        <f>IF(AD433="N/A", IF(V433="N/A", "N/A", L433+V433), IF(AI433="N/A", "N/A", AD433+AI433))</f>
        <v>N/A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44</v>
      </c>
      <c r="AS433" s="14" t="s">
        <v>44</v>
      </c>
      <c r="AT433" s="14" t="s">
        <v>44</v>
      </c>
      <c r="AU433" s="14" t="s">
        <v>44</v>
      </c>
      <c r="AV433" s="14" t="s">
        <v>44</v>
      </c>
      <c r="AW433" s="14" t="s">
        <v>44</v>
      </c>
      <c r="AX433" s="14" t="s">
        <v>44</v>
      </c>
      <c r="AY433" s="14" t="s">
        <v>44</v>
      </c>
      <c r="AZ433" s="14" t="s">
        <v>44</v>
      </c>
      <c r="BA433" s="14" t="s">
        <v>44</v>
      </c>
      <c r="BB433" s="14" t="s">
        <v>44</v>
      </c>
      <c r="BC433" s="14" t="s">
        <v>44</v>
      </c>
      <c r="BD433" s="14" t="s">
        <v>44</v>
      </c>
      <c r="BE433" s="14" t="s">
        <v>44</v>
      </c>
      <c r="BF433" s="14" t="s">
        <v>44</v>
      </c>
      <c r="BG433" s="14" t="s">
        <v>44</v>
      </c>
      <c r="BH433" s="14" t="s">
        <v>44</v>
      </c>
      <c r="BI433" s="14"/>
      <c r="BJ433" s="15">
        <f>IF(AR433="R", $CA433, IF(OR(AR433="P", AR433="T", AR433="N"), 0, IF($C433="DM", $T433, IF(OR(AR433="Y", AR433="IR"),$AM433,IF(AR433="C", IF($BI433="Y", IF($AF433="N/A", $Q433, $AF433), IF($AG433="N/A", $T433,$AG433)))))))</f>
        <v>0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0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0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0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0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0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0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0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0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0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0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0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0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0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0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0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0</v>
      </c>
      <c r="CA433" s="14" t="s">
        <v>75</v>
      </c>
      <c r="CB433" s="15">
        <f>BZ433</f>
        <v>0</v>
      </c>
      <c r="CC433" s="14">
        <f>IF(OR($BH433="T", $BH433="R"), 0, IF($BH433="C", IF($BI433="Y", IF($BA433="C", 0, IF(AF433="N/A", Q433-T433, AF433-AG433)), IF($AF433="N/A", U433, AH433)), AN433))</f>
        <v>0</v>
      </c>
      <c r="CD433" s="14" t="str">
        <f>IF(OR($BH433="T", $BH433="R"), 0, IF($BH433="C", IF($BI433="Y", 0, IF($AF433="N/A", V433, AI433)), AO433))</f>
        <v>N/A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S:1 G:0 GR:0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6074</v>
      </c>
      <c r="B434" s="14" t="s">
        <v>3190</v>
      </c>
      <c r="C434" s="14" t="s">
        <v>63</v>
      </c>
      <c r="D434" s="14" t="s">
        <v>1932</v>
      </c>
      <c r="E434" s="14">
        <v>2025</v>
      </c>
      <c r="F434" s="14">
        <v>2025</v>
      </c>
      <c r="G434" s="14" t="s">
        <v>40</v>
      </c>
      <c r="H434" s="14" t="s">
        <v>2214</v>
      </c>
      <c r="I434" s="15">
        <v>1</v>
      </c>
      <c r="J434" s="14">
        <v>3</v>
      </c>
      <c r="K434" s="16">
        <f>IF(AND(G434&lt;&gt;"N",R434="N/A"), IF(I434&lt;4, 0, 0.25),IF(I434=1, IF(J434=1,0.25, 0.25), IF(I434&lt;13, 0.25, IF(I434&lt;26, 0.4, IF(I434&lt;51, 0.6, 0.75)))))</f>
        <v>0</v>
      </c>
      <c r="L434" s="15">
        <f>I434-M434</f>
        <v>1</v>
      </c>
      <c r="M434" s="15">
        <f>ROUNDUP(I434*K434,0)</f>
        <v>0</v>
      </c>
      <c r="N434" s="15">
        <f>M434*J434</f>
        <v>0</v>
      </c>
      <c r="O434" s="15">
        <v>0</v>
      </c>
      <c r="P434" s="15">
        <v>0</v>
      </c>
      <c r="Q434" s="15">
        <f>N434-O434-P434</f>
        <v>0</v>
      </c>
      <c r="R434" s="14" t="s">
        <v>75</v>
      </c>
      <c r="S434" s="14">
        <f>IF(R434="N/A", J434-($B$1-F434), J434-($B$1-R434))</f>
        <v>3</v>
      </c>
      <c r="T434" s="15">
        <f>IF($S434&lt;1, "N/A", $M434)</f>
        <v>0</v>
      </c>
      <c r="U434" s="15">
        <f>IF($S434&lt;2, "N/A", $M434)</f>
        <v>0</v>
      </c>
      <c r="V434" s="15">
        <f>IF($S434&lt;3, "N/A", $M434)</f>
        <v>0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No</v>
      </c>
      <c r="AA434" s="17" t="str">
        <f>IF(C434="DM", "N/A", IF(Z434="No","N/A",VLOOKUP(B434,'Extension List'!$A$3:$AE$1972,19,FALSE)))</f>
        <v>N/A</v>
      </c>
      <c r="AB434" s="14" t="str">
        <f>IF(C434="DM", "N/A", IF(Z434="No","N/A",VLOOKUP(B434,'Extension List'!$A$3:$AE$1972,21,FALSE)))</f>
        <v>N/A</v>
      </c>
      <c r="AC434" s="14" t="str">
        <f>IF(AA434="N/A", "N/A", 0)</f>
        <v>N/A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1</v>
      </c>
      <c r="AN434" s="15">
        <f>IF(AD434="N/A", IF(U434="N/A", "N/A", L434+U434), AD434+AH434)</f>
        <v>1</v>
      </c>
      <c r="AO434" s="15">
        <f>IF(AD434="N/A", IF(V434="N/A", "N/A", L434+V434), IF(AI434="N/A", "N/A", AD434+AI434))</f>
        <v>1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40</v>
      </c>
      <c r="AS434" s="14" t="s">
        <v>40</v>
      </c>
      <c r="AT434" s="14" t="s">
        <v>40</v>
      </c>
      <c r="AU434" s="14" t="s">
        <v>40</v>
      </c>
      <c r="AV434" s="14" t="s">
        <v>40</v>
      </c>
      <c r="AW434" s="14" t="s">
        <v>40</v>
      </c>
      <c r="AX434" s="14" t="s">
        <v>40</v>
      </c>
      <c r="AY434" s="14" t="s">
        <v>40</v>
      </c>
      <c r="AZ434" s="14" t="s">
        <v>40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J434" s="15">
        <f>IF(AR434="R", $CA434, IF(OR(AR434="P", AR434="T", AR434="N"), 0, IF($C434="DM", $T434, IF(OR(AR434="Y", AR434="IR"),$AM434,IF(AR434="C", IF($BI434="Y", IF($AF434="N/A", $Q434, $AF434), IF($AG434="N/A", $T434,$AG434)))))))</f>
        <v>1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1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1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1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1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1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1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1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1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1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1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1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1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1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1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1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1</v>
      </c>
      <c r="CA434" s="14" t="s">
        <v>75</v>
      </c>
      <c r="CB434" s="15">
        <f>BZ434</f>
        <v>1</v>
      </c>
      <c r="CC434" s="14">
        <f>IF(OR($BH434="T", $BH434="R"), 0, IF($BH434="C", IF($BI434="Y", IF($BA434="C", 0, IF(AF434="N/A", Q434-T434, AF434-AG434)), IF($AF434="N/A", U434, AH434)), AN434))</f>
        <v>1</v>
      </c>
      <c r="CD434" s="14">
        <f>IF(OR($BH434="T", $BH434="R"), 0, IF($BH434="C", IF($BI434="Y", 0, IF($AF434="N/A", V434, AI434)), AO434))</f>
        <v>1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S:1 G:0 GR:0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6010</v>
      </c>
      <c r="B435" s="14" t="s">
        <v>3126</v>
      </c>
      <c r="C435" s="14" t="s">
        <v>63</v>
      </c>
      <c r="D435" s="14" t="s">
        <v>1932</v>
      </c>
      <c r="E435" s="14">
        <v>2025</v>
      </c>
      <c r="F435" s="14">
        <v>2025</v>
      </c>
      <c r="G435" s="14" t="s">
        <v>40</v>
      </c>
      <c r="H435" s="14" t="s">
        <v>2154</v>
      </c>
      <c r="I435" s="15">
        <v>10</v>
      </c>
      <c r="J435" s="14">
        <v>4</v>
      </c>
      <c r="K435" s="16">
        <f>IF(AND(G435&lt;&gt;"N",R435="N/A"), IF(I435&lt;4, 0, 0.25),IF(I435=1, IF(J435=1,0.25, 0.25), IF(I435&lt;13, 0.25, IF(I435&lt;26, 0.4, IF(I435&lt;51, 0.6, 0.75)))))</f>
        <v>0.25</v>
      </c>
      <c r="L435" s="15">
        <f>I435-M435</f>
        <v>7</v>
      </c>
      <c r="M435" s="15">
        <f>ROUNDUP(I435*K435,0)</f>
        <v>3</v>
      </c>
      <c r="N435" s="15">
        <f>M435*J435</f>
        <v>12</v>
      </c>
      <c r="O435" s="15">
        <v>0</v>
      </c>
      <c r="P435" s="15">
        <v>0</v>
      </c>
      <c r="Q435" s="15">
        <f>N435-O435-P435</f>
        <v>12</v>
      </c>
      <c r="R435" s="14" t="s">
        <v>75</v>
      </c>
      <c r="S435" s="14">
        <f>IF(R435="N/A", J435-($B$1-F435), J435-($B$1-R435))</f>
        <v>4</v>
      </c>
      <c r="T435" s="15">
        <f>IF($S435&lt;1, "N/A", $M435)</f>
        <v>3</v>
      </c>
      <c r="U435" s="15">
        <f>IF($S435&lt;2, "N/A", $M435)</f>
        <v>3</v>
      </c>
      <c r="V435" s="15">
        <f>IF($S435&lt;3, "N/A", $M435)</f>
        <v>3</v>
      </c>
      <c r="W435" s="15">
        <f>IF($S435&lt;4, "N/A", $M435)</f>
        <v>3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No</v>
      </c>
      <c r="AA435" s="17" t="str">
        <f>IF(C435="DM", "N/A", IF(Z435="No","N/A",VLOOKUP(B435,'Extension List'!$A$3:$AE$1972,19,FALSE)))</f>
        <v>N/A</v>
      </c>
      <c r="AB435" s="14" t="str">
        <f>IF(C435="DM", "N/A", IF(Z435="No","N/A",VLOOKUP(B435,'Extension List'!$A$3:$AE$1972,21,FALSE)))</f>
        <v>N/A</v>
      </c>
      <c r="AC435" s="14" t="str">
        <f>IF(AA435="N/A", "N/A", 0)</f>
        <v>N/A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10</v>
      </c>
      <c r="AN435" s="15">
        <f>IF(AD435="N/A", IF(U435="N/A", "N/A", L435+U435), AD435+AH435)</f>
        <v>10</v>
      </c>
      <c r="AO435" s="15">
        <f>IF(AD435="N/A", IF(V435="N/A", "N/A", L435+V435), IF(AI435="N/A", "N/A", AD435+AI435))</f>
        <v>10</v>
      </c>
      <c r="AP435" s="15">
        <f>IF(AD435="N/A", IF(W435="N/A", "N/A", L435+W435), IF(AJ435="N/A", "N/A", AD435+AJ435))</f>
        <v>10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J435" s="15">
        <f>IF(AR435="R", $CA435, IF(OR(AR435="P", AR435="T", AR435="N"), 0, IF($C435="DM", $T435, IF(OR(AR435="Y", AR435="IR"),$AM435,IF(AR435="C", IF($BI435="Y", IF($AF435="N/A", $Q435, $AF435), IF($AG435="N/A", $T435,$AG435)))))))</f>
        <v>10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10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10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10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10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10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10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10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10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10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10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10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10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10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10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10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10</v>
      </c>
      <c r="CA435" s="14" t="s">
        <v>75</v>
      </c>
      <c r="CB435" s="15">
        <f>BZ435</f>
        <v>10</v>
      </c>
      <c r="CC435" s="14">
        <f>IF(OR($BH435="T", $BH435="R"), 0, IF($BH435="C", IF($BI435="Y", IF($BA435="C", 0, IF(AF435="N/A", Q435-T435, AF435-AG435)), IF($AF435="N/A", U435, AH435)), AN435))</f>
        <v>10</v>
      </c>
      <c r="CD435" s="14">
        <f>IF(OR($BH435="T", $BH435="R"), 0, IF($BH435="C", IF($BI435="Y", 0, IF($AF435="N/A", V435, AI435)), AO435))</f>
        <v>10</v>
      </c>
      <c r="CE435" s="14">
        <f>IF(OR($BH435="T", $BH435="R"), 0, IF($BH435="C", IF($BI435="Y", 0, IF($AF435="N/A", W435, AJ435)), AP435))</f>
        <v>10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S:7 G:3 GR:12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3145</v>
      </c>
      <c r="B436" s="14" t="s">
        <v>1184</v>
      </c>
      <c r="C436" s="14" t="s">
        <v>63</v>
      </c>
      <c r="D436" s="14" t="s">
        <v>1932</v>
      </c>
      <c r="E436" s="14">
        <f>VLOOKUP(B436, 'Rookie Year'!$A$2:$B$55555,2,FALSE)</f>
        <v>2019</v>
      </c>
      <c r="F436" s="14">
        <v>2019</v>
      </c>
      <c r="G436" s="14" t="s">
        <v>40</v>
      </c>
      <c r="H436" s="14" t="s">
        <v>1926</v>
      </c>
      <c r="I436" s="15">
        <v>18</v>
      </c>
      <c r="J436" s="14">
        <v>5</v>
      </c>
      <c r="K436" s="16">
        <f>IF(AND(G436&lt;&gt;"N",R436="N/A"), IF(I436&lt;4, 0, 0.25),IF(I436=1, IF(J436=1,0.25, 0.25), IF(I436&lt;13, 0.25, IF(I436&lt;26, 0.4, IF(I436&lt;51, 0.6, 0.75)))))</f>
        <v>0.4</v>
      </c>
      <c r="L436" s="15">
        <f>I436-M436</f>
        <v>10</v>
      </c>
      <c r="M436" s="15">
        <f>ROUNDUP(I436*K436,0)</f>
        <v>8</v>
      </c>
      <c r="N436" s="15">
        <f>M436*J436</f>
        <v>40</v>
      </c>
      <c r="O436" s="15">
        <v>32</v>
      </c>
      <c r="P436" s="15">
        <v>0</v>
      </c>
      <c r="Q436" s="15">
        <f>N436-O436-P436</f>
        <v>8</v>
      </c>
      <c r="R436" s="14">
        <v>2021</v>
      </c>
      <c r="S436" s="14">
        <f>IF(R436="N/A", J436-($B$1-F436), J436-($B$1-R436))</f>
        <v>1</v>
      </c>
      <c r="T436" s="15">
        <v>8</v>
      </c>
      <c r="U436" s="15" t="str">
        <f>IF($S436&lt;2, "N/A", $M436)</f>
        <v>N/A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Yes</v>
      </c>
      <c r="AA436" s="17">
        <f>IF(C436="DM", "N/A", IF(Z436="No","N/A",VLOOKUP(B436,'Extension List'!$A$3:$AE$1972,19,FALSE)))</f>
        <v>89</v>
      </c>
      <c r="AB436" s="14">
        <f>IF(C436="DM", "N/A", IF(Z436="No","N/A",VLOOKUP(B436,'Extension List'!$A$3:$AE$1972,21,FALSE)))</f>
        <v>4</v>
      </c>
      <c r="AC436" s="14">
        <f>IF(AA436="N/A", "N/A", 0)</f>
        <v>0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18</v>
      </c>
      <c r="AN436" s="15" t="str">
        <f>IF(AD436="N/A", IF(U436="N/A", "N/A", L436+U436), AD436+AH436)</f>
        <v>N/A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40</v>
      </c>
      <c r="AS436" s="14" t="s">
        <v>40</v>
      </c>
      <c r="AT436" s="14" t="s">
        <v>40</v>
      </c>
      <c r="AU436" s="14" t="s">
        <v>40</v>
      </c>
      <c r="AV436" s="14" t="s">
        <v>40</v>
      </c>
      <c r="AW436" s="14" t="s">
        <v>40</v>
      </c>
      <c r="AX436" s="14" t="s">
        <v>40</v>
      </c>
      <c r="AY436" s="14" t="s">
        <v>40</v>
      </c>
      <c r="AZ436" s="14" t="s">
        <v>40</v>
      </c>
      <c r="BA436" s="14" t="s">
        <v>40</v>
      </c>
      <c r="BB436" s="14" t="s">
        <v>40</v>
      </c>
      <c r="BC436" s="14" t="s">
        <v>40</v>
      </c>
      <c r="BD436" s="14" t="s">
        <v>40</v>
      </c>
      <c r="BE436" s="14" t="s">
        <v>40</v>
      </c>
      <c r="BF436" s="14" t="s">
        <v>40</v>
      </c>
      <c r="BG436" s="14" t="s">
        <v>40</v>
      </c>
      <c r="BH436" s="14" t="s">
        <v>40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18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18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18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18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18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18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18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18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18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18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18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18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18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18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18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18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18</v>
      </c>
      <c r="CA436" s="14" t="s">
        <v>75</v>
      </c>
      <c r="CB436" s="15">
        <f>BZ436</f>
        <v>18</v>
      </c>
      <c r="CC436" s="14" t="str">
        <f>IF(OR($BH436="T", $BH436="R"), 0, IF($BH436="C", IF($BI436="Y", IF($BA436="C", 0, IF(AF436="N/A", Q436-T436, AF436-AG436)), IF($AF436="N/A", U436, AH436)), AN436))</f>
        <v>N/A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S:10 G:8 GR:8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4720</v>
      </c>
      <c r="B437" s="14" t="s">
        <v>2550</v>
      </c>
      <c r="C437" s="14" t="s">
        <v>63</v>
      </c>
      <c r="D437" s="14" t="s">
        <v>1932</v>
      </c>
      <c r="E437" s="14">
        <f>VLOOKUP(B437, 'Rookie Year'!$A$2:$B$55555,2,FALSE)</f>
        <v>2022</v>
      </c>
      <c r="F437" s="14">
        <v>2022</v>
      </c>
      <c r="G437" s="14" t="s">
        <v>40</v>
      </c>
      <c r="H437" s="14" t="s">
        <v>2149</v>
      </c>
      <c r="I437" s="15">
        <v>13</v>
      </c>
      <c r="J437" s="14">
        <v>4</v>
      </c>
      <c r="K437" s="16">
        <f>IF(AND(G437&lt;&gt;"N",R437="N/A"), IF(I437&lt;4, 0, 0.25),IF(I437=1, IF(J437=1,0.25, 0.25), IF(I437&lt;13, 0.25, IF(I437&lt;26, 0.4, IF(I437&lt;51, 0.6, 0.75)))))</f>
        <v>0.25</v>
      </c>
      <c r="L437" s="15">
        <f>I437-M437</f>
        <v>9</v>
      </c>
      <c r="M437" s="15">
        <f>ROUNDUP(I437*K437,0)</f>
        <v>4</v>
      </c>
      <c r="N437" s="15">
        <f>M437*J437</f>
        <v>16</v>
      </c>
      <c r="O437" s="15">
        <v>16</v>
      </c>
      <c r="P437" s="15">
        <v>0</v>
      </c>
      <c r="Q437" s="15">
        <f>N437-O437-P437</f>
        <v>0</v>
      </c>
      <c r="R437" s="14" t="s">
        <v>75</v>
      </c>
      <c r="S437" s="14">
        <f>IF(R437="N/A", J437-($B$1-F437), J437-($B$1-R437))</f>
        <v>1</v>
      </c>
      <c r="T437" s="15">
        <v>0</v>
      </c>
      <c r="U437" s="15" t="str">
        <f>IF($S437&lt;2, "N/A", $M437)</f>
        <v>N/A</v>
      </c>
      <c r="V437" s="15" t="str">
        <f>IF($S437&lt;3, "N/A", $M437)</f>
        <v>N/A</v>
      </c>
      <c r="W437" s="15" t="str">
        <f>IF($S437&lt;4, "N/A", $M437)</f>
        <v>N/A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Yes</v>
      </c>
      <c r="AA437" s="17">
        <f>IF(C437="DM", "N/A", IF(Z437="No","N/A",VLOOKUP(B437,'Extension List'!$A$3:$AE$1972,19,FALSE)))</f>
        <v>19</v>
      </c>
      <c r="AB437" s="14">
        <f>IF(C437="DM", "N/A", IF(Z437="No","N/A",VLOOKUP(B437,'Extension List'!$A$3:$AE$1972,21,FALSE)))</f>
        <v>4</v>
      </c>
      <c r="AC437" s="14">
        <f>IF(AA437="N/A", "N/A", 0)</f>
        <v>0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9</v>
      </c>
      <c r="AN437" s="15" t="str">
        <f>IF(AD437="N/A", IF(U437="N/A", "N/A", L437+U437), AD437+AH437)</f>
        <v>N/A</v>
      </c>
      <c r="AO437" s="15" t="str">
        <f>IF(AD437="N/A", IF(V437="N/A", "N/A", L437+V437), IF(AI437="N/A", "N/A", AD437+AI437))</f>
        <v>N/A</v>
      </c>
      <c r="AP437" s="15" t="str">
        <f>IF(AD437="N/A", IF(W437="N/A", "N/A", L437+W437), IF(AJ437="N/A", "N/A", AD437+AJ437))</f>
        <v>N/A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40</v>
      </c>
      <c r="BH437" s="14" t="s">
        <v>40</v>
      </c>
      <c r="BI437" s="14"/>
      <c r="BJ437" s="15">
        <f>IF(AR437="R", $CA437, IF(OR(AR437="P", AR437="T", AR437="N"), 0, IF($C437="DM", $T437, IF(OR(AR437="Y", AR437="IR"),$AM437,IF(AR437="C", IF($BI437="Y", IF($AF437="N/A", $Q437, $AF437), IF($AG437="N/A", $T437,$AG437)))))))</f>
        <v>9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9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9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9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9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9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9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9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9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9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9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9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9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9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9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9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9</v>
      </c>
      <c r="CA437" s="14" t="s">
        <v>75</v>
      </c>
      <c r="CB437" s="15">
        <f>BZ437</f>
        <v>9</v>
      </c>
      <c r="CC437" s="14" t="str">
        <f>IF(OR($BH437="T", $BH437="R"), 0, IF($BH437="C", IF($BI437="Y", IF($BA437="C", 0, IF(AF437="N/A", Q437-T437, AF437-AG437)), IF($AF437="N/A", U437, AH437)), AN437))</f>
        <v>N/A</v>
      </c>
      <c r="CD437" s="14" t="str">
        <f>IF(OR($BH437="T", $BH437="R"), 0, IF($BH437="C", IF($BI437="Y", 0, IF($AF437="N/A", V437, AI437)), AO437))</f>
        <v>N/A</v>
      </c>
      <c r="CE437" s="14" t="str">
        <f>IF(OR($BH437="T", $BH437="R"), 0, IF($BH437="C", IF($BI437="Y", 0, IF($AF437="N/A", W437, AJ437)), AP437))</f>
        <v>N/A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S:9 G:4 GR:0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4670</v>
      </c>
      <c r="B438" s="14" t="s">
        <v>1325</v>
      </c>
      <c r="C438" s="14" t="s">
        <v>63</v>
      </c>
      <c r="D438" s="14" t="s">
        <v>1932</v>
      </c>
      <c r="E438" s="14">
        <f>VLOOKUP(B438, 'Rookie Year'!$A$2:$B$55555,2,FALSE)</f>
        <v>2017</v>
      </c>
      <c r="F438" s="14">
        <v>2022</v>
      </c>
      <c r="G438" s="14" t="s">
        <v>42</v>
      </c>
      <c r="H438" s="14" t="s">
        <v>1927</v>
      </c>
      <c r="I438" s="15">
        <v>19</v>
      </c>
      <c r="J438" s="14">
        <v>4</v>
      </c>
      <c r="K438" s="16">
        <f>IF(AND(G438&lt;&gt;"N",R438="N/A"), IF(I438&lt;4, 0, 0.25),IF(I438=1, IF(J438=1,0.25, 0.25), IF(I438&lt;13, 0.25, IF(I438&lt;26, 0.4, IF(I438&lt;51, 0.6, 0.75)))))</f>
        <v>0.4</v>
      </c>
      <c r="L438" s="15">
        <f>I438-M438</f>
        <v>11</v>
      </c>
      <c r="M438" s="15">
        <f>ROUNDUP(I438*K438,0)</f>
        <v>8</v>
      </c>
      <c r="N438" s="15">
        <f>M438*J438</f>
        <v>32</v>
      </c>
      <c r="O438" s="15">
        <v>32</v>
      </c>
      <c r="P438" s="15">
        <v>0</v>
      </c>
      <c r="Q438" s="15">
        <f>N438-O438-P438</f>
        <v>0</v>
      </c>
      <c r="R438" s="14">
        <v>2023</v>
      </c>
      <c r="S438" s="14">
        <f>IF(R438="N/A", J438-($B$1-F438), J438-($B$1-R438))</f>
        <v>2</v>
      </c>
      <c r="T438" s="15">
        <v>0</v>
      </c>
      <c r="U438" s="15">
        <v>0</v>
      </c>
      <c r="V438" s="15" t="str">
        <f>IF($S438&lt;3, "N/A", $M438)</f>
        <v>N/A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List'!$A$3:$AE$1972,19,FALSE)))</f>
        <v>N/A</v>
      </c>
      <c r="AB438" s="14" t="str">
        <f>IF(C438="DM", "N/A", IF(Z438="No","N/A",VLOOKUP(B438,'Extension List'!$A$3:$AE$1972,21,FALSE)))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11</v>
      </c>
      <c r="AN438" s="15">
        <f>IF(AD438="N/A", IF(U438="N/A", "N/A", L438+U438), AD438+AH438)</f>
        <v>11</v>
      </c>
      <c r="AO438" s="15" t="str">
        <f>IF(AD438="N/A", IF(V438="N/A", "N/A", L438+V438), IF(AI438="N/A", "N/A", AD438+AI438))</f>
        <v>N/A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40</v>
      </c>
      <c r="AS438" s="14" t="s">
        <v>40</v>
      </c>
      <c r="AT438" s="14" t="s">
        <v>40</v>
      </c>
      <c r="AU438" s="14" t="s">
        <v>40</v>
      </c>
      <c r="AV438" s="14" t="s">
        <v>40</v>
      </c>
      <c r="AW438" s="14" t="s">
        <v>40</v>
      </c>
      <c r="AX438" s="14" t="s">
        <v>40</v>
      </c>
      <c r="AY438" s="14" t="s">
        <v>40</v>
      </c>
      <c r="AZ438" s="14" t="s">
        <v>40</v>
      </c>
      <c r="BA438" s="14" t="s">
        <v>40</v>
      </c>
      <c r="BB438" s="14" t="s">
        <v>40</v>
      </c>
      <c r="BC438" s="14" t="s">
        <v>40</v>
      </c>
      <c r="BD438" s="14" t="s">
        <v>40</v>
      </c>
      <c r="BE438" s="14" t="s">
        <v>40</v>
      </c>
      <c r="BF438" s="14" t="s">
        <v>40</v>
      </c>
      <c r="BG438" s="14" t="s">
        <v>40</v>
      </c>
      <c r="BH438" s="14" t="s">
        <v>40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11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11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11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11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11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11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11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11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11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11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11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11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11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11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11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11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11</v>
      </c>
      <c r="CA438" s="14" t="s">
        <v>75</v>
      </c>
      <c r="CB438" s="15">
        <f>BZ438</f>
        <v>11</v>
      </c>
      <c r="CC438" s="14">
        <f>IF(OR($BH438="T", $BH438="R"), 0, IF($BH438="C", IF($BI438="Y", IF($BA438="C", 0, IF(AF438="N/A", Q438-T438, AF438-AG438)), IF($AF438="N/A", U438, AH438)), AN438))</f>
        <v>11</v>
      </c>
      <c r="CD438" s="14" t="str">
        <f>IF(OR($BH438="T", $BH438="R"), 0, IF($BH438="C", IF($BI438="Y", 0, IF($AF438="N/A", V438, AI438)), AO438))</f>
        <v>N/A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S:11 G:8 GR:0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6095</v>
      </c>
      <c r="B439" s="14" t="s">
        <v>3211</v>
      </c>
      <c r="C439" s="14" t="s">
        <v>63</v>
      </c>
      <c r="D439" s="14" t="s">
        <v>1932</v>
      </c>
      <c r="E439" s="14">
        <v>2025</v>
      </c>
      <c r="F439" s="14">
        <v>2025</v>
      </c>
      <c r="G439" s="14" t="s">
        <v>40</v>
      </c>
      <c r="H439" s="14" t="s">
        <v>2231</v>
      </c>
      <c r="I439" s="15">
        <v>1</v>
      </c>
      <c r="J439" s="14">
        <v>3</v>
      </c>
      <c r="K439" s="16">
        <f>IF(AND(G439&lt;&gt;"N",R439="N/A"), IF(I439&lt;4, 0, 0.25),IF(I439=1, IF(J439=1,0.25, 0.25), IF(I439&lt;13, 0.25, IF(I439&lt;26, 0.4, IF(I439&lt;51, 0.6, 0.75)))))</f>
        <v>0</v>
      </c>
      <c r="L439" s="15">
        <f>I439-M439</f>
        <v>1</v>
      </c>
      <c r="M439" s="15">
        <f>ROUNDUP(I439*K439,0)</f>
        <v>0</v>
      </c>
      <c r="N439" s="15">
        <f>M439*J439</f>
        <v>0</v>
      </c>
      <c r="O439" s="15">
        <v>0</v>
      </c>
      <c r="P439" s="15">
        <v>0</v>
      </c>
      <c r="Q439" s="15">
        <f>N439-O439-P439</f>
        <v>0</v>
      </c>
      <c r="R439" s="14" t="s">
        <v>75</v>
      </c>
      <c r="S439" s="14">
        <f>IF(R439="N/A", J439-($B$1-F439), J439-($B$1-R439))</f>
        <v>3</v>
      </c>
      <c r="T439" s="15">
        <f>IF($S439&lt;1, "N/A", $M439)</f>
        <v>0</v>
      </c>
      <c r="U439" s="15">
        <f>IF($S439&lt;2, "N/A", $M439)</f>
        <v>0</v>
      </c>
      <c r="V439" s="15">
        <f>IF($S439&lt;3, "N/A", $M439)</f>
        <v>0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No</v>
      </c>
      <c r="AA439" s="17" t="str">
        <f>IF(C439="DM", "N/A", IF(Z439="No","N/A",VLOOKUP(B439,'Extension List'!$A$3:$AE$1972,19,FALSE)))</f>
        <v>N/A</v>
      </c>
      <c r="AB439" s="14" t="str">
        <f>IF(C439="DM", "N/A", IF(Z439="No","N/A",VLOOKUP(B439,'Extension List'!$A$3:$AE$1972,21,FALSE)))</f>
        <v>N/A</v>
      </c>
      <c r="AC439" s="14" t="str">
        <f>IF(AA439="N/A", "N/A", 0)</f>
        <v>N/A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1</v>
      </c>
      <c r="AN439" s="15">
        <f>IF(AD439="N/A", IF(U439="N/A", "N/A", L439+U439), AD439+AH439)</f>
        <v>1</v>
      </c>
      <c r="AO439" s="15">
        <f>IF(AD439="N/A", IF(V439="N/A", "N/A", L439+V439), IF(AI439="N/A", "N/A", AD439+AI439))</f>
        <v>1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44</v>
      </c>
      <c r="AS439" s="14" t="s">
        <v>44</v>
      </c>
      <c r="AT439" s="14" t="s">
        <v>44</v>
      </c>
      <c r="AU439" s="14" t="s">
        <v>44</v>
      </c>
      <c r="AV439" s="14" t="s">
        <v>44</v>
      </c>
      <c r="AW439" s="14" t="s">
        <v>44</v>
      </c>
      <c r="AX439" s="14" t="s">
        <v>44</v>
      </c>
      <c r="AY439" s="14" t="s">
        <v>44</v>
      </c>
      <c r="AZ439" s="14" t="s">
        <v>44</v>
      </c>
      <c r="BA439" s="14" t="s">
        <v>44</v>
      </c>
      <c r="BB439" s="14" t="s">
        <v>44</v>
      </c>
      <c r="BC439" s="14" t="s">
        <v>44</v>
      </c>
      <c r="BD439" s="14" t="s">
        <v>44</v>
      </c>
      <c r="BE439" s="14" t="s">
        <v>44</v>
      </c>
      <c r="BF439" s="14" t="s">
        <v>44</v>
      </c>
      <c r="BG439" s="14" t="s">
        <v>44</v>
      </c>
      <c r="BH439" s="14" t="s">
        <v>44</v>
      </c>
      <c r="BJ439" s="15">
        <f>IF(AR439="R", $CA439, IF(OR(AR439="P", AR439="T", AR439="N"), 0, IF($C439="DM", $T439, IF(OR(AR439="Y", AR439="IR"),$AM439,IF(AR439="C", IF($BI439="Y", IF($AF439="N/A", $Q439, $AF439), IF($AG439="N/A", $T439,$AG439)))))))</f>
        <v>0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0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0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0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0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0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0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0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0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0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0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0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0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0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0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0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0</v>
      </c>
      <c r="CA439" s="14" t="s">
        <v>75</v>
      </c>
      <c r="CB439" s="15">
        <f>BZ439</f>
        <v>0</v>
      </c>
      <c r="CC439" s="14">
        <f>IF(OR($BH439="T", $BH439="R"), 0, IF($BH439="C", IF($BI439="Y", IF($BA439="C", 0, IF(AF439="N/A", Q439-T439, AF439-AG439)), IF($AF439="N/A", U439, AH439)), AN439))</f>
        <v>0</v>
      </c>
      <c r="CD439" s="14">
        <f>IF(OR($BH439="T", $BH439="R"), 0, IF($BH439="C", IF($BI439="Y", 0, IF($AF439="N/A", V439, AI439)), AO439))</f>
        <v>0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 G:0 GR:0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5166</v>
      </c>
      <c r="B440" s="14" t="s">
        <v>2758</v>
      </c>
      <c r="C440" s="14" t="s">
        <v>63</v>
      </c>
      <c r="D440" s="14" t="s">
        <v>1932</v>
      </c>
      <c r="E440" s="14">
        <f>VLOOKUP(B440, 'Rookie Year'!$A$2:$B$55555,2,FALSE)</f>
        <v>2023</v>
      </c>
      <c r="F440" s="14">
        <v>2023</v>
      </c>
      <c r="G440" s="14" t="s">
        <v>40</v>
      </c>
      <c r="H440" s="14" t="s">
        <v>2160</v>
      </c>
      <c r="I440" s="15">
        <v>7</v>
      </c>
      <c r="J440" s="14">
        <v>4</v>
      </c>
      <c r="K440" s="16">
        <f>IF(AND(G440&lt;&gt;"N",R440="N/A"), IF(I440&lt;4, 0, 0.25),IF(I440=1, IF(J440=1,0.25, 0.25), IF(I440&lt;13, 0.25, IF(I440&lt;26, 0.4, IF(I440&lt;51, 0.6, 0.75)))))</f>
        <v>0.25</v>
      </c>
      <c r="L440" s="15">
        <f>I440-M440</f>
        <v>5</v>
      </c>
      <c r="M440" s="15">
        <f>ROUNDUP(I440*K440,0)</f>
        <v>2</v>
      </c>
      <c r="N440" s="15">
        <f>M440*J440</f>
        <v>8</v>
      </c>
      <c r="O440" s="15">
        <v>4</v>
      </c>
      <c r="P440" s="15">
        <v>0</v>
      </c>
      <c r="Q440" s="15">
        <f>N440-O440-P440</f>
        <v>4</v>
      </c>
      <c r="R440" s="14" t="s">
        <v>75</v>
      </c>
      <c r="S440" s="14">
        <f>IF(R440="N/A", J440-($B$1-F440), J440-($B$1-R440))</f>
        <v>2</v>
      </c>
      <c r="T440" s="15">
        <v>2</v>
      </c>
      <c r="U440" s="15">
        <v>2</v>
      </c>
      <c r="V440" s="15" t="str">
        <f>IF($S440&lt;3, "N/A", $M440)</f>
        <v>N/A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List'!$A$3:$AE$1972,19,FALSE)))</f>
        <v>N/A</v>
      </c>
      <c r="AB440" s="14" t="str">
        <f>IF(C440="DM", "N/A", IF(Z440="No","N/A",VLOOKUP(B440,'Extension List'!$A$3:$AE$1972,21,FALSE)))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7</v>
      </c>
      <c r="AN440" s="15">
        <f>IF(AD440="N/A", IF(U440="N/A", "N/A", L440+U440), AD440+AH440)</f>
        <v>7</v>
      </c>
      <c r="AO440" s="15" t="str">
        <f>IF(AD440="N/A", IF(V440="N/A", "N/A", L440+V440), IF(AI440="N/A", "N/A", AD440+AI440))</f>
        <v>N/A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40</v>
      </c>
      <c r="AS440" s="14" t="s">
        <v>40</v>
      </c>
      <c r="AT440" s="14" t="s">
        <v>40</v>
      </c>
      <c r="AU440" s="14" t="s">
        <v>40</v>
      </c>
      <c r="AV440" s="14" t="s">
        <v>40</v>
      </c>
      <c r="AW440" s="14" t="s">
        <v>40</v>
      </c>
      <c r="AX440" s="14" t="s">
        <v>40</v>
      </c>
      <c r="AY440" s="14" t="s">
        <v>40</v>
      </c>
      <c r="AZ440" s="14" t="s">
        <v>40</v>
      </c>
      <c r="BA440" s="14" t="s">
        <v>40</v>
      </c>
      <c r="BB440" s="14" t="s">
        <v>40</v>
      </c>
      <c r="BC440" s="14" t="s">
        <v>40</v>
      </c>
      <c r="BD440" s="14" t="s">
        <v>40</v>
      </c>
      <c r="BE440" s="14" t="s">
        <v>40</v>
      </c>
      <c r="BF440" s="14" t="s">
        <v>40</v>
      </c>
      <c r="BG440" s="14" t="s">
        <v>40</v>
      </c>
      <c r="BH440" s="14" t="s">
        <v>40</v>
      </c>
      <c r="BI440" s="14"/>
      <c r="BJ440" s="15">
        <f>IF(AR440="R", $CA440, IF(OR(AR440="P", AR440="T", AR440="N"), 0, IF($C440="DM", $T440, IF(OR(AR440="Y", AR440="IR"),$AM440,IF(AR440="C", IF($BI440="Y", IF($AF440="N/A", $Q440, $AF440), IF($AG440="N/A", $T440,$AG440)))))))</f>
        <v>7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7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7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7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7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7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7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7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7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7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7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7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7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7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7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7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7</v>
      </c>
      <c r="CA440" s="14" t="s">
        <v>75</v>
      </c>
      <c r="CB440" s="15">
        <f>BZ440</f>
        <v>7</v>
      </c>
      <c r="CC440" s="14">
        <f>IF(OR($BH440="T", $BH440="R"), 0, IF($BH440="C", IF($BI440="Y", IF($BA440="C", 0, IF(AF440="N/A", Q440-T440, AF440-AG440)), IF($AF440="N/A", U440, AH440)), AN440))</f>
        <v>7</v>
      </c>
      <c r="CD440" s="14" t="str">
        <f>IF(OR($BH440="T", $BH440="R"), 0, IF($BH440="C", IF($BI440="Y", 0, IF($AF440="N/A", V440, AI440)), AO440))</f>
        <v>N/A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S:5 G:2 GR:4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6041</v>
      </c>
      <c r="B441" s="14" t="s">
        <v>3157</v>
      </c>
      <c r="C441" s="14" t="s">
        <v>63</v>
      </c>
      <c r="D441" s="14" t="s">
        <v>1932</v>
      </c>
      <c r="E441" s="14">
        <v>2025</v>
      </c>
      <c r="F441" s="14">
        <v>2025</v>
      </c>
      <c r="G441" s="14" t="s">
        <v>40</v>
      </c>
      <c r="H441" s="14" t="s">
        <v>2185</v>
      </c>
      <c r="I441" s="15">
        <v>2</v>
      </c>
      <c r="J441" s="14">
        <v>3</v>
      </c>
      <c r="K441" s="16">
        <f>IF(AND(G441&lt;&gt;"N",R441="N/A"), IF(I441&lt;4, 0, 0.25),IF(I441=1, IF(J441=1,0.25, 0.25), IF(I441&lt;13, 0.25, IF(I441&lt;26, 0.4, IF(I441&lt;51, 0.6, 0.75)))))</f>
        <v>0</v>
      </c>
      <c r="L441" s="15">
        <f>I441-M441</f>
        <v>2</v>
      </c>
      <c r="M441" s="15">
        <f>ROUNDUP(I441*K441,0)</f>
        <v>0</v>
      </c>
      <c r="N441" s="15">
        <f>M441*J441</f>
        <v>0</v>
      </c>
      <c r="O441" s="15">
        <v>0</v>
      </c>
      <c r="P441" s="15">
        <v>0</v>
      </c>
      <c r="Q441" s="15">
        <f>N441-O441-P441</f>
        <v>0</v>
      </c>
      <c r="R441" s="14" t="s">
        <v>75</v>
      </c>
      <c r="S441" s="14">
        <f>IF(R441="N/A", J441-($B$1-F441), J441-($B$1-R441))</f>
        <v>3</v>
      </c>
      <c r="T441" s="15">
        <f>IF($S441&lt;1, "N/A", $M441)</f>
        <v>0</v>
      </c>
      <c r="U441" s="15">
        <f>IF($S441&lt;2, "N/A", $M441)</f>
        <v>0</v>
      </c>
      <c r="V441" s="15">
        <f>IF($S441&lt;3, "N/A", $M441)</f>
        <v>0</v>
      </c>
      <c r="W441" s="15" t="str">
        <f>IF($S441&lt;4, "N/A", $M441)</f>
        <v>N/A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List'!$A$3:$AE$1972,19,FALSE)))</f>
        <v>N/A</v>
      </c>
      <c r="AB441" s="14" t="str">
        <f>IF(C441="DM", "N/A", IF(Z441="No","N/A",VLOOKUP(B441,'Extension List'!$A$3:$AE$1972,21,FALSE)))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2</v>
      </c>
      <c r="AN441" s="15">
        <f>IF(AD441="N/A", IF(U441="N/A", "N/A", L441+U441), AD441+AH441)</f>
        <v>2</v>
      </c>
      <c r="AO441" s="15">
        <f>IF(AD441="N/A", IF(V441="N/A", "N/A", L441+V441), IF(AI441="N/A", "N/A", AD441+AI441))</f>
        <v>2</v>
      </c>
      <c r="AP441" s="15" t="str">
        <f>IF(AD441="N/A", IF(W441="N/A", "N/A", L441+W441), IF(AJ441="N/A", "N/A", AD441+AJ441))</f>
        <v>N/A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J441" s="15">
        <f>IF(AR441="R", $CA441, IF(OR(AR441="P", AR441="T", AR441="N"), 0, IF($C441="DM", $T441, IF(OR(AR441="Y", AR441="IR"),$AM441,IF(AR441="C", IF($BI441="Y", IF($AF441="N/A", $Q441, $AF441), IF($AG441="N/A", $T441,$AG441)))))))</f>
        <v>2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2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2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2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2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2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2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2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2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2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2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2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2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2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2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2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2</v>
      </c>
      <c r="CA441" s="14" t="s">
        <v>75</v>
      </c>
      <c r="CB441" s="15">
        <f>BZ441</f>
        <v>2</v>
      </c>
      <c r="CC441" s="14">
        <f>IF(OR($BH441="T", $BH441="R"), 0, IF($BH441="C", IF($BI441="Y", IF($BA441="C", 0, IF(AF441="N/A", Q441-T441, AF441-AG441)), IF($AF441="N/A", U441, AH441)), AN441))</f>
        <v>2</v>
      </c>
      <c r="CD441" s="14">
        <f>IF(OR($BH441="T", $BH441="R"), 0, IF($BH441="C", IF($BI441="Y", 0, IF($AF441="N/A", V441, AI441)), AO441))</f>
        <v>2</v>
      </c>
      <c r="CE441" s="14" t="str">
        <f>IF(OR($BH441="T", $BH441="R"), 0, IF($BH441="C", IF($BI441="Y", 0, IF($AF441="N/A", W441, AJ441)), AP441))</f>
        <v>N/A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S:2 G:0 GR:0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5691</v>
      </c>
      <c r="B442" s="14" t="s">
        <v>3043</v>
      </c>
      <c r="C442" s="14" t="s">
        <v>63</v>
      </c>
      <c r="D442" s="14" t="s">
        <v>1932</v>
      </c>
      <c r="E442" s="14">
        <f>VLOOKUP(B442, 'Rookie Year'!$A$2:$B$55555,2,FALSE)</f>
        <v>2024</v>
      </c>
      <c r="F442" s="14">
        <v>2024</v>
      </c>
      <c r="G442" s="14" t="s">
        <v>40</v>
      </c>
      <c r="H442" s="14" t="s">
        <v>2233</v>
      </c>
      <c r="I442" s="15">
        <v>1</v>
      </c>
      <c r="J442" s="14">
        <v>3</v>
      </c>
      <c r="K442" s="16">
        <f>IF(AND(G442&lt;&gt;"N",R442="N/A"), IF(I442&lt;4, 0, 0.25),IF(I442=1, IF(J442=1,0.25, 0.25), IF(I442&lt;13, 0.25, IF(I442&lt;26, 0.4, IF(I442&lt;51, 0.6, 0.75)))))</f>
        <v>0</v>
      </c>
      <c r="L442" s="15">
        <f>I442-M442</f>
        <v>1</v>
      </c>
      <c r="M442" s="15">
        <f>ROUNDUP(I442*K442,0)</f>
        <v>0</v>
      </c>
      <c r="N442" s="15">
        <f>M442*J442</f>
        <v>0</v>
      </c>
      <c r="O442" s="15">
        <v>0</v>
      </c>
      <c r="P442" s="15">
        <v>0</v>
      </c>
      <c r="Q442" s="15">
        <f>N442-O442-P442</f>
        <v>0</v>
      </c>
      <c r="R442" s="14" t="s">
        <v>75</v>
      </c>
      <c r="S442" s="14">
        <f>IF(R442="N/A", J442-($B$1-F442), J442-($B$1-R442))</f>
        <v>2</v>
      </c>
      <c r="T442" s="15">
        <v>0</v>
      </c>
      <c r="U442" s="15">
        <v>0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No</v>
      </c>
      <c r="AA442" s="17" t="str">
        <f>IF(C442="DM", "N/A", IF(Z442="No","N/A",VLOOKUP(B442,'Extension List'!$A$3:$AE$1972,19,FALSE)))</f>
        <v>N/A</v>
      </c>
      <c r="AB442" s="14" t="str">
        <f>IF(C442="DM", "N/A", IF(Z442="No","N/A",VLOOKUP(B442,'Extension List'!$A$3:$AE$1972,21,FALSE)))</f>
        <v>N/A</v>
      </c>
      <c r="AC442" s="14" t="str">
        <f>IF(AA442="N/A", "N/A", 0)</f>
        <v>N/A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1</v>
      </c>
      <c r="AN442" s="15">
        <f>IF(AD442="N/A", IF(U442="N/A", "N/A", L442+U442), AD442+AH442)</f>
        <v>1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44</v>
      </c>
      <c r="AS442" s="14" t="s">
        <v>44</v>
      </c>
      <c r="AT442" s="14" t="s">
        <v>44</v>
      </c>
      <c r="AU442" s="14" t="s">
        <v>44</v>
      </c>
      <c r="AV442" s="14" t="s">
        <v>44</v>
      </c>
      <c r="AW442" s="14" t="s">
        <v>44</v>
      </c>
      <c r="AX442" s="14" t="s">
        <v>44</v>
      </c>
      <c r="AY442" s="14" t="s">
        <v>44</v>
      </c>
      <c r="AZ442" s="14" t="s">
        <v>44</v>
      </c>
      <c r="BA442" s="14" t="s">
        <v>44</v>
      </c>
      <c r="BB442" s="14" t="s">
        <v>44</v>
      </c>
      <c r="BC442" s="14" t="s">
        <v>44</v>
      </c>
      <c r="BD442" s="14" t="s">
        <v>44</v>
      </c>
      <c r="BE442" s="14" t="s">
        <v>44</v>
      </c>
      <c r="BF442" s="14" t="s">
        <v>44</v>
      </c>
      <c r="BG442" s="14" t="s">
        <v>44</v>
      </c>
      <c r="BH442" s="14" t="s">
        <v>44</v>
      </c>
      <c r="BI442" s="14"/>
      <c r="BJ442" s="15">
        <f>IF(AR442="R", $CA442, IF(OR(AR442="P", AR442="T", AR442="N"), 0, IF($C442="DM", $T442, IF(OR(AR442="Y", AR442="IR"),$AM442,IF(AR442="C", IF($BI442="Y", IF($AF442="N/A", $Q442, $AF442), IF($AG442="N/A", $T442,$AG442)))))))</f>
        <v>0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0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0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0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0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0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0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0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0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0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0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0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0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0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0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0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0</v>
      </c>
      <c r="CA442" s="14" t="s">
        <v>75</v>
      </c>
      <c r="CB442" s="15">
        <f>BZ442</f>
        <v>0</v>
      </c>
      <c r="CC442" s="14">
        <f>IF(OR($BH442="T", $BH442="R"), 0, IF($BH442="C", IF($BI442="Y", IF($BA442="C", 0, IF(AF442="N/A", Q442-T442, AF442-AG442)), IF($AF442="N/A", U442, AH442)), AN442))</f>
        <v>0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S:1 G:0 GR:0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4142</v>
      </c>
      <c r="B443" s="14" t="s">
        <v>2334</v>
      </c>
      <c r="C443" s="14" t="s">
        <v>63</v>
      </c>
      <c r="D443" s="14" t="s">
        <v>1932</v>
      </c>
      <c r="E443" s="14">
        <f>VLOOKUP(B443, 'Rookie Year'!$A$2:$B$55555,2,FALSE)</f>
        <v>2021</v>
      </c>
      <c r="F443" s="14">
        <v>2021</v>
      </c>
      <c r="G443" s="14" t="s">
        <v>40</v>
      </c>
      <c r="H443" s="14" t="s">
        <v>2145</v>
      </c>
      <c r="I443" s="15">
        <v>63</v>
      </c>
      <c r="J443" s="14">
        <v>4</v>
      </c>
      <c r="K443" s="16">
        <f>IF(AND(G443&lt;&gt;"N",R443="N/A"), IF(I443&lt;4, 0, 0.25),IF(I443=1, IF(J443=1,0.25, 0.25), IF(I443&lt;13, 0.25, IF(I443&lt;26, 0.4, IF(I443&lt;51, 0.6, 0.75)))))</f>
        <v>0.75</v>
      </c>
      <c r="L443" s="15">
        <f>I443-M443</f>
        <v>15</v>
      </c>
      <c r="M443" s="15">
        <f>ROUNDUP(I443*K443,0)</f>
        <v>48</v>
      </c>
      <c r="N443" s="15">
        <f>M443*J443</f>
        <v>192</v>
      </c>
      <c r="O443" s="15">
        <v>0</v>
      </c>
      <c r="P443" s="15">
        <v>43</v>
      </c>
      <c r="Q443" s="15">
        <f>N443-O443-P443</f>
        <v>149</v>
      </c>
      <c r="R443" s="14">
        <v>2024</v>
      </c>
      <c r="S443" s="14">
        <f>IF(R443="N/A", J443-($B$1-F443), J443-($B$1-R443))</f>
        <v>3</v>
      </c>
      <c r="T443" s="15">
        <v>39</v>
      </c>
      <c r="U443" s="15">
        <v>60</v>
      </c>
      <c r="V443" s="15">
        <v>50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No</v>
      </c>
      <c r="AA443" s="17" t="str">
        <f>IF(C443="DM", "N/A", IF(Z443="No","N/A",VLOOKUP(B443,'Extension List'!$A$3:$AE$1972,19,FALSE)))</f>
        <v>N/A</v>
      </c>
      <c r="AB443" s="14" t="str">
        <f>IF(C443="DM", "N/A", IF(Z443="No","N/A",VLOOKUP(B443,'Extension List'!$A$3:$AE$1972,21,FALSE)))</f>
        <v>N/A</v>
      </c>
      <c r="AC443" s="14" t="str">
        <f>IF(AA443="N/A", "N/A", 0)</f>
        <v>N/A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54</v>
      </c>
      <c r="AN443" s="15">
        <f>IF(AD443="N/A", IF(U443="N/A", "N/A", L443+U443), AD443+AH443)</f>
        <v>75</v>
      </c>
      <c r="AO443" s="15">
        <f>IF(AD443="N/A", IF(V443="N/A", "N/A", L443+V443), IF(AI443="N/A", "N/A", AD443+AI443))</f>
        <v>65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40</v>
      </c>
      <c r="AS443" s="14" t="s">
        <v>40</v>
      </c>
      <c r="AT443" s="14" t="s">
        <v>40</v>
      </c>
      <c r="AU443" s="14" t="s">
        <v>40</v>
      </c>
      <c r="AV443" s="14" t="s">
        <v>40</v>
      </c>
      <c r="AW443" s="14" t="s">
        <v>40</v>
      </c>
      <c r="AX443" s="14" t="s">
        <v>40</v>
      </c>
      <c r="AY443" s="14" t="s">
        <v>40</v>
      </c>
      <c r="AZ443" s="14" t="s">
        <v>40</v>
      </c>
      <c r="BA443" s="14" t="s">
        <v>40</v>
      </c>
      <c r="BB443" s="14" t="s">
        <v>40</v>
      </c>
      <c r="BC443" s="14" t="s">
        <v>40</v>
      </c>
      <c r="BD443" s="14" t="s">
        <v>40</v>
      </c>
      <c r="BE443" s="14" t="s">
        <v>40</v>
      </c>
      <c r="BF443" s="14" t="s">
        <v>40</v>
      </c>
      <c r="BG443" s="14" t="s">
        <v>40</v>
      </c>
      <c r="BH443" s="14" t="s">
        <v>40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54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54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54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54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54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54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54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54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54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54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54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54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54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54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54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54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54</v>
      </c>
      <c r="CA443" s="14" t="s">
        <v>75</v>
      </c>
      <c r="CB443" s="15">
        <f>BZ443</f>
        <v>54</v>
      </c>
      <c r="CC443" s="14">
        <f>IF(OR($BH443="T", $BH443="R"), 0, IF($BH443="C", IF($BI443="Y", IF($BA443="C", 0, IF(AF443="N/A", Q443-T443, AF443-AG443)), IF($AF443="N/A", U443, AH443)), AN443))</f>
        <v>75</v>
      </c>
      <c r="CD443" s="14">
        <f>IF(OR($BH443="T", $BH443="R"), 0, IF($BH443="C", IF($BI443="Y", 0, IF($AF443="N/A", V443, AI443)), AO443))</f>
        <v>65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S:15 G:48 GR:149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5596</v>
      </c>
      <c r="B444" s="14" t="s">
        <v>3044</v>
      </c>
      <c r="C444" s="14" t="s">
        <v>63</v>
      </c>
      <c r="D444" s="14" t="s">
        <v>1932</v>
      </c>
      <c r="E444" s="14">
        <f>VLOOKUP(B444, 'Rookie Year'!$A$2:$B$55555,2,FALSE)</f>
        <v>2024</v>
      </c>
      <c r="F444" s="14">
        <v>2024</v>
      </c>
      <c r="G444" s="14" t="s">
        <v>40</v>
      </c>
      <c r="H444" s="14" t="s">
        <v>2147</v>
      </c>
      <c r="I444" s="15">
        <v>15</v>
      </c>
      <c r="J444" s="14">
        <v>4</v>
      </c>
      <c r="K444" s="16">
        <f>IF(AND(G444&lt;&gt;"N",R444="N/A"), IF(I444&lt;4, 0, 0.25),IF(I444=1, IF(J444=1,0.25, 0.25), IF(I444&lt;13, 0.25, IF(I444&lt;26, 0.4, IF(I444&lt;51, 0.6, 0.75)))))</f>
        <v>0.25</v>
      </c>
      <c r="L444" s="15">
        <f>I444-M444</f>
        <v>11</v>
      </c>
      <c r="M444" s="15">
        <f>ROUNDUP(I444*K444,0)</f>
        <v>4</v>
      </c>
      <c r="N444" s="15">
        <f>M444*J444</f>
        <v>16</v>
      </c>
      <c r="O444" s="15">
        <v>0</v>
      </c>
      <c r="P444" s="15">
        <v>0</v>
      </c>
      <c r="Q444" s="15">
        <f>N444-O444-P444</f>
        <v>16</v>
      </c>
      <c r="R444" s="14" t="s">
        <v>75</v>
      </c>
      <c r="S444" s="14">
        <f>IF(R444="N/A", J444-($B$1-F444), J444-($B$1-R444))</f>
        <v>3</v>
      </c>
      <c r="T444" s="15">
        <v>2</v>
      </c>
      <c r="U444" s="15">
        <v>7</v>
      </c>
      <c r="V444" s="15">
        <v>7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List'!$A$3:$AE$1972,19,FALSE)))</f>
        <v>N/A</v>
      </c>
      <c r="AB444" s="14" t="str">
        <f>IF(C444="DM", "N/A", IF(Z444="No","N/A",VLOOKUP(B444,'Extension List'!$A$3:$AE$1972,21,FALSE)))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13</v>
      </c>
      <c r="AN444" s="15">
        <f>IF(AD444="N/A", IF(U444="N/A", "N/A", L444+U444), AD444+AH444)</f>
        <v>18</v>
      </c>
      <c r="AO444" s="15">
        <f>IF(AD444="N/A", IF(V444="N/A", "N/A", L444+V444), IF(AI444="N/A", "N/A", AD444+AI444))</f>
        <v>18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I444" s="14"/>
      <c r="BJ444" s="15">
        <f>IF(AR444="R", $CA444, IF(OR(AR444="P", AR444="T", AR444="N"), 0, IF($C444="DM", $T444, IF(OR(AR444="Y", AR444="IR"),$AM444,IF(AR444="C", IF($BI444="Y", IF($AF444="N/A", $Q444, $AF444), IF($AG444="N/A", $T444,$AG444)))))))</f>
        <v>13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13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13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13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13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13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13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13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13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13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13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13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13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13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13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13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13</v>
      </c>
      <c r="CA444" s="14" t="s">
        <v>75</v>
      </c>
      <c r="CB444" s="15">
        <f>BZ444</f>
        <v>13</v>
      </c>
      <c r="CC444" s="14">
        <f>IF(OR($BH444="T", $BH444="R"), 0, IF($BH444="C", IF($BI444="Y", IF($BA444="C", 0, IF(AF444="N/A", Q444-T444, AF444-AG444)), IF($AF444="N/A", U444, AH444)), AN444))</f>
        <v>18</v>
      </c>
      <c r="CD444" s="14">
        <f>IF(OR($BH444="T", $BH444="R"), 0, IF($BH444="C", IF($BI444="Y", 0, IF($AF444="N/A", V444, AI444)), AO444))</f>
        <v>18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S:11 G:4 GR:16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6106</v>
      </c>
      <c r="B445" s="14" t="s">
        <v>3222</v>
      </c>
      <c r="C445" s="14" t="s">
        <v>64</v>
      </c>
      <c r="D445" s="14" t="s">
        <v>1932</v>
      </c>
      <c r="E445" s="14">
        <v>2025</v>
      </c>
      <c r="F445" s="14">
        <v>2025</v>
      </c>
      <c r="G445" s="14" t="s">
        <v>40</v>
      </c>
      <c r="H445" s="14" t="s">
        <v>2239</v>
      </c>
      <c r="I445" s="15">
        <v>1</v>
      </c>
      <c r="J445" s="14">
        <v>3</v>
      </c>
      <c r="K445" s="16">
        <f>IF(AND(G445&lt;&gt;"N",R445="N/A"), IF(I445&lt;4, 0, 0.25),IF(I445=1, IF(J445=1,0.25, 0.25), IF(I445&lt;13, 0.25, IF(I445&lt;26, 0.4, IF(I445&lt;51, 0.6, 0.75)))))</f>
        <v>0</v>
      </c>
      <c r="L445" s="15">
        <f>I445-M445</f>
        <v>1</v>
      </c>
      <c r="M445" s="15">
        <f>ROUNDUP(I445*K445,0)</f>
        <v>0</v>
      </c>
      <c r="N445" s="15">
        <f>M445*J445</f>
        <v>0</v>
      </c>
      <c r="O445" s="15">
        <v>0</v>
      </c>
      <c r="P445" s="15">
        <v>0</v>
      </c>
      <c r="Q445" s="15">
        <f>N445-O445-P445</f>
        <v>0</v>
      </c>
      <c r="R445" s="14" t="s">
        <v>75</v>
      </c>
      <c r="S445" s="14">
        <f>IF(R445="N/A", J445-($B$1-F445), J445-($B$1-R445))</f>
        <v>3</v>
      </c>
      <c r="T445" s="15">
        <f>IF($S445&lt;1, "N/A", $M445)</f>
        <v>0</v>
      </c>
      <c r="U445" s="15">
        <f>IF($S445&lt;2, "N/A", $M445)</f>
        <v>0</v>
      </c>
      <c r="V445" s="15">
        <f>IF($S445&lt;3, "N/A", $M445)</f>
        <v>0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List'!$A$3:$AE$1972,19,FALSE)))</f>
        <v>N/A</v>
      </c>
      <c r="AB445" s="14" t="str">
        <f>IF(C445="DM", "N/A", IF(Z445="No","N/A",VLOOKUP(B445,'Extension List'!$A$3:$AE$1972,21,FALSE)))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1</v>
      </c>
      <c r="AN445" s="15">
        <f>IF(AD445="N/A", IF(U445="N/A", "N/A", L445+U445), AD445+AH445)</f>
        <v>1</v>
      </c>
      <c r="AO445" s="15">
        <f>IF(AD445="N/A", IF(V445="N/A", "N/A", L445+V445), IF(AI445="N/A", "N/A", AD445+AI445))</f>
        <v>1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40</v>
      </c>
      <c r="AS445" s="14" t="s">
        <v>40</v>
      </c>
      <c r="AT445" s="14" t="s">
        <v>40</v>
      </c>
      <c r="AU445" s="14" t="s">
        <v>40</v>
      </c>
      <c r="AV445" s="14" t="s">
        <v>40</v>
      </c>
      <c r="AW445" s="14" t="s">
        <v>40</v>
      </c>
      <c r="AX445" s="14" t="s">
        <v>40</v>
      </c>
      <c r="AY445" s="14" t="s">
        <v>40</v>
      </c>
      <c r="AZ445" s="14" t="s">
        <v>40</v>
      </c>
      <c r="BA445" s="14" t="s">
        <v>40</v>
      </c>
      <c r="BB445" s="14" t="s">
        <v>40</v>
      </c>
      <c r="BC445" s="14" t="s">
        <v>40</v>
      </c>
      <c r="BD445" s="14" t="s">
        <v>40</v>
      </c>
      <c r="BE445" s="14" t="s">
        <v>40</v>
      </c>
      <c r="BF445" s="14" t="s">
        <v>40</v>
      </c>
      <c r="BG445" s="14" t="s">
        <v>40</v>
      </c>
      <c r="BH445" s="14" t="s">
        <v>40</v>
      </c>
      <c r="BJ445" s="15">
        <f>IF(AR445="R", $CA445, IF(OR(AR445="P", AR445="T", AR445="N"), 0, IF($C445="DM", $T445, IF(OR(AR445="Y", AR445="IR"),$AM445,IF(AR445="C", IF($BI445="Y", IF($AF445="N/A", $Q445, $AF445), IF($AG445="N/A", $T445,$AG445)))))))</f>
        <v>1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1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1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1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1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1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1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1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1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1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1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1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1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1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1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1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1</v>
      </c>
      <c r="CA445" s="14" t="s">
        <v>75</v>
      </c>
      <c r="CB445" s="15">
        <f>BZ445</f>
        <v>1</v>
      </c>
      <c r="CC445" s="14">
        <f>IF(OR($BH445="T", $BH445="R"), 0, IF($BH445="C", IF($BI445="Y", IF($BA445="C", 0, IF(AF445="N/A", Q445-T445, AF445-AG445)), IF($AF445="N/A", U445, AH445)), AN445))</f>
        <v>1</v>
      </c>
      <c r="CD445" s="14">
        <f>IF(OR($BH445="T", $BH445="R"), 0, IF($BH445="C", IF($BI445="Y", 0, IF($AF445="N/A", V445, AI445)), AO445))</f>
        <v>1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S:1 G:0 GR:0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5521</v>
      </c>
      <c r="B446" s="14" t="s">
        <v>2881</v>
      </c>
      <c r="C446" s="14" t="s">
        <v>64</v>
      </c>
      <c r="D446" s="14" t="s">
        <v>1932</v>
      </c>
      <c r="E446" s="14">
        <f>VLOOKUP(B446, 'Rookie Year'!$A$2:$B$55555,2,FALSE)</f>
        <v>2022</v>
      </c>
      <c r="F446" s="14">
        <v>2024</v>
      </c>
      <c r="G446" s="14" t="s">
        <v>42</v>
      </c>
      <c r="H446" s="14" t="s">
        <v>1927</v>
      </c>
      <c r="I446" s="15">
        <v>21</v>
      </c>
      <c r="J446" s="14">
        <v>4</v>
      </c>
      <c r="K446" s="16">
        <f>IF(AND(G446&lt;&gt;"N",R446="N/A"), IF(I446&lt;4, 0, 0.25),IF(I446=1, IF(J446=1,0.25, 0.25), IF(I446&lt;13, 0.25, IF(I446&lt;26, 0.4, IF(I446&lt;51, 0.6, 0.75)))))</f>
        <v>0.4</v>
      </c>
      <c r="L446" s="15">
        <f>I446-M446</f>
        <v>12</v>
      </c>
      <c r="M446" s="15">
        <f>ROUNDUP(I446*K446,0)</f>
        <v>9</v>
      </c>
      <c r="N446" s="15">
        <f>M446*J446</f>
        <v>36</v>
      </c>
      <c r="O446" s="15">
        <v>9</v>
      </c>
      <c r="P446" s="15">
        <v>0</v>
      </c>
      <c r="Q446" s="15">
        <f>N446-O446-P446</f>
        <v>27</v>
      </c>
      <c r="R446" s="14" t="s">
        <v>75</v>
      </c>
      <c r="S446" s="14">
        <f>IF(R446="N/A", J446-($B$1-F446), J446-($B$1-R446))</f>
        <v>3</v>
      </c>
      <c r="T446" s="15">
        <v>9</v>
      </c>
      <c r="U446" s="15">
        <v>9</v>
      </c>
      <c r="V446" s="15">
        <v>9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No</v>
      </c>
      <c r="AA446" s="17" t="str">
        <f>IF(C446="DM", "N/A", IF(Z446="No","N/A",VLOOKUP(B446,'Extension List'!$A$3:$AE$1972,19,FALSE)))</f>
        <v>N/A</v>
      </c>
      <c r="AB446" s="14" t="str">
        <f>IF(C446="DM", "N/A", IF(Z446="No","N/A",VLOOKUP(B446,'Extension List'!$A$3:$AE$1972,21,FALSE)))</f>
        <v>N/A</v>
      </c>
      <c r="AC446" s="14" t="str">
        <f>IF(AA446="N/A", "N/A", 0)</f>
        <v>N/A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21</v>
      </c>
      <c r="AN446" s="15">
        <f>IF(AD446="N/A", IF(U446="N/A", "N/A", L446+U446), AD446+AH446)</f>
        <v>21</v>
      </c>
      <c r="AO446" s="15">
        <f>IF(AD446="N/A", IF(V446="N/A", "N/A", L446+V446), IF(AI446="N/A", "N/A", AD446+AI446))</f>
        <v>21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40</v>
      </c>
      <c r="AS446" s="14" t="s">
        <v>40</v>
      </c>
      <c r="AT446" s="14" t="s">
        <v>40</v>
      </c>
      <c r="AU446" s="14" t="s">
        <v>40</v>
      </c>
      <c r="AV446" s="14" t="s">
        <v>40</v>
      </c>
      <c r="AW446" s="14" t="s">
        <v>40</v>
      </c>
      <c r="AX446" s="14" t="s">
        <v>40</v>
      </c>
      <c r="AY446" s="14" t="s">
        <v>40</v>
      </c>
      <c r="AZ446" s="14" t="s">
        <v>40</v>
      </c>
      <c r="BA446" s="14" t="s">
        <v>40</v>
      </c>
      <c r="BB446" s="14" t="s">
        <v>40</v>
      </c>
      <c r="BC446" s="14" t="s">
        <v>40</v>
      </c>
      <c r="BD446" s="14" t="s">
        <v>40</v>
      </c>
      <c r="BE446" s="14" t="s">
        <v>40</v>
      </c>
      <c r="BF446" s="14" t="s">
        <v>40</v>
      </c>
      <c r="BG446" s="14" t="s">
        <v>40</v>
      </c>
      <c r="BH446" s="14" t="s">
        <v>40</v>
      </c>
      <c r="BI446" s="14"/>
      <c r="BJ446" s="15">
        <f>IF(AR446="R", $CA446, IF(OR(AR446="P", AR446="T", AR446="N"), 0, IF($C446="DM", $T446, IF(OR(AR446="Y", AR446="IR"),$AM446,IF(AR446="C", IF($BI446="Y", IF($AF446="N/A", $Q446, $AF446), IF($AG446="N/A", $T446,$AG446)))))))</f>
        <v>21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21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21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21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21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21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21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21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21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21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21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21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21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21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21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21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21</v>
      </c>
      <c r="CA446" s="14" t="s">
        <v>75</v>
      </c>
      <c r="CB446" s="15">
        <f>BZ446</f>
        <v>21</v>
      </c>
      <c r="CC446" s="14">
        <f>IF(OR($BH446="T", $BH446="R"), 0, IF($BH446="C", IF($BI446="Y", IF($BA446="C", 0, IF(AF446="N/A", Q446-T446, AF446-AG446)), IF($AF446="N/A", U446, AH446)), AN446))</f>
        <v>21</v>
      </c>
      <c r="CD446" s="14">
        <f>IF(OR($BH446="T", $BH446="R"), 0, IF($BH446="C", IF($BI446="Y", 0, IF($AF446="N/A", V446, AI446)), AO446))</f>
        <v>21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S:12 G:9 GR:27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4831</v>
      </c>
      <c r="B447" s="14" t="s">
        <v>2656</v>
      </c>
      <c r="C447" s="14" t="s">
        <v>64</v>
      </c>
      <c r="D447" s="14" t="s">
        <v>1932</v>
      </c>
      <c r="E447" s="14">
        <f>VLOOKUP(B447, 'Rookie Year'!$A$2:$B$55555,2,FALSE)</f>
        <v>2022</v>
      </c>
      <c r="F447" s="14">
        <v>2025</v>
      </c>
      <c r="G447" s="14" t="s">
        <v>42</v>
      </c>
      <c r="H447" s="14" t="s">
        <v>2928</v>
      </c>
      <c r="I447" s="15">
        <v>16</v>
      </c>
      <c r="J447" s="14">
        <v>4</v>
      </c>
      <c r="K447" s="16">
        <f>IF(AND(G447&lt;&gt;"N",R447="N/A"), IF(I447&lt;4, 0, 0.25),IF(I447=1, IF(J447=1,0.25, 0.25), IF(I447&lt;13, 0.25, IF(I447&lt;26, 0.4, IF(I447&lt;51, 0.6, 0.75)))))</f>
        <v>0.4</v>
      </c>
      <c r="L447" s="15">
        <f>I447-M447</f>
        <v>9</v>
      </c>
      <c r="M447" s="15">
        <f>ROUNDUP(I447*K447,0)</f>
        <v>7</v>
      </c>
      <c r="N447" s="15">
        <f>M447*J447</f>
        <v>28</v>
      </c>
      <c r="O447" s="15">
        <v>0</v>
      </c>
      <c r="P447" s="15">
        <v>0</v>
      </c>
      <c r="Q447" s="15">
        <f>N447-O447-P447</f>
        <v>28</v>
      </c>
      <c r="R447" s="14" t="s">
        <v>75</v>
      </c>
      <c r="S447" s="14">
        <f>IF(R447="N/A", J447-($B$1-F447), J447-($B$1-R447))</f>
        <v>4</v>
      </c>
      <c r="T447" s="15">
        <f>IF($S447&lt;1, "N/A", $M447)</f>
        <v>7</v>
      </c>
      <c r="U447" s="15">
        <f>IF($S447&lt;2, "N/A", $M447)</f>
        <v>7</v>
      </c>
      <c r="V447" s="15">
        <f>IF($S447&lt;3, "N/A", $M447)</f>
        <v>7</v>
      </c>
      <c r="W447" s="15">
        <f>IF($S447&lt;4, "N/A", $M447)</f>
        <v>7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List'!$A$3:$AE$1972,19,FALSE)))</f>
        <v>N/A</v>
      </c>
      <c r="AB447" s="14" t="str">
        <f>IF(C447="DM", "N/A", IF(Z447="No","N/A",VLOOKUP(B447,'Extension List'!$A$3:$AE$1972,21,FALSE)))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16</v>
      </c>
      <c r="AN447" s="15">
        <f>IF(AD447="N/A", IF(U447="N/A", "N/A", L447+U447), AD447+AH447)</f>
        <v>16</v>
      </c>
      <c r="AO447" s="15">
        <f>IF(AD447="N/A", IF(V447="N/A", "N/A", L447+V447), IF(AI447="N/A", "N/A", AD447+AI447))</f>
        <v>16</v>
      </c>
      <c r="AP447" s="15">
        <f>IF(AD447="N/A", IF(W447="N/A", "N/A", L447+W447), IF(AJ447="N/A", "N/A", AD447+AJ447))</f>
        <v>16</v>
      </c>
      <c r="AQ447" s="15" t="str">
        <f>IF(AD447="N/A", IF(X447="N/A", "N/A", L447+X447), IF(AK447="N/A", "N/A", AD447+AK447))</f>
        <v>N/A</v>
      </c>
      <c r="AR447" s="14" t="s">
        <v>40</v>
      </c>
      <c r="AS447" s="14" t="s">
        <v>40</v>
      </c>
      <c r="AT447" s="14" t="s">
        <v>40</v>
      </c>
      <c r="AU447" s="14" t="s">
        <v>40</v>
      </c>
      <c r="AV447" s="14" t="s">
        <v>40</v>
      </c>
      <c r="AW447" s="14" t="s">
        <v>40</v>
      </c>
      <c r="AX447" s="14" t="s">
        <v>40</v>
      </c>
      <c r="AY447" s="14" t="s">
        <v>40</v>
      </c>
      <c r="AZ447" s="14" t="s">
        <v>40</v>
      </c>
      <c r="BA447" s="14" t="s">
        <v>40</v>
      </c>
      <c r="BB447" s="14" t="s">
        <v>40</v>
      </c>
      <c r="BC447" s="14" t="s">
        <v>40</v>
      </c>
      <c r="BD447" s="14" t="s">
        <v>40</v>
      </c>
      <c r="BE447" s="14" t="s">
        <v>40</v>
      </c>
      <c r="BF447" s="14" t="s">
        <v>40</v>
      </c>
      <c r="BG447" s="14" t="s">
        <v>40</v>
      </c>
      <c r="BH447" s="14" t="s">
        <v>40</v>
      </c>
      <c r="BI447" s="14"/>
      <c r="BJ447" s="15">
        <f>IF(AR447="R", $CA447, IF(OR(AR447="P", AR447="T", AR447="N"), 0, IF($C447="DM", $T447, IF(OR(AR447="Y", AR447="IR"),$AM447,IF(AR447="C", IF($BI447="Y", IF($AF447="N/A", $Q447, $AF447), IF($AG447="N/A", $T447,$AG447)))))))</f>
        <v>16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16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16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16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16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16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16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16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16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16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16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16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16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16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16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16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16</v>
      </c>
      <c r="CA447" s="14" t="s">
        <v>75</v>
      </c>
      <c r="CB447" s="15">
        <f>BZ447</f>
        <v>16</v>
      </c>
      <c r="CC447" s="14">
        <f>IF(OR($BH447="T", $BH447="R"), 0, IF($BH447="C", IF($BI447="Y", IF($BA447="C", 0, IF(AF447="N/A", Q447-T447, AF447-AG447)), IF($AF447="N/A", U447, AH447)), AN447))</f>
        <v>16</v>
      </c>
      <c r="CD447" s="14">
        <f>IF(OR($BH447="T", $BH447="R"), 0, IF($BH447="C", IF($BI447="Y", 0, IF($AF447="N/A", V447, AI447)), AO447))</f>
        <v>16</v>
      </c>
      <c r="CE447" s="14">
        <f>IF(OR($BH447="T", $BH447="R"), 0, IF($BH447="C", IF($BI447="Y", 0, IF($AF447="N/A", W447, AJ447)), AP447))</f>
        <v>16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S:9 G:7 GR:28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5636</v>
      </c>
      <c r="B448" s="14" t="s">
        <v>3045</v>
      </c>
      <c r="C448" s="14" t="s">
        <v>64</v>
      </c>
      <c r="D448" s="14" t="s">
        <v>1932</v>
      </c>
      <c r="E448" s="14">
        <f>VLOOKUP(B448, 'Rookie Year'!$A$2:$B$55555,2,FALSE)</f>
        <v>2024</v>
      </c>
      <c r="F448" s="14">
        <v>2024</v>
      </c>
      <c r="G448" s="14" t="s">
        <v>40</v>
      </c>
      <c r="H448" s="14" t="s">
        <v>2187</v>
      </c>
      <c r="I448" s="15">
        <v>2</v>
      </c>
      <c r="J448" s="14">
        <v>3</v>
      </c>
      <c r="K448" s="16">
        <f>IF(AND(G448&lt;&gt;"N",R448="N/A"), IF(I448&lt;4, 0, 0.25),IF(I448=1, IF(J448=1,0.25, 0.25), IF(I448&lt;13, 0.25, IF(I448&lt;26, 0.4, IF(I448&lt;51, 0.6, 0.75)))))</f>
        <v>0</v>
      </c>
      <c r="L448" s="15">
        <f>I448-M448</f>
        <v>2</v>
      </c>
      <c r="M448" s="15">
        <f>ROUNDUP(I448*K448,0)</f>
        <v>0</v>
      </c>
      <c r="N448" s="15">
        <f>M448*J448</f>
        <v>0</v>
      </c>
      <c r="O448" s="15">
        <v>0</v>
      </c>
      <c r="P448" s="15">
        <v>0</v>
      </c>
      <c r="Q448" s="15">
        <f>N448-O448-P448</f>
        <v>0</v>
      </c>
      <c r="R448" s="14" t="s">
        <v>75</v>
      </c>
      <c r="S448" s="14">
        <f>IF(R448="N/A", J448-($B$1-F448), J448-($B$1-R448))</f>
        <v>2</v>
      </c>
      <c r="T448" s="15">
        <v>0</v>
      </c>
      <c r="U448" s="15">
        <v>0</v>
      </c>
      <c r="V448" s="15" t="str">
        <f>IF($S448&lt;3, "N/A", $M448)</f>
        <v>N/A</v>
      </c>
      <c r="W448" s="15" t="str">
        <f>IF($S448&lt;4, "N/A", $M448)</f>
        <v>N/A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List'!$A$3:$AE$1972,19,FALSE)))</f>
        <v>N/A</v>
      </c>
      <c r="AB448" s="14" t="str">
        <f>IF(C448="DM", "N/A", IF(Z448="No","N/A",VLOOKUP(B448,'Extension List'!$A$3:$AE$1972,21,FALSE)))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2</v>
      </c>
      <c r="AN448" s="15">
        <f>IF(AD448="N/A", IF(U448="N/A", "N/A", L448+U448), AD448+AH448)</f>
        <v>2</v>
      </c>
      <c r="AO448" s="15" t="str">
        <f>IF(AD448="N/A", IF(V448="N/A", "N/A", L448+V448), IF(AI448="N/A", "N/A", AD448+AI448))</f>
        <v>N/A</v>
      </c>
      <c r="AP448" s="15" t="str">
        <f>IF(AD448="N/A", IF(W448="N/A", "N/A", L448+W448), IF(AJ448="N/A", "N/A", AD448+AJ448))</f>
        <v>N/A</v>
      </c>
      <c r="AQ448" s="15" t="str">
        <f>IF(AD448="N/A", IF(X448="N/A", "N/A", L448+X448), IF(AK448="N/A", "N/A", AD448+AK448))</f>
        <v>N/A</v>
      </c>
      <c r="AR448" s="14" t="s">
        <v>40</v>
      </c>
      <c r="AS448" s="14" t="s">
        <v>40</v>
      </c>
      <c r="AT448" s="14" t="s">
        <v>40</v>
      </c>
      <c r="AU448" s="14" t="s">
        <v>40</v>
      </c>
      <c r="AV448" s="14" t="s">
        <v>40</v>
      </c>
      <c r="AW448" s="14" t="s">
        <v>40</v>
      </c>
      <c r="AX448" s="14" t="s">
        <v>40</v>
      </c>
      <c r="AY448" s="14" t="s">
        <v>40</v>
      </c>
      <c r="AZ448" s="14" t="s">
        <v>40</v>
      </c>
      <c r="BA448" s="14" t="s">
        <v>40</v>
      </c>
      <c r="BB448" s="14" t="s">
        <v>40</v>
      </c>
      <c r="BC448" s="14" t="s">
        <v>40</v>
      </c>
      <c r="BD448" s="14" t="s">
        <v>40</v>
      </c>
      <c r="BE448" s="14" t="s">
        <v>40</v>
      </c>
      <c r="BF448" s="14" t="s">
        <v>40</v>
      </c>
      <c r="BG448" s="14" t="s">
        <v>40</v>
      </c>
      <c r="BH448" s="14" t="s">
        <v>40</v>
      </c>
      <c r="BI448" s="14"/>
      <c r="BJ448" s="15">
        <f>IF(AR448="R", $CA448, IF(OR(AR448="P", AR448="T", AR448="N"), 0, IF($C448="DM", $T448, IF(OR(AR448="Y", AR448="IR"),$AM448,IF(AR448="C", IF($BI448="Y", IF($AF448="N/A", $Q448, $AF448), IF($AG448="N/A", $T448,$AG448)))))))</f>
        <v>2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2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2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2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2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2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2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2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2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2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2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2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2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2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2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2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2</v>
      </c>
      <c r="CA448" s="14" t="s">
        <v>75</v>
      </c>
      <c r="CB448" s="15">
        <f>BZ448</f>
        <v>2</v>
      </c>
      <c r="CC448" s="14">
        <f>IF(OR($BH448="T", $BH448="R"), 0, IF($BH448="C", IF($BI448="Y", IF($BA448="C", 0, IF(AF448="N/A", Q448-T448, AF448-AG448)), IF($AF448="N/A", U448, AH448)), AN448))</f>
        <v>2</v>
      </c>
      <c r="CD448" s="14" t="str">
        <f>IF(OR($BH448="T", $BH448="R"), 0, IF($BH448="C", IF($BI448="Y", 0, IF($AF448="N/A", V448, AI448)), AO448))</f>
        <v>N/A</v>
      </c>
      <c r="CE448" s="14" t="str">
        <f>IF(OR($BH448="T", $BH448="R"), 0, IF($BH448="C", IF($BI448="Y", 0, IF($AF448="N/A", W448, AJ448)), AP448))</f>
        <v>N/A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S:2 G:0 GR:0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4070</v>
      </c>
      <c r="B449" s="14" t="s">
        <v>1504</v>
      </c>
      <c r="C449" s="14" t="s">
        <v>64</v>
      </c>
      <c r="D449" s="14" t="s">
        <v>1932</v>
      </c>
      <c r="E449" s="14">
        <f>VLOOKUP(B449, 'Rookie Year'!$A$2:$B$55555,2,FALSE)</f>
        <v>2018</v>
      </c>
      <c r="F449" s="14">
        <v>2021</v>
      </c>
      <c r="G449" s="14" t="s">
        <v>42</v>
      </c>
      <c r="H449" s="14" t="s">
        <v>1927</v>
      </c>
      <c r="I449" s="15">
        <v>28</v>
      </c>
      <c r="J449" s="14">
        <v>5</v>
      </c>
      <c r="K449" s="16">
        <f>IF(AND(G449&lt;&gt;"N",R449="N/A"), IF(I449&lt;4, 0, 0.25),IF(I449=1, IF(J449=1,0.25, 0.25), IF(I449&lt;13, 0.25, IF(I449&lt;26, 0.4, IF(I449&lt;51, 0.6, 0.75)))))</f>
        <v>0.6</v>
      </c>
      <c r="L449" s="15">
        <f>I449-M449</f>
        <v>11</v>
      </c>
      <c r="M449" s="15">
        <f>ROUNDUP(I449*K449,0)</f>
        <v>17</v>
      </c>
      <c r="N449" s="15">
        <f>M449*J449</f>
        <v>85</v>
      </c>
      <c r="O449" s="15">
        <v>76</v>
      </c>
      <c r="P449" s="15">
        <v>0</v>
      </c>
      <c r="Q449" s="15">
        <f>N449-O449-P449</f>
        <v>9</v>
      </c>
      <c r="R449" s="14">
        <v>2022</v>
      </c>
      <c r="S449" s="14">
        <f>IF(R449="N/A", J449-($B$1-F449), J449-($B$1-R449))</f>
        <v>2</v>
      </c>
      <c r="T449" s="15">
        <v>8</v>
      </c>
      <c r="U449" s="15">
        <v>1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No</v>
      </c>
      <c r="AA449" s="17" t="str">
        <f>IF(C449="DM", "N/A", IF(Z449="No","N/A",VLOOKUP(B449,'Extension List'!$A$3:$AE$1972,19,FALSE)))</f>
        <v>N/A</v>
      </c>
      <c r="AB449" s="14" t="str">
        <f>IF(C449="DM", "N/A", IF(Z449="No","N/A",VLOOKUP(B449,'Extension List'!$A$3:$AE$1972,21,FALSE)))</f>
        <v>N/A</v>
      </c>
      <c r="AC449" s="14" t="str">
        <f>IF(AA449="N/A", "N/A", 0)</f>
        <v>N/A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19</v>
      </c>
      <c r="AN449" s="15">
        <f>IF(AD449="N/A", IF(U449="N/A", "N/A", L449+U449), AD449+AH449)</f>
        <v>12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40</v>
      </c>
      <c r="AV449" s="14" t="s">
        <v>40</v>
      </c>
      <c r="AW449" s="14" t="s">
        <v>40</v>
      </c>
      <c r="AX449" s="14" t="s">
        <v>40</v>
      </c>
      <c r="AY449" s="14" t="s">
        <v>40</v>
      </c>
      <c r="AZ449" s="14" t="s">
        <v>40</v>
      </c>
      <c r="BA449" s="14" t="s">
        <v>40</v>
      </c>
      <c r="BB449" s="14" t="s">
        <v>40</v>
      </c>
      <c r="BC449" s="14" t="s">
        <v>40</v>
      </c>
      <c r="BD449" s="14" t="s">
        <v>40</v>
      </c>
      <c r="BE449" s="14" t="s">
        <v>40</v>
      </c>
      <c r="BF449" s="14" t="s">
        <v>40</v>
      </c>
      <c r="BG449" s="14" t="s">
        <v>40</v>
      </c>
      <c r="BH449" s="14" t="s">
        <v>40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19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19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19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19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19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19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19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19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19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19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19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19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19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19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19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19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19</v>
      </c>
      <c r="CA449" s="14" t="s">
        <v>75</v>
      </c>
      <c r="CB449" s="15">
        <f>BZ449</f>
        <v>19</v>
      </c>
      <c r="CC449" s="14">
        <f>IF(OR($BH449="T", $BH449="R"), 0, IF($BH449="C", IF($BI449="Y", IF($BA449="C", 0, IF(AF449="N/A", Q449-T449, AF449-AG449)), IF($AF449="N/A", U449, AH449)), AN449))</f>
        <v>12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S:11 G:17 GR:9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6115</v>
      </c>
      <c r="B450" s="14" t="s">
        <v>3231</v>
      </c>
      <c r="C450" s="14" t="s">
        <v>65</v>
      </c>
      <c r="D450" s="14" t="s">
        <v>1932</v>
      </c>
      <c r="E450" s="14">
        <v>2025</v>
      </c>
      <c r="F450" s="14">
        <v>2025</v>
      </c>
      <c r="G450" s="14" t="s">
        <v>40</v>
      </c>
      <c r="H450" s="14" t="s">
        <v>2451</v>
      </c>
      <c r="I450" s="15">
        <v>1</v>
      </c>
      <c r="J450" s="14">
        <v>3</v>
      </c>
      <c r="K450" s="16">
        <f>IF(AND(G450&lt;&gt;"N",R450="N/A"), IF(I450&lt;4, 0, 0.25),IF(I450=1, IF(J450=1,0.25, 0.25), IF(I450&lt;13, 0.25, IF(I450&lt;26, 0.4, IF(I450&lt;51, 0.6, 0.75)))))</f>
        <v>0</v>
      </c>
      <c r="L450" s="15">
        <f>I450-M450</f>
        <v>1</v>
      </c>
      <c r="M450" s="15">
        <f>ROUNDUP(I450*K450,0)</f>
        <v>0</v>
      </c>
      <c r="N450" s="15">
        <f>M450*J450</f>
        <v>0</v>
      </c>
      <c r="O450" s="15">
        <v>0</v>
      </c>
      <c r="P450" s="15">
        <v>0</v>
      </c>
      <c r="Q450" s="15">
        <f>N450-O450-P450</f>
        <v>0</v>
      </c>
      <c r="R450" s="14" t="s">
        <v>75</v>
      </c>
      <c r="S450" s="14">
        <f>IF(R450="N/A", J450-($B$1-F450), J450-($B$1-R450))</f>
        <v>3</v>
      </c>
      <c r="T450" s="15">
        <f>IF($S450&lt;1, "N/A", $M450)</f>
        <v>0</v>
      </c>
      <c r="U450" s="15">
        <f>IF($S450&lt;2, "N/A", $M450)</f>
        <v>0</v>
      </c>
      <c r="V450" s="15">
        <f>IF($S450&lt;3, "N/A", $M450)</f>
        <v>0</v>
      </c>
      <c r="W450" s="15" t="str">
        <f>IF($S450&lt;4, "N/A", $M450)</f>
        <v>N/A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No</v>
      </c>
      <c r="AA450" s="17" t="str">
        <f>IF(C450="DM", "N/A", IF(Z450="No","N/A",VLOOKUP(B450,'Extension List'!$A$3:$AE$1972,19,FALSE)))</f>
        <v>N/A</v>
      </c>
      <c r="AB450" s="14" t="str">
        <f>IF(C450="DM", "N/A", IF(Z450="No","N/A",VLOOKUP(B450,'Extension List'!$A$3:$AE$1972,21,FALSE)))</f>
        <v>N/A</v>
      </c>
      <c r="AC450" s="14" t="str">
        <f>IF(AA450="N/A", "N/A", 0)</f>
        <v>N/A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1</v>
      </c>
      <c r="AN450" s="15">
        <f>IF(AD450="N/A", IF(U450="N/A", "N/A", L450+U450), AD450+AH450)</f>
        <v>1</v>
      </c>
      <c r="AO450" s="15">
        <f>IF(AD450="N/A", IF(V450="N/A", "N/A", L450+V450), IF(AI450="N/A", "N/A", AD450+AI450))</f>
        <v>1</v>
      </c>
      <c r="AP450" s="15" t="str">
        <f>IF(AD450="N/A", IF(W450="N/A", "N/A", L450+W450), IF(AJ450="N/A", "N/A", AD450+AJ450))</f>
        <v>N/A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J450" s="15">
        <f>IF(AR450="R", $CA450, IF(OR(AR450="P", AR450="T", AR450="N"), 0, IF($C450="DM", $T450, IF(OR(AR450="Y", AR450="IR"),$AM450,IF(AR450="C", IF($BI450="Y", IF($AF450="N/A", $Q450, $AF450), IF($AG450="N/A", $T450,$AG450)))))))</f>
        <v>1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1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1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1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1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1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1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1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1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1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</v>
      </c>
      <c r="CA450" s="14" t="s">
        <v>75</v>
      </c>
      <c r="CB450" s="15">
        <f>BZ450</f>
        <v>1</v>
      </c>
      <c r="CC450" s="14">
        <f>IF(OR($BH450="T", $BH450="R"), 0, IF($BH450="C", IF($BI450="Y", IF($BA450="C", 0, IF(AF450="N/A", Q450-T450, AF450-AG450)), IF($AF450="N/A", U450, AH450)), AN450))</f>
        <v>1</v>
      </c>
      <c r="CD450" s="14">
        <f>IF(OR($BH450="T", $BH450="R"), 0, IF($BH450="C", IF($BI450="Y", 0, IF($AF450="N/A", V450, AI450)), AO450))</f>
        <v>1</v>
      </c>
      <c r="CE450" s="14" t="str">
        <f>IF(OR($BH450="T", $BH450="R"), 0, IF($BH450="C", IF($BI450="Y", 0, IF($AF450="N/A", W450, AJ450)), AP450))</f>
        <v>N/A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 G:0 GR:0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6140</v>
      </c>
      <c r="B451" s="14" t="s">
        <v>137</v>
      </c>
      <c r="C451" s="14" t="s">
        <v>66</v>
      </c>
      <c r="D451" s="14" t="s">
        <v>1932</v>
      </c>
      <c r="E451" s="14">
        <f>VLOOKUP(B451, 'Rookie Year'!$A$2:$B$55555,2,FALSE)</f>
        <v>2013</v>
      </c>
      <c r="F451" s="14">
        <v>2025</v>
      </c>
      <c r="G451" s="14" t="s">
        <v>42</v>
      </c>
      <c r="H451" s="14" t="s">
        <v>1927</v>
      </c>
      <c r="I451" s="15">
        <v>1</v>
      </c>
      <c r="J451" s="14">
        <v>1</v>
      </c>
      <c r="K451" s="16">
        <f>IF(AND(G451&lt;&gt;"N",R451="N/A"), IF(I451&lt;4, 0, 0.25),IF(I451=1, IF(J451=1,0.25, 0.25), IF(I451&lt;13, 0.25, IF(I451&lt;26, 0.4, IF(I451&lt;51, 0.6, 0.75)))))</f>
        <v>0.25</v>
      </c>
      <c r="L451" s="15">
        <f>I451-M451</f>
        <v>0</v>
      </c>
      <c r="M451" s="15">
        <f>ROUNDUP(I451*K451,0)</f>
        <v>1</v>
      </c>
      <c r="N451" s="15">
        <f>M451*J451</f>
        <v>1</v>
      </c>
      <c r="O451" s="15">
        <v>0</v>
      </c>
      <c r="P451" s="15">
        <v>0</v>
      </c>
      <c r="Q451" s="15">
        <f>N451-O451-P451</f>
        <v>1</v>
      </c>
      <c r="R451" s="14" t="s">
        <v>75</v>
      </c>
      <c r="S451" s="14">
        <f>IF(R451="N/A", J451-($B$1-F451), J451-($B$1-R451))</f>
        <v>1</v>
      </c>
      <c r="T451" s="15">
        <f>IF($S451&lt;1, "N/A", $M451)</f>
        <v>1</v>
      </c>
      <c r="U451" s="15" t="str">
        <f>IF($S451&lt;2, "N/A", $M451)</f>
        <v>N/A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No</v>
      </c>
      <c r="AA451" s="17" t="str">
        <f>IF(C451="DM", "N/A", IF(Z451="No","N/A",VLOOKUP(B451,'Extension List'!$A$3:$AE$1972,19,FALSE)))</f>
        <v>N/A</v>
      </c>
      <c r="AB451" s="14" t="str">
        <f>IF(C451="DM", "N/A", IF(Z451="No","N/A",VLOOKUP(B451,'Extension List'!$A$3:$AE$1972,21,FALSE)))</f>
        <v>N/A</v>
      </c>
      <c r="AC451" s="14" t="str">
        <f>IF(AA451="N/A", "N/A", 0)</f>
        <v>N/A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1</v>
      </c>
      <c r="AN451" s="15" t="str">
        <f>IF(AD451="N/A", IF(U451="N/A", "N/A", L451+U451), AD451+AH451)</f>
        <v>N/A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44</v>
      </c>
      <c r="AS451" s="14" t="s">
        <v>44</v>
      </c>
      <c r="AT451" s="14" t="s">
        <v>44</v>
      </c>
      <c r="AU451" s="14" t="s">
        <v>44</v>
      </c>
      <c r="AV451" s="14" t="s">
        <v>44</v>
      </c>
      <c r="AW451" s="14" t="s">
        <v>44</v>
      </c>
      <c r="AX451" s="14" t="s">
        <v>44</v>
      </c>
      <c r="AY451" s="14" t="s">
        <v>44</v>
      </c>
      <c r="AZ451" s="14" t="s">
        <v>44</v>
      </c>
      <c r="BA451" s="14" t="s">
        <v>44</v>
      </c>
      <c r="BB451" s="14" t="s">
        <v>44</v>
      </c>
      <c r="BC451" s="14" t="s">
        <v>44</v>
      </c>
      <c r="BD451" s="14" t="s">
        <v>44</v>
      </c>
      <c r="BE451" s="14" t="s">
        <v>44</v>
      </c>
      <c r="BF451" s="14" t="s">
        <v>44</v>
      </c>
      <c r="BG451" s="14" t="s">
        <v>44</v>
      </c>
      <c r="BH451" s="14" t="s">
        <v>44</v>
      </c>
      <c r="BJ451" s="15">
        <f>IF(AR451="R", $CA451, IF(OR(AR451="P", AR451="T", AR451="N"), 0, IF($C451="DM", $T451, IF(OR(AR451="Y", AR451="IR"),$AM451,IF(AR451="C", IF($BI451="Y", IF($AF451="N/A", $Q451, $AF451), IF($AG451="N/A", $T451,$AG451)))))))</f>
        <v>1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1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1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1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1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1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1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1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1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1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1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1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1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1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1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1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1</v>
      </c>
      <c r="CA451" s="14" t="s">
        <v>75</v>
      </c>
      <c r="CB451" s="15">
        <f>BZ451</f>
        <v>1</v>
      </c>
      <c r="CC451" s="14" t="str">
        <f>IF(OR($BH451="T", $BH451="R"), 0, IF($BH451="C", IF($BI451="Y", IF($BA451="C", 0, IF(AF451="N/A", Q451-T451, AF451-AG451)), IF($AF451="N/A", U451, AH451)), AN451))</f>
        <v>N/A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S:0 G:1 GR:1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6133</v>
      </c>
      <c r="B452" s="14" t="s">
        <v>424</v>
      </c>
      <c r="C452" s="14" t="s">
        <v>66</v>
      </c>
      <c r="D452" s="14" t="s">
        <v>1932</v>
      </c>
      <c r="E452" s="14">
        <f>VLOOKUP(B452, 'Rookie Year'!$A$2:$B$55555,2,FALSE)</f>
        <v>2018</v>
      </c>
      <c r="F452" s="14">
        <v>2025</v>
      </c>
      <c r="G452" s="14" t="s">
        <v>42</v>
      </c>
      <c r="H452" s="14" t="s">
        <v>1927</v>
      </c>
      <c r="I452" s="15">
        <v>1</v>
      </c>
      <c r="J452" s="14">
        <v>1</v>
      </c>
      <c r="K452" s="16">
        <f>IF(AND(G452&lt;&gt;"N",R452="N/A"), IF(I452&lt;4, 0, 0.25),IF(I452=1, IF(J452=1,0.25, 0.25), IF(I452&lt;13, 0.25, IF(I452&lt;26, 0.4, IF(I452&lt;51, 0.6, 0.75)))))</f>
        <v>0.25</v>
      </c>
      <c r="L452" s="15">
        <f>I452-M452</f>
        <v>0</v>
      </c>
      <c r="M452" s="15">
        <f>ROUNDUP(I452*K452,0)</f>
        <v>1</v>
      </c>
      <c r="N452" s="15">
        <f>M452*J452</f>
        <v>1</v>
      </c>
      <c r="O452" s="15">
        <v>0</v>
      </c>
      <c r="P452" s="15">
        <v>0</v>
      </c>
      <c r="Q452" s="15">
        <f>N452-O452-P452</f>
        <v>1</v>
      </c>
      <c r="R452" s="14" t="s">
        <v>75</v>
      </c>
      <c r="S452" s="14">
        <f>IF(R452="N/A", J452-($B$1-F452), J452-($B$1-R452))</f>
        <v>1</v>
      </c>
      <c r="T452" s="15">
        <f>IF($S452&lt;1, "N/A", $M452)</f>
        <v>1</v>
      </c>
      <c r="U452" s="15" t="str">
        <f>IF($S452&lt;2, "N/A", $M452)</f>
        <v>N/A</v>
      </c>
      <c r="V452" s="15" t="str">
        <f>IF($S452&lt;3, "N/A", $M452)</f>
        <v>N/A</v>
      </c>
      <c r="W452" s="15" t="str">
        <f>IF($S452&lt;4, "N/A", $M452)</f>
        <v>N/A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No</v>
      </c>
      <c r="AA452" s="17" t="str">
        <f>IF(C452="DM", "N/A", IF(Z452="No","N/A",VLOOKUP(B452,'Extension List'!$A$3:$AE$1972,19,FALSE)))</f>
        <v>N/A</v>
      </c>
      <c r="AB452" s="14" t="str">
        <f>IF(C452="DM", "N/A", IF(Z452="No","N/A",VLOOKUP(B452,'Extension List'!$A$3:$AE$1972,21,FALSE)))</f>
        <v>N/A</v>
      </c>
      <c r="AC452" s="14" t="str">
        <f>IF(AA452="N/A", "N/A", 0)</f>
        <v>N/A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1</v>
      </c>
      <c r="AN452" s="15" t="str">
        <f>IF(AD452="N/A", IF(U452="N/A", "N/A", L452+U452), AD452+AH452)</f>
        <v>N/A</v>
      </c>
      <c r="AO452" s="15" t="str">
        <f>IF(AD452="N/A", IF(V452="N/A", "N/A", L452+V452), IF(AI452="N/A", "N/A", AD452+AI452))</f>
        <v>N/A</v>
      </c>
      <c r="AP452" s="15" t="str">
        <f>IF(AD452="N/A", IF(W452="N/A", "N/A", L452+W452), IF(AJ452="N/A", "N/A", AD452+AJ452))</f>
        <v>N/A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J452" s="15">
        <f>IF(AR452="R", $CA452, IF(OR(AR452="P", AR452="T", AR452="N"), 0, IF($C452="DM", $T452, IF(OR(AR452="Y", AR452="IR"),$AM452,IF(AR452="C", IF($BI452="Y", IF($AF452="N/A", $Q452, $AF452), IF($AG452="N/A", $T452,$AG452)))))))</f>
        <v>1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1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1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1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1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1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1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1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1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1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1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1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1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1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1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1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1</v>
      </c>
      <c r="CA452" s="14" t="s">
        <v>75</v>
      </c>
      <c r="CB452" s="15">
        <f>BZ452</f>
        <v>1</v>
      </c>
      <c r="CC452" s="14" t="str">
        <f>IF(OR($BH452="T", $BH452="R"), 0, IF($BH452="C", IF($BI452="Y", IF($BA452="C", 0, IF(AF452="N/A", Q452-T452, AF452-AG452)), IF($AF452="N/A", U452, AH452)), AN452))</f>
        <v>N/A</v>
      </c>
      <c r="CD452" s="14" t="str">
        <f>IF(OR($BH452="T", $BH452="R"), 0, IF($BH452="C", IF($BI452="Y", 0, IF($AF452="N/A", V452, AI452)), AO452))</f>
        <v>N/A</v>
      </c>
      <c r="CE452" s="14" t="str">
        <f>IF(OR($BH452="T", $BH452="R"), 0, IF($BH452="C", IF($BI452="Y", 0, IF($AF452="N/A", W452, AJ452)), AP452))</f>
        <v>N/A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S:0 G:1 GR:1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6128</v>
      </c>
      <c r="B453" s="14" t="s">
        <v>2959</v>
      </c>
      <c r="C453" s="14" t="s">
        <v>66</v>
      </c>
      <c r="D453" s="14" t="s">
        <v>1932</v>
      </c>
      <c r="E453" s="14">
        <f>VLOOKUP(B453, 'Rookie Year'!$A$2:$B$55555,2,FALSE)</f>
        <v>2024</v>
      </c>
      <c r="F453" s="14">
        <v>2025</v>
      </c>
      <c r="G453" s="14" t="s">
        <v>42</v>
      </c>
      <c r="H453" s="14" t="s">
        <v>1927</v>
      </c>
      <c r="I453" s="15">
        <v>1</v>
      </c>
      <c r="J453" s="14">
        <v>1</v>
      </c>
      <c r="K453" s="16">
        <f>IF(AND(G453&lt;&gt;"N",R453="N/A"), IF(I453&lt;4, 0, 0.25),IF(I453=1, IF(J453=1,0.25, 0.25), IF(I453&lt;13, 0.25, IF(I453&lt;26, 0.4, IF(I453&lt;51, 0.6, 0.75)))))</f>
        <v>0.25</v>
      </c>
      <c r="L453" s="15">
        <f>I453-M453</f>
        <v>0</v>
      </c>
      <c r="M453" s="15">
        <f>ROUNDUP(I453*K453,0)</f>
        <v>1</v>
      </c>
      <c r="N453" s="15">
        <f>M453*J453</f>
        <v>1</v>
      </c>
      <c r="O453" s="15">
        <v>0</v>
      </c>
      <c r="P453" s="15">
        <v>0</v>
      </c>
      <c r="Q453" s="15">
        <f>N453-O453-P453</f>
        <v>1</v>
      </c>
      <c r="R453" s="14" t="s">
        <v>75</v>
      </c>
      <c r="S453" s="14">
        <f>IF(R453="N/A", J453-($B$1-F453), J453-($B$1-R453))</f>
        <v>1</v>
      </c>
      <c r="T453" s="15">
        <f>IF($S453&lt;1, "N/A", $M453)</f>
        <v>1</v>
      </c>
      <c r="U453" s="15" t="str">
        <f>IF($S453&lt;2, "N/A", $M453)</f>
        <v>N/A</v>
      </c>
      <c r="V453" s="15" t="str">
        <f>IF($S453&lt;3, "N/A", $M453)</f>
        <v>N/A</v>
      </c>
      <c r="W453" s="15" t="str">
        <f>IF($S453&lt;4, "N/A", $M453)</f>
        <v>N/A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No</v>
      </c>
      <c r="AA453" s="17" t="str">
        <f>IF(C453="DM", "N/A", IF(Z453="No","N/A",VLOOKUP(B453,'Extension List'!$A$3:$AE$1972,19,FALSE)))</f>
        <v>N/A</v>
      </c>
      <c r="AB453" s="14" t="str">
        <f>IF(C453="DM", "N/A", IF(Z453="No","N/A",VLOOKUP(B453,'Extension List'!$A$3:$AE$1972,21,FALSE)))</f>
        <v>N/A</v>
      </c>
      <c r="AC453" s="14" t="str">
        <f>IF(AA453="N/A", "N/A", 0)</f>
        <v>N/A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1</v>
      </c>
      <c r="AN453" s="15" t="str">
        <f>IF(AD453="N/A", IF(U453="N/A", "N/A", L453+U453), AD453+AH453)</f>
        <v>N/A</v>
      </c>
      <c r="AO453" s="15" t="str">
        <f>IF(AD453="N/A", IF(V453="N/A", "N/A", L453+V453), IF(AI453="N/A", "N/A", AD453+AI453))</f>
        <v>N/A</v>
      </c>
      <c r="AP453" s="15" t="str">
        <f>IF(AD453="N/A", IF(W453="N/A", "N/A", L453+W453), IF(AJ453="N/A", "N/A", AD453+AJ453))</f>
        <v>N/A</v>
      </c>
      <c r="AQ453" s="15" t="str">
        <f>IF(AD453="N/A", IF(X453="N/A", "N/A", L453+X453), IF(AK453="N/A", "N/A", AD453+AK453))</f>
        <v>N/A</v>
      </c>
      <c r="AR453" s="14" t="s">
        <v>44</v>
      </c>
      <c r="AS453" s="14" t="s">
        <v>44</v>
      </c>
      <c r="AT453" s="14" t="s">
        <v>44</v>
      </c>
      <c r="AU453" s="14" t="s">
        <v>44</v>
      </c>
      <c r="AV453" s="14" t="s">
        <v>44</v>
      </c>
      <c r="AW453" s="14" t="s">
        <v>44</v>
      </c>
      <c r="AX453" s="14" t="s">
        <v>44</v>
      </c>
      <c r="AY453" s="14" t="s">
        <v>44</v>
      </c>
      <c r="AZ453" s="14" t="s">
        <v>44</v>
      </c>
      <c r="BA453" s="14" t="s">
        <v>44</v>
      </c>
      <c r="BB453" s="14" t="s">
        <v>44</v>
      </c>
      <c r="BC453" s="14" t="s">
        <v>44</v>
      </c>
      <c r="BD453" s="14" t="s">
        <v>44</v>
      </c>
      <c r="BE453" s="14" t="s">
        <v>44</v>
      </c>
      <c r="BF453" s="14" t="s">
        <v>44</v>
      </c>
      <c r="BG453" s="14" t="s">
        <v>44</v>
      </c>
      <c r="BH453" s="14" t="s">
        <v>44</v>
      </c>
      <c r="BJ453" s="15">
        <f>IF(AR453="R", $CA453, IF(OR(AR453="P", AR453="T", AR453="N"), 0, IF($C453="DM", $T453, IF(OR(AR453="Y", AR453="IR"),$AM453,IF(AR453="C", IF($BI453="Y", IF($AF453="N/A", $Q453, $AF453), IF($AG453="N/A", $T453,$AG453)))))))</f>
        <v>1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1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1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1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1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1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1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1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1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1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1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1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1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1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1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1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1</v>
      </c>
      <c r="CA453" s="14" t="s">
        <v>75</v>
      </c>
      <c r="CB453" s="15">
        <f>BZ453</f>
        <v>1</v>
      </c>
      <c r="CC453" s="14" t="str">
        <f>IF(OR($BH453="T", $BH453="R"), 0, IF($BH453="C", IF($BI453="Y", IF($BA453="C", 0, IF(AF453="N/A", Q453-T453, AF453-AG453)), IF($AF453="N/A", U453, AH453)), AN453))</f>
        <v>N/A</v>
      </c>
      <c r="CD453" s="14" t="str">
        <f>IF(OR($BH453="T", $BH453="R"), 0, IF($BH453="C", IF($BI453="Y", 0, IF($AF453="N/A", V453, AI453)), AO453))</f>
        <v>N/A</v>
      </c>
      <c r="CE453" s="14" t="str">
        <f>IF(OR($BH453="T", $BH453="R"), 0, IF($BH453="C", IF($BI453="Y", 0, IF($AF453="N/A", W453, AJ453)), AP453))</f>
        <v>N/A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S:0 G:1 GR:1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4166</v>
      </c>
      <c r="B454" s="14" t="s">
        <v>2358</v>
      </c>
      <c r="C454" s="14" t="s">
        <v>67</v>
      </c>
      <c r="D454" s="14" t="s">
        <v>1932</v>
      </c>
      <c r="E454" s="14">
        <f>VLOOKUP(B454, 'Rookie Year'!$A$2:$B$55555,2,FALSE)</f>
        <v>2021</v>
      </c>
      <c r="F454" s="14">
        <v>2021</v>
      </c>
      <c r="G454" s="14" t="s">
        <v>40</v>
      </c>
      <c r="H454" s="14" t="s">
        <v>2169</v>
      </c>
      <c r="I454" s="15">
        <v>19</v>
      </c>
      <c r="J454" s="14">
        <v>5</v>
      </c>
      <c r="K454" s="16">
        <f>IF(AND(G454&lt;&gt;"N",R454="N/A"), IF(I454&lt;4, 0, 0.25),IF(I454=1, IF(J454=1,0.25, 0.25), IF(I454&lt;13, 0.25, IF(I454&lt;26, 0.4, IF(I454&lt;51, 0.6, 0.75)))))</f>
        <v>0.4</v>
      </c>
      <c r="L454" s="15">
        <f>I454-M454</f>
        <v>11</v>
      </c>
      <c r="M454" s="15">
        <f>ROUNDUP(I454*K454,0)</f>
        <v>8</v>
      </c>
      <c r="N454" s="15">
        <f>M454*J454</f>
        <v>40</v>
      </c>
      <c r="O454" s="15">
        <v>0</v>
      </c>
      <c r="P454" s="15">
        <v>6</v>
      </c>
      <c r="Q454" s="15">
        <f>N454-O454-P454</f>
        <v>34</v>
      </c>
      <c r="R454" s="14">
        <v>2024</v>
      </c>
      <c r="S454" s="14">
        <f>IF(R454="N/A", J454-($B$1-F454), J454-($B$1-R454))</f>
        <v>4</v>
      </c>
      <c r="T454" s="15">
        <v>4</v>
      </c>
      <c r="U454" s="15">
        <v>10</v>
      </c>
      <c r="V454" s="15">
        <v>10</v>
      </c>
      <c r="W454" s="15">
        <v>10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No</v>
      </c>
      <c r="AA454" s="17" t="str">
        <f>IF(C454="DM", "N/A", IF(Z454="No","N/A",VLOOKUP(B454,'Extension List'!$A$3:$AE$1972,19,FALSE)))</f>
        <v>N/A</v>
      </c>
      <c r="AB454" s="14" t="str">
        <f>IF(C454="DM", "N/A", IF(Z454="No","N/A",VLOOKUP(B454,'Extension List'!$A$3:$AE$1972,21,FALSE)))</f>
        <v>N/A</v>
      </c>
      <c r="AC454" s="14" t="str">
        <f>IF(AA454="N/A", "N/A", 0)</f>
        <v>N/A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15</v>
      </c>
      <c r="AN454" s="15">
        <f>IF(AD454="N/A", IF(U454="N/A", "N/A", L454+U454), AD454+AH454)</f>
        <v>21</v>
      </c>
      <c r="AO454" s="15">
        <f>IF(AD454="N/A", IF(V454="N/A", "N/A", L454+V454), IF(AI454="N/A", "N/A", AD454+AI454))</f>
        <v>21</v>
      </c>
      <c r="AP454" s="15">
        <f>IF(AD454="N/A", IF(W454="N/A", "N/A", L454+W454), IF(AJ454="N/A", "N/A", AD454+AJ454))</f>
        <v>21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I454" s="14"/>
      <c r="BJ454" s="15">
        <f>IF(AR454="R", $CA454, IF(OR(AR454="P", AR454="T", AR454="N"), 0, IF($C454="DM", $T454, IF(OR(AR454="Y", AR454="IR"),$AM454,IF(AR454="C", IF($BI454="Y", IF($AF454="N/A", $Q454, $AF454), IF($AG454="N/A", $T454,$AG454)))))))</f>
        <v>15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15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15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15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15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15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15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15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15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15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15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15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15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15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15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15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15</v>
      </c>
      <c r="CA454" s="14" t="s">
        <v>75</v>
      </c>
      <c r="CB454" s="15">
        <f>BZ454</f>
        <v>15</v>
      </c>
      <c r="CC454" s="14">
        <f>IF(OR($BH454="T", $BH454="R"), 0, IF($BH454="C", IF($BI454="Y", IF($BA454="C", 0, IF(AF454="N/A", Q454-T454, AF454-AG454)), IF($AF454="N/A", U454, AH454)), AN454))</f>
        <v>21</v>
      </c>
      <c r="CD454" s="14">
        <f>IF(OR($BH454="T", $BH454="R"), 0, IF($BH454="C", IF($BI454="Y", 0, IF($AF454="N/A", V454, AI454)), AO454))</f>
        <v>21</v>
      </c>
      <c r="CE454" s="14">
        <f>IF(OR($BH454="T", $BH454="R"), 0, IF($BH454="C", IF($BI454="Y", 0, IF($AF454="N/A", W454, AJ454)), AP454))</f>
        <v>21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S:11 G:8 GR:34</v>
      </c>
      <c r="CH454" s="6"/>
      <c r="CK454" s="6"/>
      <c r="CL454" s="6"/>
      <c r="CM454" s="6"/>
      <c r="CN454" s="6"/>
      <c r="CO454" s="6"/>
      <c r="CP454" s="6"/>
    </row>
    <row r="455" spans="1:94" x14ac:dyDescent="0.25">
      <c r="A455" s="13">
        <v>5090</v>
      </c>
      <c r="B455" s="14" t="s">
        <v>805</v>
      </c>
      <c r="C455" s="14" t="s">
        <v>67</v>
      </c>
      <c r="D455" s="14" t="s">
        <v>1932</v>
      </c>
      <c r="E455" s="14">
        <f>VLOOKUP(B455, 'Rookie Year'!$A$2:$B$55555,2,FALSE)</f>
        <v>2018</v>
      </c>
      <c r="F455" s="14">
        <v>2025</v>
      </c>
      <c r="G455" s="14" t="s">
        <v>42</v>
      </c>
      <c r="H455" s="14" t="s">
        <v>2928</v>
      </c>
      <c r="I455" s="15">
        <v>4</v>
      </c>
      <c r="J455" s="14">
        <v>2</v>
      </c>
      <c r="K455" s="16">
        <f>IF(AND(G455&lt;&gt;"N",R455="N/A"), IF(I455&lt;4, 0, 0.25),IF(I455=1, IF(J455=1,0.25, 0.25), IF(I455&lt;13, 0.25, IF(I455&lt;26, 0.4, IF(I455&lt;51, 0.6, 0.75)))))</f>
        <v>0.25</v>
      </c>
      <c r="L455" s="15">
        <f>I455-M455</f>
        <v>3</v>
      </c>
      <c r="M455" s="15">
        <f>ROUNDUP(I455*K455,0)</f>
        <v>1</v>
      </c>
      <c r="N455" s="15">
        <f>M455*J455</f>
        <v>2</v>
      </c>
      <c r="O455" s="15">
        <v>0</v>
      </c>
      <c r="P455" s="15">
        <v>0</v>
      </c>
      <c r="Q455" s="15">
        <f>N455-O455-P455</f>
        <v>2</v>
      </c>
      <c r="R455" s="14" t="s">
        <v>75</v>
      </c>
      <c r="S455" s="14">
        <f>IF(R455="N/A", J455-($B$1-F455), J455-($B$1-R455))</f>
        <v>2</v>
      </c>
      <c r="T455" s="15">
        <f>IF($S455&lt;1, "N/A", $M455)</f>
        <v>1</v>
      </c>
      <c r="U455" s="15">
        <f>IF($S455&lt;2, "N/A", $M455)</f>
        <v>1</v>
      </c>
      <c r="V455" s="15" t="str">
        <f>IF($S455&lt;3, "N/A", $M455)</f>
        <v>N/A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No</v>
      </c>
      <c r="AA455" s="17" t="str">
        <f>IF(C455="DM", "N/A", IF(Z455="No","N/A",VLOOKUP(B455,'Extension List'!$A$3:$AE$1972,19,FALSE)))</f>
        <v>N/A</v>
      </c>
      <c r="AB455" s="14" t="str">
        <f>IF(C455="DM", "N/A", IF(Z455="No","N/A",VLOOKUP(B455,'Extension List'!$A$3:$AE$1972,21,FALSE)))</f>
        <v>N/A</v>
      </c>
      <c r="AC455" s="14" t="str">
        <f>IF(AA455="N/A", "N/A", 0)</f>
        <v>N/A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4</v>
      </c>
      <c r="AN455" s="15">
        <f>IF(AD455="N/A", IF(U455="N/A", "N/A", L455+U455), AD455+AH455)</f>
        <v>4</v>
      </c>
      <c r="AO455" s="15" t="str">
        <f>IF(AD455="N/A", IF(V455="N/A", "N/A", L455+V455), IF(AI455="N/A", "N/A", AD455+AI455))</f>
        <v>N/A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40</v>
      </c>
      <c r="AS455" s="14" t="s">
        <v>40</v>
      </c>
      <c r="AT455" s="14" t="s">
        <v>40</v>
      </c>
      <c r="AU455" s="14" t="s">
        <v>40</v>
      </c>
      <c r="AV455" s="14" t="s">
        <v>40</v>
      </c>
      <c r="AW455" s="14" t="s">
        <v>40</v>
      </c>
      <c r="AX455" s="14" t="s">
        <v>40</v>
      </c>
      <c r="AY455" s="14" t="s">
        <v>40</v>
      </c>
      <c r="AZ455" s="14" t="s">
        <v>40</v>
      </c>
      <c r="BA455" s="14" t="s">
        <v>40</v>
      </c>
      <c r="BB455" s="14" t="s">
        <v>40</v>
      </c>
      <c r="BC455" s="14" t="s">
        <v>40</v>
      </c>
      <c r="BD455" s="14" t="s">
        <v>40</v>
      </c>
      <c r="BE455" s="14" t="s">
        <v>40</v>
      </c>
      <c r="BF455" s="14" t="s">
        <v>40</v>
      </c>
      <c r="BG455" s="14" t="s">
        <v>40</v>
      </c>
      <c r="BH455" s="14" t="s">
        <v>40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4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4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4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4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4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4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4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4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4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4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4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4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4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4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4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4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4</v>
      </c>
      <c r="CA455" s="14" t="s">
        <v>75</v>
      </c>
      <c r="CB455" s="15">
        <f>BZ455</f>
        <v>4</v>
      </c>
      <c r="CC455" s="14">
        <f>IF(OR($BH455="T", $BH455="R"), 0, IF($BH455="C", IF($BI455="Y", IF($BA455="C", 0, IF(AF455="N/A", Q455-T455, AF455-AG455)), IF($AF455="N/A", U455, AH455)), AN455))</f>
        <v>4</v>
      </c>
      <c r="CD455" s="14" t="str">
        <f>IF(OR($BH455="T", $BH455="R"), 0, IF($BH455="C", IF($BI455="Y", 0, IF($AF455="N/A", V455, AI455)), AO455))</f>
        <v>N/A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S:3 G:1 GR:2</v>
      </c>
      <c r="CH455" s="6"/>
      <c r="CK455" s="6"/>
      <c r="CL455" s="6"/>
      <c r="CM455" s="6"/>
      <c r="CN455" s="6"/>
      <c r="CO455" s="6"/>
      <c r="CP455" s="6"/>
    </row>
    <row r="456" spans="1:94" x14ac:dyDescent="0.25">
      <c r="A456" s="13">
        <v>6059</v>
      </c>
      <c r="B456" s="14" t="s">
        <v>3175</v>
      </c>
      <c r="C456" s="14" t="s">
        <v>67</v>
      </c>
      <c r="D456" s="14" t="s">
        <v>1932</v>
      </c>
      <c r="E456" s="14">
        <v>2025</v>
      </c>
      <c r="F456" s="14">
        <v>2025</v>
      </c>
      <c r="G456" s="14" t="s">
        <v>40</v>
      </c>
      <c r="H456" s="14" t="s">
        <v>2865</v>
      </c>
      <c r="I456" s="15">
        <v>1</v>
      </c>
      <c r="J456" s="14">
        <v>3</v>
      </c>
      <c r="K456" s="16">
        <f>IF(AND(G456&lt;&gt;"N",R456="N/A"), IF(I456&lt;4, 0, 0.25),IF(I456=1, IF(J456=1,0.25, 0.25), IF(I456&lt;13, 0.25, IF(I456&lt;26, 0.4, IF(I456&lt;51, 0.6, 0.75)))))</f>
        <v>0</v>
      </c>
      <c r="L456" s="15">
        <f>I456-M456</f>
        <v>1</v>
      </c>
      <c r="M456" s="15">
        <f>ROUNDUP(I456*K456,0)</f>
        <v>0</v>
      </c>
      <c r="N456" s="15">
        <f>M456*J456</f>
        <v>0</v>
      </c>
      <c r="O456" s="15">
        <v>0</v>
      </c>
      <c r="P456" s="15">
        <v>0</v>
      </c>
      <c r="Q456" s="15">
        <f>N456-O456-P456</f>
        <v>0</v>
      </c>
      <c r="R456" s="14" t="s">
        <v>75</v>
      </c>
      <c r="S456" s="14">
        <f>IF(R456="N/A", J456-($B$1-F456), J456-($B$1-R456))</f>
        <v>3</v>
      </c>
      <c r="T456" s="15">
        <f>IF($S456&lt;1, "N/A", $M456)</f>
        <v>0</v>
      </c>
      <c r="U456" s="15">
        <f>IF($S456&lt;2, "N/A", $M456)</f>
        <v>0</v>
      </c>
      <c r="V456" s="15">
        <f>IF($S456&lt;3, "N/A", $M456)</f>
        <v>0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No</v>
      </c>
      <c r="AA456" s="17" t="str">
        <f>IF(C456="DM", "N/A", IF(Z456="No","N/A",VLOOKUP(B456,'Extension List'!$A$3:$AE$1972,19,FALSE)))</f>
        <v>N/A</v>
      </c>
      <c r="AB456" s="14" t="str">
        <f>IF(C456="DM", "N/A", IF(Z456="No","N/A",VLOOKUP(B456,'Extension List'!$A$3:$AE$1972,21,FALSE)))</f>
        <v>N/A</v>
      </c>
      <c r="AC456" s="14" t="str">
        <f>IF(AA456="N/A", "N/A", 0)</f>
        <v>N/A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1</v>
      </c>
      <c r="AN456" s="15">
        <f>IF(AD456="N/A", IF(U456="N/A", "N/A", L456+U456), AD456+AH456)</f>
        <v>1</v>
      </c>
      <c r="AO456" s="15">
        <f>IF(AD456="N/A", IF(V456="N/A", "N/A", L456+V456), IF(AI456="N/A", "N/A", AD456+AI456))</f>
        <v>1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40</v>
      </c>
      <c r="AS456" s="14" t="s">
        <v>40</v>
      </c>
      <c r="AT456" s="14" t="s">
        <v>40</v>
      </c>
      <c r="AU456" s="14" t="s">
        <v>40</v>
      </c>
      <c r="AV456" s="14" t="s">
        <v>40</v>
      </c>
      <c r="AW456" s="14" t="s">
        <v>40</v>
      </c>
      <c r="AX456" s="14" t="s">
        <v>40</v>
      </c>
      <c r="AY456" s="14" t="s">
        <v>40</v>
      </c>
      <c r="AZ456" s="14" t="s">
        <v>40</v>
      </c>
      <c r="BA456" s="14" t="s">
        <v>40</v>
      </c>
      <c r="BB456" s="14" t="s">
        <v>40</v>
      </c>
      <c r="BC456" s="14" t="s">
        <v>40</v>
      </c>
      <c r="BD456" s="14" t="s">
        <v>40</v>
      </c>
      <c r="BE456" s="14" t="s">
        <v>40</v>
      </c>
      <c r="BF456" s="14" t="s">
        <v>40</v>
      </c>
      <c r="BG456" s="14" t="s">
        <v>40</v>
      </c>
      <c r="BH456" s="14" t="s">
        <v>40</v>
      </c>
      <c r="BJ456" s="15">
        <f>IF(AR456="R", $CA456, IF(OR(AR456="P", AR456="T", AR456="N"), 0, IF($C456="DM", $T456, IF(OR(AR456="Y", AR456="IR"),$AM456,IF(AR456="C", IF($BI456="Y", IF($AF456="N/A", $Q456, $AF456), IF($AG456="N/A", $T456,$AG456)))))))</f>
        <v>1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1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1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1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1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1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1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1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1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1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1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1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1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1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1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1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1</v>
      </c>
      <c r="CA456" s="14" t="s">
        <v>75</v>
      </c>
      <c r="CB456" s="15">
        <f>BZ456</f>
        <v>1</v>
      </c>
      <c r="CC456" s="14">
        <f>IF(OR($BH456="T", $BH456="R"), 0, IF($BH456="C", IF($BI456="Y", IF($BA456="C", 0, IF(AF456="N/A", Q456-T456, AF456-AG456)), IF($AF456="N/A", U456, AH456)), AN456))</f>
        <v>1</v>
      </c>
      <c r="CD456" s="14">
        <f>IF(OR($BH456="T", $BH456="R"), 0, IF($BH456="C", IF($BI456="Y", 0, IF($AF456="N/A", V456, AI456)), AO456))</f>
        <v>1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S:1 G:0 GR:0</v>
      </c>
      <c r="CH456" s="6"/>
      <c r="CK456" s="6"/>
      <c r="CL456" s="6"/>
      <c r="CM456" s="6"/>
      <c r="CN456" s="6"/>
      <c r="CO456" s="6"/>
      <c r="CP456" s="6"/>
    </row>
    <row r="457" spans="1:94" x14ac:dyDescent="0.25">
      <c r="A457" s="13">
        <v>4084</v>
      </c>
      <c r="B457" s="14" t="s">
        <v>1307</v>
      </c>
      <c r="C457" s="14" t="s">
        <v>67</v>
      </c>
      <c r="D457" s="14" t="s">
        <v>1932</v>
      </c>
      <c r="E457" s="14">
        <f>VLOOKUP(B457, 'Rookie Year'!$A$2:$B$55555,2,FALSE)</f>
        <v>2016</v>
      </c>
      <c r="F457" s="14">
        <v>2021</v>
      </c>
      <c r="G457" s="14" t="s">
        <v>42</v>
      </c>
      <c r="H457" s="14" t="s">
        <v>1927</v>
      </c>
      <c r="I457" s="15">
        <v>6</v>
      </c>
      <c r="J457" s="14">
        <v>4</v>
      </c>
      <c r="K457" s="16">
        <f>IF(AND(G457&lt;&gt;"N",R457="N/A"), IF(I457&lt;4, 0, 0.25),IF(I457=1, IF(J457=1,0.25, 0.25), IF(I457&lt;13, 0.25, IF(I457&lt;26, 0.4, IF(I457&lt;51, 0.6, 0.75)))))</f>
        <v>0.25</v>
      </c>
      <c r="L457" s="15">
        <f>I457-M457</f>
        <v>4</v>
      </c>
      <c r="M457" s="15">
        <f>ROUNDUP(I457*K457,0)</f>
        <v>2</v>
      </c>
      <c r="N457" s="15">
        <f>M457*J457</f>
        <v>8</v>
      </c>
      <c r="O457" s="15">
        <v>8</v>
      </c>
      <c r="P457" s="15">
        <v>0</v>
      </c>
      <c r="Q457" s="15">
        <f>N457-O457-P457</f>
        <v>0</v>
      </c>
      <c r="R457" s="14">
        <v>2023</v>
      </c>
      <c r="S457" s="14">
        <f>IF(R457="N/A", J457-($B$1-F457), J457-($B$1-R457))</f>
        <v>2</v>
      </c>
      <c r="T457" s="15">
        <v>0</v>
      </c>
      <c r="U457" s="15">
        <v>0</v>
      </c>
      <c r="V457" s="15" t="str">
        <f>IF($S457&lt;3, "N/A", $M457)</f>
        <v>N/A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List'!$A$3:$AE$1972,19,FALSE)))</f>
        <v>N/A</v>
      </c>
      <c r="AB457" s="14" t="str">
        <f>IF(C457="DM", "N/A", IF(Z457="No","N/A",VLOOKUP(B457,'Extension List'!$A$3:$AE$1972,21,FALSE)))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4</v>
      </c>
      <c r="AN457" s="15">
        <f>IF(AD457="N/A", IF(U457="N/A", "N/A", L457+U457), AD457+AH457)</f>
        <v>4</v>
      </c>
      <c r="AO457" s="15" t="str">
        <f>IF(AD457="N/A", IF(V457="N/A", "N/A", L457+V457), IF(AI457="N/A", "N/A", AD457+AI457))</f>
        <v>N/A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40</v>
      </c>
      <c r="AS457" s="14" t="s">
        <v>40</v>
      </c>
      <c r="AT457" s="14" t="s">
        <v>40</v>
      </c>
      <c r="AU457" s="14" t="s">
        <v>40</v>
      </c>
      <c r="AV457" s="14" t="s">
        <v>40</v>
      </c>
      <c r="AW457" s="14" t="s">
        <v>40</v>
      </c>
      <c r="AX457" s="14" t="s">
        <v>40</v>
      </c>
      <c r="AY457" s="14" t="s">
        <v>40</v>
      </c>
      <c r="AZ457" s="14" t="s">
        <v>40</v>
      </c>
      <c r="BA457" s="14" t="s">
        <v>40</v>
      </c>
      <c r="BB457" s="14" t="s">
        <v>40</v>
      </c>
      <c r="BC457" s="14" t="s">
        <v>40</v>
      </c>
      <c r="BD457" s="14" t="s">
        <v>40</v>
      </c>
      <c r="BE457" s="14" t="s">
        <v>40</v>
      </c>
      <c r="BF457" s="14" t="s">
        <v>40</v>
      </c>
      <c r="BG457" s="14" t="s">
        <v>40</v>
      </c>
      <c r="BH457" s="14" t="s">
        <v>40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4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4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4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4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4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4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4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4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4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4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4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4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4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4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4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4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4</v>
      </c>
      <c r="CA457" s="14" t="s">
        <v>75</v>
      </c>
      <c r="CB457" s="15">
        <f>BZ457</f>
        <v>4</v>
      </c>
      <c r="CC457" s="14">
        <f>IF(OR($BH457="T", $BH457="R"), 0, IF($BH457="C", IF($BI457="Y", IF($BA457="C", 0, IF(AF457="N/A", Q457-T457, AF457-AG457)), IF($AF457="N/A", U457, AH457)), AN457))</f>
        <v>4</v>
      </c>
      <c r="CD457" s="14" t="str">
        <f>IF(OR($BH457="T", $BH457="R"), 0, IF($BH457="C", IF($BI457="Y", 0, IF($AF457="N/A", V457, AI457)), AO457))</f>
        <v>N/A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S:4 G:2 GR:0</v>
      </c>
      <c r="CH457" s="6"/>
      <c r="CK457" s="6"/>
      <c r="CL457" s="6"/>
      <c r="CM457" s="6"/>
      <c r="CN457" s="6"/>
      <c r="CO457" s="6"/>
      <c r="CP457" s="6"/>
    </row>
    <row r="458" spans="1:94" x14ac:dyDescent="0.25">
      <c r="A458" s="13">
        <v>5808</v>
      </c>
      <c r="B458" s="14" t="s">
        <v>2318</v>
      </c>
      <c r="C458" s="14" t="s">
        <v>67</v>
      </c>
      <c r="D458" s="14" t="s">
        <v>1932</v>
      </c>
      <c r="E458" s="14">
        <f>VLOOKUP(B458, 'Rookie Year'!$A$2:$B$55555,2,FALSE)</f>
        <v>2018</v>
      </c>
      <c r="F458" s="14">
        <v>2025</v>
      </c>
      <c r="G458" s="14" t="s">
        <v>42</v>
      </c>
      <c r="H458" s="14" t="s">
        <v>2928</v>
      </c>
      <c r="I458" s="15">
        <v>4</v>
      </c>
      <c r="J458" s="14">
        <v>2</v>
      </c>
      <c r="K458" s="16">
        <f>IF(AND(G458&lt;&gt;"N",R458="N/A"), IF(I458&lt;4, 0, 0.25),IF(I458=1, IF(J458=1,0.25, 0.25), IF(I458&lt;13, 0.25, IF(I458&lt;26, 0.4, IF(I458&lt;51, 0.6, 0.75)))))</f>
        <v>0.25</v>
      </c>
      <c r="L458" s="15">
        <f>I458-M458</f>
        <v>3</v>
      </c>
      <c r="M458" s="15">
        <f>ROUNDUP(I458*K458,0)</f>
        <v>1</v>
      </c>
      <c r="N458" s="15">
        <f>M458*J458</f>
        <v>2</v>
      </c>
      <c r="O458" s="15">
        <v>0</v>
      </c>
      <c r="P458" s="15">
        <v>0</v>
      </c>
      <c r="Q458" s="15">
        <f>N458-O458-P458</f>
        <v>2</v>
      </c>
      <c r="R458" s="14" t="s">
        <v>75</v>
      </c>
      <c r="S458" s="14">
        <f>IF(R458="N/A", J458-($B$1-F458), J458-($B$1-R458))</f>
        <v>2</v>
      </c>
      <c r="T458" s="15">
        <f>IF($S458&lt;1, "N/A", $M458)</f>
        <v>1</v>
      </c>
      <c r="U458" s="15">
        <f>IF($S458&lt;2, "N/A", $M458)</f>
        <v>1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No</v>
      </c>
      <c r="AA458" s="17" t="str">
        <f>IF(C458="DM", "N/A", IF(Z458="No","N/A",VLOOKUP(B458,'Extension List'!$A$3:$AE$1972,19,FALSE)))</f>
        <v>N/A</v>
      </c>
      <c r="AB458" s="14" t="str">
        <f>IF(C458="DM", "N/A", IF(Z458="No","N/A",VLOOKUP(B458,'Extension List'!$A$3:$AE$1972,21,FALSE)))</f>
        <v>N/A</v>
      </c>
      <c r="AC458" s="14" t="str">
        <f>IF(AA458="N/A", "N/A", 0)</f>
        <v>N/A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4</v>
      </c>
      <c r="AN458" s="15">
        <f>IF(AD458="N/A", IF(U458="N/A", "N/A", L458+U458), AD458+AH458)</f>
        <v>4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40</v>
      </c>
      <c r="AS458" s="14" t="s">
        <v>40</v>
      </c>
      <c r="AT458" s="14" t="s">
        <v>40</v>
      </c>
      <c r="AU458" s="14" t="s">
        <v>40</v>
      </c>
      <c r="AV458" s="14" t="s">
        <v>40</v>
      </c>
      <c r="AW458" s="14" t="s">
        <v>40</v>
      </c>
      <c r="AX458" s="14" t="s">
        <v>40</v>
      </c>
      <c r="AY458" s="14" t="s">
        <v>40</v>
      </c>
      <c r="AZ458" s="14" t="s">
        <v>40</v>
      </c>
      <c r="BA458" s="14" t="s">
        <v>40</v>
      </c>
      <c r="BB458" s="14" t="s">
        <v>40</v>
      </c>
      <c r="BC458" s="14" t="s">
        <v>40</v>
      </c>
      <c r="BD458" s="14" t="s">
        <v>40</v>
      </c>
      <c r="BE458" s="14" t="s">
        <v>40</v>
      </c>
      <c r="BF458" s="14" t="s">
        <v>40</v>
      </c>
      <c r="BG458" s="14" t="s">
        <v>40</v>
      </c>
      <c r="BH458" s="14" t="s">
        <v>40</v>
      </c>
      <c r="BI458" s="14"/>
      <c r="BJ458" s="15">
        <f>IF(AR458="R", $CA458, IF(OR(AR458="P", AR458="T", AR458="N"), 0, IF($C458="DM", $T458, IF(OR(AR458="Y", AR458="IR"),$AM458,IF(AR458="C", IF($BI458="Y", IF($AF458="N/A", $Q458, $AF458), IF($AG458="N/A", $T458,$AG458)))))))</f>
        <v>4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4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4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4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4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4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4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4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4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4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4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4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4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4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4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4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4</v>
      </c>
      <c r="CA458" s="14" t="s">
        <v>75</v>
      </c>
      <c r="CB458" s="15">
        <f>BZ458</f>
        <v>4</v>
      </c>
      <c r="CC458" s="14">
        <f>IF(OR($BH458="T", $BH458="R"), 0, IF($BH458="C", IF($BI458="Y", IF($BA458="C", 0, IF(AF458="N/A", Q458-T458, AF458-AG458)), IF($AF458="N/A", U458, AH458)), AN458))</f>
        <v>4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S:3 G:1 GR:2</v>
      </c>
      <c r="CH458" s="6"/>
      <c r="CK458" s="6"/>
      <c r="CL458" s="6"/>
      <c r="CM458" s="6"/>
      <c r="CN458" s="6"/>
      <c r="CO458" s="6"/>
      <c r="CP458" s="6"/>
    </row>
    <row r="459" spans="1:94" x14ac:dyDescent="0.25">
      <c r="A459" s="13">
        <v>3128</v>
      </c>
      <c r="B459" s="14" t="s">
        <v>1667</v>
      </c>
      <c r="C459" s="14" t="s">
        <v>67</v>
      </c>
      <c r="D459" s="14" t="s">
        <v>1932</v>
      </c>
      <c r="E459" s="14">
        <f>VLOOKUP(B459, 'Rookie Year'!$A$2:$B$55555,2,FALSE)</f>
        <v>2019</v>
      </c>
      <c r="F459" s="14">
        <v>2019</v>
      </c>
      <c r="G459" s="14" t="s">
        <v>40</v>
      </c>
      <c r="H459" s="14" t="s">
        <v>1926</v>
      </c>
      <c r="I459" s="15">
        <v>1</v>
      </c>
      <c r="J459" s="14">
        <v>3</v>
      </c>
      <c r="K459" s="16">
        <f>IF(AND(G459&lt;&gt;"N",R459="N/A"), IF(I459&lt;4, 0, 0.25),IF(I459=1, IF(J459=1,0.25, 0.25), IF(I459&lt;13, 0.25, IF(I459&lt;26, 0.4, IF(I459&lt;51, 0.6, 0.75)))))</f>
        <v>0.25</v>
      </c>
      <c r="L459" s="15">
        <f>I459-M459</f>
        <v>0</v>
      </c>
      <c r="M459" s="15">
        <f>ROUNDUP(I459*K459,0)</f>
        <v>1</v>
      </c>
      <c r="N459" s="15">
        <f>M459*J459</f>
        <v>3</v>
      </c>
      <c r="O459" s="15">
        <v>2</v>
      </c>
      <c r="P459" s="15">
        <v>0</v>
      </c>
      <c r="Q459" s="15">
        <f>N459-O459-P459</f>
        <v>1</v>
      </c>
      <c r="R459" s="14">
        <v>2023</v>
      </c>
      <c r="S459" s="14">
        <f>IF(R459="N/A", J459-($B$1-F459), J459-($B$1-R459))</f>
        <v>1</v>
      </c>
      <c r="T459" s="15">
        <v>1</v>
      </c>
      <c r="U459" s="15" t="str">
        <f>IF($S459&lt;2, "N/A", $M459)</f>
        <v>N/A</v>
      </c>
      <c r="V459" s="15" t="str">
        <f>IF($S459&lt;3, "N/A", $M459)</f>
        <v>N/A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Yes</v>
      </c>
      <c r="AA459" s="17">
        <f>IF(C459="DM", "N/A", IF(Z459="No","N/A",VLOOKUP(B459,'Extension List'!$A$3:$AE$1972,19,FALSE)))</f>
        <v>1</v>
      </c>
      <c r="AB459" s="14">
        <f>IF(C459="DM", "N/A", IF(Z459="No","N/A",VLOOKUP(B459,'Extension List'!$A$3:$AE$1972,21,FALSE)))</f>
        <v>1</v>
      </c>
      <c r="AC459" s="14">
        <f>IF(AA459="N/A", "N/A", 0)</f>
        <v>0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1</v>
      </c>
      <c r="AN459" s="15" t="str">
        <f>IF(AD459="N/A", IF(U459="N/A", "N/A", L459+U459), AD459+AH459)</f>
        <v>N/A</v>
      </c>
      <c r="AO459" s="15" t="str">
        <f>IF(AD459="N/A", IF(V459="N/A", "N/A", L459+V459), IF(AI459="N/A", "N/A", AD459+AI459))</f>
        <v>N/A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40</v>
      </c>
      <c r="BG459" s="14" t="s">
        <v>40</v>
      </c>
      <c r="BH459" s="14" t="s">
        <v>40</v>
      </c>
      <c r="BI459" s="14"/>
      <c r="BJ459" s="15">
        <f>IF(AR459="R", $CA459, IF(OR(AR459="P", AR459="T", AR459="N"), 0, IF($C459="DM", $T459, IF(OR(AR459="Y", AR459="IR"),$AM459,IF(AR459="C", IF($BI459="Y", IF($AF459="N/A", $Q459, $AF459), IF($AG459="N/A", $T459,$AG459)))))))</f>
        <v>1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1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1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1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1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1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1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1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1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1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1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1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1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1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1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1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1</v>
      </c>
      <c r="CA459" s="14" t="s">
        <v>75</v>
      </c>
      <c r="CB459" s="15">
        <f>BZ459</f>
        <v>1</v>
      </c>
      <c r="CC459" s="14" t="str">
        <f>IF(OR($BH459="T", $BH459="R"), 0, IF($BH459="C", IF($BI459="Y", IF($BA459="C", 0, IF(AF459="N/A", Q459-T459, AF459-AG459)), IF($AF459="N/A", U459, AH459)), AN459))</f>
        <v>N/A</v>
      </c>
      <c r="CD459" s="14" t="str">
        <f>IF(OR($BH459="T", $BH459="R"), 0, IF($BH459="C", IF($BI459="Y", 0, IF($AF459="N/A", V459, AI459)), AO459))</f>
        <v>N/A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S:0 G:1 GR:1</v>
      </c>
      <c r="CH459" s="6"/>
      <c r="CK459" s="6"/>
      <c r="CL459" s="6"/>
      <c r="CM459" s="6"/>
      <c r="CN459" s="6"/>
      <c r="CO459" s="6"/>
      <c r="CP459" s="6"/>
    </row>
    <row r="460" spans="1:94" x14ac:dyDescent="0.25">
      <c r="A460" s="13">
        <v>4988</v>
      </c>
      <c r="B460" s="14" t="s">
        <v>242</v>
      </c>
      <c r="C460" s="14" t="s">
        <v>68</v>
      </c>
      <c r="D460" s="14" t="s">
        <v>1932</v>
      </c>
      <c r="E460" s="14">
        <f>VLOOKUP(B460, 'Rookie Year'!$A$2:$B$55555,2,FALSE)</f>
        <v>2016</v>
      </c>
      <c r="F460" s="14">
        <v>2016</v>
      </c>
      <c r="G460" s="14" t="s">
        <v>40</v>
      </c>
      <c r="H460" s="14" t="s">
        <v>1926</v>
      </c>
      <c r="I460" s="15">
        <v>13</v>
      </c>
      <c r="J460" s="14">
        <v>4</v>
      </c>
      <c r="K460" s="16">
        <f>IF(AND(G460&lt;&gt;"N",R460="N/A"), IF(I460&lt;4, 0, 0.25),IF(I460=1, IF(J460=1,0.25, 0.25), IF(I460&lt;13, 0.25, IF(I460&lt;26, 0.4, IF(I460&lt;51, 0.6, 0.75)))))</f>
        <v>0.4</v>
      </c>
      <c r="L460" s="15">
        <f>I460-M460</f>
        <v>7</v>
      </c>
      <c r="M460" s="15">
        <f>ROUNDUP(I460*K460,0)</f>
        <v>6</v>
      </c>
      <c r="N460" s="15">
        <f>M460*J460</f>
        <v>24</v>
      </c>
      <c r="O460" s="15">
        <v>24</v>
      </c>
      <c r="P460" s="15">
        <v>0</v>
      </c>
      <c r="Q460" s="15">
        <f>N460-O460-P460</f>
        <v>0</v>
      </c>
      <c r="R460" s="14">
        <v>2023</v>
      </c>
      <c r="S460" s="14">
        <f>IF(R460="N/A", J460-($B$1-F460), J460-($B$1-R460))</f>
        <v>2</v>
      </c>
      <c r="T460" s="15">
        <v>0</v>
      </c>
      <c r="U460" s="15">
        <v>0</v>
      </c>
      <c r="V460" s="15" t="str">
        <f>IF($S460&lt;3, "N/A", $M460)</f>
        <v>N/A</v>
      </c>
      <c r="W460" s="15" t="str">
        <f>IF($S460&lt;4, "N/A", $M460)</f>
        <v>N/A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No</v>
      </c>
      <c r="AA460" s="17" t="str">
        <f>IF(C460="DM", "N/A", IF(Z460="No","N/A",VLOOKUP(B460,'Extension List'!$A$3:$AE$1972,19,FALSE)))</f>
        <v>N/A</v>
      </c>
      <c r="AB460" s="14" t="str">
        <f>IF(C460="DM", "N/A", IF(Z460="No","N/A",VLOOKUP(B460,'Extension List'!$A$3:$AE$1972,21,FALSE)))</f>
        <v>N/A</v>
      </c>
      <c r="AC460" s="14" t="str">
        <f>IF(AA460="N/A", "N/A", 0)</f>
        <v>N/A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7</v>
      </c>
      <c r="AN460" s="15">
        <f>IF(AD460="N/A", IF(U460="N/A", "N/A", L460+U460), AD460+AH460)</f>
        <v>7</v>
      </c>
      <c r="AO460" s="15" t="str">
        <f>IF(AD460="N/A", IF(V460="N/A", "N/A", L460+V460), IF(AI460="N/A", "N/A", AD460+AI460))</f>
        <v>N/A</v>
      </c>
      <c r="AP460" s="15" t="str">
        <f>IF(AD460="N/A", IF(W460="N/A", "N/A", L460+W460), IF(AJ460="N/A", "N/A", AD460+AJ460))</f>
        <v>N/A</v>
      </c>
      <c r="AQ460" s="15" t="str">
        <f>IF(AD460="N/A", IF(X460="N/A", "N/A", L460+X460), IF(AK460="N/A", "N/A", AD460+AK460))</f>
        <v>N/A</v>
      </c>
      <c r="AR460" s="14" t="s">
        <v>40</v>
      </c>
      <c r="AS460" s="14" t="s">
        <v>40</v>
      </c>
      <c r="AT460" s="14" t="s">
        <v>40</v>
      </c>
      <c r="AU460" s="14" t="s">
        <v>40</v>
      </c>
      <c r="AV460" s="14" t="s">
        <v>40</v>
      </c>
      <c r="AW460" s="14" t="s">
        <v>40</v>
      </c>
      <c r="AX460" s="14" t="s">
        <v>40</v>
      </c>
      <c r="AY460" s="14" t="s">
        <v>40</v>
      </c>
      <c r="AZ460" s="14" t="s">
        <v>40</v>
      </c>
      <c r="BA460" s="14" t="s">
        <v>40</v>
      </c>
      <c r="BB460" s="14" t="s">
        <v>40</v>
      </c>
      <c r="BC460" s="14" t="s">
        <v>40</v>
      </c>
      <c r="BD460" s="14" t="s">
        <v>40</v>
      </c>
      <c r="BE460" s="14" t="s">
        <v>40</v>
      </c>
      <c r="BF460" s="14" t="s">
        <v>40</v>
      </c>
      <c r="BG460" s="14" t="s">
        <v>40</v>
      </c>
      <c r="BH460" s="14" t="s">
        <v>40</v>
      </c>
      <c r="BI460" s="14"/>
      <c r="BJ460" s="15">
        <f>IF(AR460="R", $CA460, IF(OR(AR460="P", AR460="T", AR460="N"), 0, IF($C460="DM", $T460, IF(OR(AR460="Y", AR460="IR"),$AM460,IF(AR460="C", IF($BI460="Y", IF($AF460="N/A", $Q460, $AF460), IF($AG460="N/A", $T460,$AG460)))))))</f>
        <v>7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7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7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7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7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7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7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7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7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7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7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7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7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7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7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7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7</v>
      </c>
      <c r="CA460" s="14" t="s">
        <v>75</v>
      </c>
      <c r="CB460" s="15">
        <f>BZ460</f>
        <v>7</v>
      </c>
      <c r="CC460" s="14">
        <f>IF(OR($BH460="T", $BH460="R"), 0, IF($BH460="C", IF($BI460="Y", IF($BA460="C", 0, IF(AF460="N/A", Q460-T460, AF460-AG460)), IF($AF460="N/A", U460, AH460)), AN460))</f>
        <v>7</v>
      </c>
      <c r="CD460" s="14" t="str">
        <f>IF(OR($BH460="T", $BH460="R"), 0, IF($BH460="C", IF($BI460="Y", 0, IF($AF460="N/A", V460, AI460)), AO460))</f>
        <v>N/A</v>
      </c>
      <c r="CE460" s="14" t="str">
        <f>IF(OR($BH460="T", $BH460="R"), 0, IF($BH460="C", IF($BI460="Y", 0, IF($AF460="N/A", W460, AJ460)), AP460))</f>
        <v>N/A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S:7 G:6 GR:0</v>
      </c>
      <c r="CH460" s="6"/>
      <c r="CK460" s="6"/>
      <c r="CL460" s="6"/>
      <c r="CM460" s="6"/>
      <c r="CN460" s="6"/>
      <c r="CO460" s="6"/>
      <c r="CP460" s="6"/>
    </row>
    <row r="461" spans="1:94" x14ac:dyDescent="0.25">
      <c r="A461" s="13">
        <v>5487</v>
      </c>
      <c r="B461" s="14" t="s">
        <v>2904</v>
      </c>
      <c r="C461" s="14" t="s">
        <v>68</v>
      </c>
      <c r="D461" s="14" t="s">
        <v>1932</v>
      </c>
      <c r="E461" s="14">
        <f>VLOOKUP(B461, 'Rookie Year'!$A$2:$B$55555,2,FALSE)</f>
        <v>2021</v>
      </c>
      <c r="F461" s="14">
        <v>2024</v>
      </c>
      <c r="G461" s="14" t="s">
        <v>42</v>
      </c>
      <c r="H461" s="14" t="s">
        <v>2928</v>
      </c>
      <c r="I461" s="15">
        <v>14</v>
      </c>
      <c r="J461" s="14">
        <v>4</v>
      </c>
      <c r="K461" s="16">
        <f>IF(AND(G461&lt;&gt;"N",R461="N/A"), IF(I461&lt;4, 0, 0.25),IF(I461=1, IF(J461=1,0.25, 0.25), IF(I461&lt;13, 0.25, IF(I461&lt;26, 0.4, IF(I461&lt;51, 0.6, 0.75)))))</f>
        <v>0.4</v>
      </c>
      <c r="L461" s="15">
        <f>I461-M461</f>
        <v>8</v>
      </c>
      <c r="M461" s="15">
        <f>ROUNDUP(I461*K461,0)</f>
        <v>6</v>
      </c>
      <c r="N461" s="15">
        <f>M461*J461</f>
        <v>24</v>
      </c>
      <c r="O461" s="15">
        <v>2</v>
      </c>
      <c r="P461" s="15">
        <v>0</v>
      </c>
      <c r="Q461" s="15">
        <f>N461-O461-P461</f>
        <v>22</v>
      </c>
      <c r="R461" s="14" t="s">
        <v>75</v>
      </c>
      <c r="S461" s="14">
        <f>IF(R461="N/A", J461-($B$1-F461), J461-($B$1-R461))</f>
        <v>3</v>
      </c>
      <c r="T461" s="15">
        <v>2</v>
      </c>
      <c r="U461" s="15">
        <v>10</v>
      </c>
      <c r="V461" s="15">
        <v>10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No</v>
      </c>
      <c r="AA461" s="17" t="str">
        <f>IF(C461="DM", "N/A", IF(Z461="No","N/A",VLOOKUP(B461,'Extension List'!$A$3:$AE$1972,19,FALSE)))</f>
        <v>N/A</v>
      </c>
      <c r="AB461" s="14" t="str">
        <f>IF(C461="DM", "N/A", IF(Z461="No","N/A",VLOOKUP(B461,'Extension List'!$A$3:$AE$1972,21,FALSE)))</f>
        <v>N/A</v>
      </c>
      <c r="AC461" s="14" t="str">
        <f>IF(AA461="N/A", "N/A", 0)</f>
        <v>N/A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10</v>
      </c>
      <c r="AN461" s="15">
        <f>IF(AD461="N/A", IF(U461="N/A", "N/A", L461+U461), AD461+AH461)</f>
        <v>18</v>
      </c>
      <c r="AO461" s="15">
        <f>IF(AD461="N/A", IF(V461="N/A", "N/A", L461+V461), IF(AI461="N/A", "N/A", AD461+AI461))</f>
        <v>18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I461" s="14"/>
      <c r="BJ461" s="15">
        <f>IF(AR461="R", $CA461, IF(OR(AR461="P", AR461="T", AR461="N"), 0, IF($C461="DM", $T461, IF(OR(AR461="Y", AR461="IR"),$AM461,IF(AR461="C", IF($BI461="Y", IF($AF461="N/A", $Q461, $AF461), IF($AG461="N/A", $T461,$AG461)))))))</f>
        <v>10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10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10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10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10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10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10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10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10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10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10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10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10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10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10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10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10</v>
      </c>
      <c r="CA461" s="14" t="s">
        <v>75</v>
      </c>
      <c r="CB461" s="15">
        <f>BZ461</f>
        <v>10</v>
      </c>
      <c r="CC461" s="14">
        <f>IF(OR($BH461="T", $BH461="R"), 0, IF($BH461="C", IF($BI461="Y", IF($BA461="C", 0, IF(AF461="N/A", Q461-T461, AF461-AG461)), IF($AF461="N/A", U461, AH461)), AN461))</f>
        <v>18</v>
      </c>
      <c r="CD461" s="14">
        <f>IF(OR($BH461="T", $BH461="R"), 0, IF($BH461="C", IF($BI461="Y", 0, IF($AF461="N/A", V461, AI461)), AO461))</f>
        <v>18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S:8 G:6 GR:22</v>
      </c>
      <c r="CH461" s="6"/>
      <c r="CK461" s="6"/>
      <c r="CL461" s="6"/>
      <c r="CM461" s="6"/>
      <c r="CN461" s="6"/>
      <c r="CO461" s="6"/>
      <c r="CP461" s="6"/>
    </row>
    <row r="462" spans="1:94" x14ac:dyDescent="0.25">
      <c r="A462" s="13">
        <v>4137</v>
      </c>
      <c r="B462" s="14" t="s">
        <v>1977</v>
      </c>
      <c r="C462" s="14" t="s">
        <v>68</v>
      </c>
      <c r="D462" s="14" t="s">
        <v>1932</v>
      </c>
      <c r="E462" s="14">
        <f>VLOOKUP(B462, 'Rookie Year'!$A$2:$B$55555,2,FALSE)</f>
        <v>2015</v>
      </c>
      <c r="F462" s="14">
        <v>2021</v>
      </c>
      <c r="G462" s="14" t="s">
        <v>42</v>
      </c>
      <c r="H462" s="14" t="s">
        <v>1927</v>
      </c>
      <c r="I462" s="15">
        <v>9</v>
      </c>
      <c r="J462" s="14">
        <v>3</v>
      </c>
      <c r="K462" s="16">
        <f>IF(AND(G462&lt;&gt;"N",R462="N/A"), IF(I462&lt;4, 0, 0.25),IF(I462=1, IF(J462=1,0.25, 0.25), IF(I462&lt;13, 0.25, IF(I462&lt;26, 0.4, IF(I462&lt;51, 0.6, 0.75)))))</f>
        <v>0.25</v>
      </c>
      <c r="L462" s="15">
        <f>I462-M462</f>
        <v>6</v>
      </c>
      <c r="M462" s="15">
        <f>ROUNDUP(I462*K462,0)</f>
        <v>3</v>
      </c>
      <c r="N462" s="15">
        <f>M462*J462</f>
        <v>9</v>
      </c>
      <c r="O462" s="15">
        <v>9</v>
      </c>
      <c r="P462" s="15">
        <v>0</v>
      </c>
      <c r="Q462" s="15">
        <f>N462-O462-P462</f>
        <v>0</v>
      </c>
      <c r="R462" s="14">
        <v>2023</v>
      </c>
      <c r="S462" s="14">
        <f>IF(R462="N/A", J462-($B$1-F462), J462-($B$1-R462))</f>
        <v>1</v>
      </c>
      <c r="T462" s="15">
        <v>0</v>
      </c>
      <c r="U462" s="15" t="str">
        <f>IF($S462&lt;2, "N/A", $M462)</f>
        <v>N/A</v>
      </c>
      <c r="V462" s="15" t="str">
        <f>IF($S462&lt;3, "N/A", $M462)</f>
        <v>N/A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Yes</v>
      </c>
      <c r="AA462" s="17">
        <f>IF(C462="DM", "N/A", IF(Z462="No","N/A",VLOOKUP(B462,'Extension List'!$A$3:$AE$1972,19,FALSE)))</f>
        <v>3</v>
      </c>
      <c r="AB462" s="14">
        <f>IF(C462="DM", "N/A", IF(Z462="No","N/A",VLOOKUP(B462,'Extension List'!$A$3:$AE$1972,21,FALSE)))</f>
        <v>1</v>
      </c>
      <c r="AC462" s="14">
        <f>IF(AA462="N/A", "N/A", 0)</f>
        <v>0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6</v>
      </c>
      <c r="AN462" s="15" t="str">
        <f>IF(AD462="N/A", IF(U462="N/A", "N/A", L462+U462), AD462+AH462)</f>
        <v>N/A</v>
      </c>
      <c r="AO462" s="15" t="str">
        <f>IF(AD462="N/A", IF(V462="N/A", "N/A", L462+V462), IF(AI462="N/A", "N/A", AD462+AI462))</f>
        <v>N/A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I462" s="14"/>
      <c r="BJ462" s="15">
        <f>IF(AR462="R", $CA462, IF(OR(AR462="P", AR462="T", AR462="N"), 0, IF($C462="DM", $T462, IF(OR(AR462="Y", AR462="IR"),$AM462,IF(AR462="C", IF($BI462="Y", IF($AF462="N/A", $Q462, $AF462), IF($AG462="N/A", $T462,$AG462)))))))</f>
        <v>6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6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6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6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6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6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6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6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6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6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6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6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6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6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6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6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6</v>
      </c>
      <c r="CA462" s="14" t="s">
        <v>75</v>
      </c>
      <c r="CB462" s="15">
        <f>BZ462</f>
        <v>6</v>
      </c>
      <c r="CC462" s="14" t="str">
        <f>IF(OR($BH462="T", $BH462="R"), 0, IF($BH462="C", IF($BI462="Y", IF($BA462="C", 0, IF(AF462="N/A", Q462-T462, AF462-AG462)), IF($AF462="N/A", U462, AH462)), AN462))</f>
        <v>N/A</v>
      </c>
      <c r="CD462" s="14" t="str">
        <f>IF(OR($BH462="T", $BH462="R"), 0, IF($BH462="C", IF($BI462="Y", 0, IF($AF462="N/A", V462, AI462)), AO462))</f>
        <v>N/A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S:6 G:3 GR:0</v>
      </c>
      <c r="CH462" s="6"/>
      <c r="CK462" s="6"/>
      <c r="CL462" s="6"/>
      <c r="CM462" s="6"/>
      <c r="CN462" s="6"/>
      <c r="CO462" s="6"/>
      <c r="CP462" s="6"/>
    </row>
    <row r="463" spans="1:94" x14ac:dyDescent="0.25">
      <c r="A463" s="13">
        <v>5488</v>
      </c>
      <c r="B463" s="14" t="s">
        <v>2310</v>
      </c>
      <c r="C463" s="14" t="s">
        <v>68</v>
      </c>
      <c r="D463" s="14" t="s">
        <v>1932</v>
      </c>
      <c r="E463" s="14">
        <f>VLOOKUP(B463, 'Rookie Year'!$A$2:$B$55555,2,FALSE)</f>
        <v>2016</v>
      </c>
      <c r="F463" s="14">
        <v>2024</v>
      </c>
      <c r="G463" s="14" t="s">
        <v>42</v>
      </c>
      <c r="H463" s="14" t="s">
        <v>2928</v>
      </c>
      <c r="I463" s="15">
        <v>14</v>
      </c>
      <c r="J463" s="14">
        <v>4</v>
      </c>
      <c r="K463" s="16">
        <f>IF(AND(G463&lt;&gt;"N",R463="N/A"), IF(I463&lt;4, 0, 0.25),IF(I463=1, IF(J463=1,0.25, 0.25), IF(I463&lt;13, 0.25, IF(I463&lt;26, 0.4, IF(I463&lt;51, 0.6, 0.75)))))</f>
        <v>0.4</v>
      </c>
      <c r="L463" s="15">
        <f>I463-M463</f>
        <v>8</v>
      </c>
      <c r="M463" s="15">
        <f>ROUNDUP(I463*K463,0)</f>
        <v>6</v>
      </c>
      <c r="N463" s="15">
        <f>M463*J463</f>
        <v>24</v>
      </c>
      <c r="O463" s="15">
        <v>2</v>
      </c>
      <c r="P463" s="15">
        <v>0</v>
      </c>
      <c r="Q463" s="15">
        <f>N463-O463-P463</f>
        <v>22</v>
      </c>
      <c r="R463" s="14" t="s">
        <v>75</v>
      </c>
      <c r="S463" s="14">
        <f>IF(R463="N/A", J463-($B$1-F463), J463-($B$1-R463))</f>
        <v>3</v>
      </c>
      <c r="T463" s="15">
        <v>2</v>
      </c>
      <c r="U463" s="15">
        <v>10</v>
      </c>
      <c r="V463" s="15">
        <v>10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No</v>
      </c>
      <c r="AA463" s="17" t="str">
        <f>IF(C463="DM", "N/A", IF(Z463="No","N/A",VLOOKUP(B463,'Extension List'!$A$3:$AE$1972,19,FALSE)))</f>
        <v>N/A</v>
      </c>
      <c r="AB463" s="14" t="str">
        <f>IF(C463="DM", "N/A", IF(Z463="No","N/A",VLOOKUP(B463,'Extension List'!$A$3:$AE$1972,21,FALSE)))</f>
        <v>N/A</v>
      </c>
      <c r="AC463" s="14" t="str">
        <f>IF(AA463="N/A", "N/A", 0)</f>
        <v>N/A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10</v>
      </c>
      <c r="AN463" s="15">
        <f>IF(AD463="N/A", IF(U463="N/A", "N/A", L463+U463), AD463+AH463)</f>
        <v>18</v>
      </c>
      <c r="AO463" s="15">
        <f>IF(AD463="N/A", IF(V463="N/A", "N/A", L463+V463), IF(AI463="N/A", "N/A", AD463+AI463))</f>
        <v>18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10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10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10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10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10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10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10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10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10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10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10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10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10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10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10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10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10</v>
      </c>
      <c r="CA463" s="14" t="s">
        <v>75</v>
      </c>
      <c r="CB463" s="15">
        <f>BZ463</f>
        <v>10</v>
      </c>
      <c r="CC463" s="14">
        <f>IF(OR($BH463="T", $BH463="R"), 0, IF($BH463="C", IF($BI463="Y", IF($BA463="C", 0, IF(AF463="N/A", Q463-T463, AF463-AG463)), IF($AF463="N/A", U463, AH463)), AN463))</f>
        <v>18</v>
      </c>
      <c r="CD463" s="14">
        <f>IF(OR($BH463="T", $BH463="R"), 0, IF($BH463="C", IF($BI463="Y", 0, IF($AF463="N/A", V463, AI463)), AO463))</f>
        <v>18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S:8 G:6 GR:22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4727</v>
      </c>
      <c r="B464" s="14" t="s">
        <v>2557</v>
      </c>
      <c r="C464" s="14" t="s">
        <v>68</v>
      </c>
      <c r="D464" s="14" t="s">
        <v>1932</v>
      </c>
      <c r="E464" s="14">
        <f>VLOOKUP(B464, 'Rookie Year'!$A$2:$B$55555,2,FALSE)</f>
        <v>2022</v>
      </c>
      <c r="F464" s="14">
        <v>2022</v>
      </c>
      <c r="G464" s="14" t="s">
        <v>40</v>
      </c>
      <c r="H464" s="14" t="s">
        <v>2156</v>
      </c>
      <c r="I464" s="15">
        <v>9</v>
      </c>
      <c r="J464" s="14">
        <v>4</v>
      </c>
      <c r="K464" s="16">
        <f>IF(AND(G464&lt;&gt;"N",R464="N/A"), IF(I464&lt;4, 0, 0.25),IF(I464=1, IF(J464=1,0.25, 0.25), IF(I464&lt;13, 0.25, IF(I464&lt;26, 0.4, IF(I464&lt;51, 0.6, 0.75)))))</f>
        <v>0.25</v>
      </c>
      <c r="L464" s="15">
        <f>I464-M464</f>
        <v>6</v>
      </c>
      <c r="M464" s="15">
        <f>ROUNDUP(I464*K464,0)</f>
        <v>3</v>
      </c>
      <c r="N464" s="15">
        <f>M464*J464</f>
        <v>12</v>
      </c>
      <c r="O464" s="15">
        <v>9</v>
      </c>
      <c r="P464" s="15">
        <v>0</v>
      </c>
      <c r="Q464" s="15">
        <f>N464-O464-P464</f>
        <v>3</v>
      </c>
      <c r="R464" s="14" t="s">
        <v>75</v>
      </c>
      <c r="S464" s="14">
        <f>IF(R464="N/A", J464-($B$1-F464), J464-($B$1-R464))</f>
        <v>1</v>
      </c>
      <c r="T464" s="15">
        <v>3</v>
      </c>
      <c r="U464" s="15" t="str">
        <f>IF($S464&lt;2, "N/A", $M464)</f>
        <v>N/A</v>
      </c>
      <c r="V464" s="15" t="str">
        <f>IF($S464&lt;3, "N/A", $M464)</f>
        <v>N/A</v>
      </c>
      <c r="W464" s="15" t="str">
        <f>IF($S464&lt;4, "N/A", $M464)</f>
        <v>N/A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Yes</v>
      </c>
      <c r="AA464" s="17">
        <f>IF(C464="DM", "N/A", IF(Z464="No","N/A",VLOOKUP(B464,'Extension List'!$A$3:$AE$1972,19,FALSE)))</f>
        <v>14</v>
      </c>
      <c r="AB464" s="14">
        <f>IF(C464="DM", "N/A", IF(Z464="No","N/A",VLOOKUP(B464,'Extension List'!$A$3:$AE$1972,21,FALSE)))</f>
        <v>4</v>
      </c>
      <c r="AC464" s="14">
        <f>IF(AA464="N/A", "N/A", 0)</f>
        <v>0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9</v>
      </c>
      <c r="AN464" s="15" t="str">
        <f>IF(AD464="N/A", IF(U464="N/A", "N/A", L464+U464), AD464+AH464)</f>
        <v>N/A</v>
      </c>
      <c r="AO464" s="15" t="str">
        <f>IF(AD464="N/A", IF(V464="N/A", "N/A", L464+V464), IF(AI464="N/A", "N/A", AD464+AI464))</f>
        <v>N/A</v>
      </c>
      <c r="AP464" s="15" t="str">
        <f>IF(AD464="N/A", IF(W464="N/A", "N/A", L464+W464), IF(AJ464="N/A", "N/A", AD464+AJ464))</f>
        <v>N/A</v>
      </c>
      <c r="AQ464" s="15" t="str">
        <f>IF(AD464="N/A", IF(X464="N/A", "N/A", L464+X464), IF(AK464="N/A", "N/A", AD464+AK464))</f>
        <v>N/A</v>
      </c>
      <c r="AR464" s="14" t="s">
        <v>40</v>
      </c>
      <c r="AS464" s="14" t="s">
        <v>40</v>
      </c>
      <c r="AT464" s="14" t="s">
        <v>40</v>
      </c>
      <c r="AU464" s="14" t="s">
        <v>40</v>
      </c>
      <c r="AV464" s="14" t="s">
        <v>40</v>
      </c>
      <c r="AW464" s="14" t="s">
        <v>40</v>
      </c>
      <c r="AX464" s="14" t="s">
        <v>40</v>
      </c>
      <c r="AY464" s="14" t="s">
        <v>40</v>
      </c>
      <c r="AZ464" s="14" t="s">
        <v>40</v>
      </c>
      <c r="BA464" s="14" t="s">
        <v>40</v>
      </c>
      <c r="BB464" s="14" t="s">
        <v>40</v>
      </c>
      <c r="BC464" s="14" t="s">
        <v>40</v>
      </c>
      <c r="BD464" s="14" t="s">
        <v>40</v>
      </c>
      <c r="BE464" s="14" t="s">
        <v>40</v>
      </c>
      <c r="BF464" s="14" t="s">
        <v>40</v>
      </c>
      <c r="BG464" s="14" t="s">
        <v>40</v>
      </c>
      <c r="BH464" s="14" t="s">
        <v>40</v>
      </c>
      <c r="BI464" s="14"/>
      <c r="BJ464" s="15">
        <f>IF(AR464="R", $CA464, IF(OR(AR464="P", AR464="T", AR464="N"), 0, IF($C464="DM", $T464, IF(OR(AR464="Y", AR464="IR"),$AM464,IF(AR464="C", IF($BI464="Y", IF($AF464="N/A", $Q464, $AF464), IF($AG464="N/A", $T464,$AG464)))))))</f>
        <v>9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9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9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9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9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9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9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9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9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9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9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9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9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9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9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9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9</v>
      </c>
      <c r="CA464" s="14" t="s">
        <v>75</v>
      </c>
      <c r="CB464" s="15">
        <f>BZ464</f>
        <v>9</v>
      </c>
      <c r="CC464" s="14" t="str">
        <f>IF(OR($BH464="T", $BH464="R"), 0, IF($BH464="C", IF($BI464="Y", IF($BA464="C", 0, IF(AF464="N/A", Q464-T464, AF464-AG464)), IF($AF464="N/A", U464, AH464)), AN464))</f>
        <v>N/A</v>
      </c>
      <c r="CD464" s="14" t="str">
        <f>IF(OR($BH464="T", $BH464="R"), 0, IF($BH464="C", IF($BI464="Y", 0, IF($AF464="N/A", V464, AI464)), AO464))</f>
        <v>N/A</v>
      </c>
      <c r="CE464" s="14" t="str">
        <f>IF(OR($BH464="T", $BH464="R"), 0, IF($BH464="C", IF($BI464="Y", 0, IF($AF464="N/A", W464, AJ464)), AP464))</f>
        <v>N/A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S:6 G:3 GR:3</v>
      </c>
      <c r="CH464" s="6"/>
      <c r="CK464" s="6"/>
      <c r="CL464" s="6"/>
      <c r="CM464" s="6"/>
      <c r="CN464" s="6"/>
      <c r="CO464" s="6"/>
      <c r="CP464" s="6"/>
    </row>
    <row r="465" spans="1:94" x14ac:dyDescent="0.25">
      <c r="A465" s="13">
        <v>5812</v>
      </c>
      <c r="B465" s="14" t="s">
        <v>2446</v>
      </c>
      <c r="C465" s="14" t="s">
        <v>68</v>
      </c>
      <c r="D465" s="14" t="s">
        <v>1932</v>
      </c>
      <c r="E465" s="14">
        <f>VLOOKUP(B465, 'Rookie Year'!$A$2:$B$55555,2,FALSE)</f>
        <v>2021</v>
      </c>
      <c r="F465" s="14">
        <v>2025</v>
      </c>
      <c r="G465" s="14" t="s">
        <v>42</v>
      </c>
      <c r="H465" s="14" t="s">
        <v>2928</v>
      </c>
      <c r="I465" s="15">
        <v>3</v>
      </c>
      <c r="J465" s="14">
        <v>1</v>
      </c>
      <c r="K465" s="16">
        <f>IF(AND(G465&lt;&gt;"N",R465="N/A"), IF(I465&lt;4, 0, 0.25),IF(I465=1, IF(J465=1,0.25, 0.25), IF(I465&lt;13, 0.25, IF(I465&lt;26, 0.4, IF(I465&lt;51, 0.6, 0.75)))))</f>
        <v>0.25</v>
      </c>
      <c r="L465" s="15">
        <f>I465-M465</f>
        <v>2</v>
      </c>
      <c r="M465" s="15">
        <f>ROUNDUP(I465*K465,0)</f>
        <v>1</v>
      </c>
      <c r="N465" s="15">
        <f>M465*J465</f>
        <v>1</v>
      </c>
      <c r="O465" s="15">
        <v>0</v>
      </c>
      <c r="P465" s="15">
        <v>0</v>
      </c>
      <c r="Q465" s="15">
        <f>N465-O465-P465</f>
        <v>1</v>
      </c>
      <c r="R465" s="14" t="s">
        <v>75</v>
      </c>
      <c r="S465" s="14">
        <f>IF(R465="N/A", J465-($B$1-F465), J465-($B$1-R465))</f>
        <v>1</v>
      </c>
      <c r="T465" s="15">
        <f>IF($S465&lt;1, "N/A", $M465)</f>
        <v>1</v>
      </c>
      <c r="U465" s="15" t="str">
        <f>IF($S465&lt;2, "N/A", $M465)</f>
        <v>N/A</v>
      </c>
      <c r="V465" s="15" t="str">
        <f>IF($S465&lt;3, "N/A", $M465)</f>
        <v>N/A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No</v>
      </c>
      <c r="AA465" s="17" t="str">
        <f>IF(C465="DM", "N/A", IF(Z465="No","N/A",VLOOKUP(B465,'Extension List'!$A$3:$AE$1972,19,FALSE)))</f>
        <v>N/A</v>
      </c>
      <c r="AB465" s="14" t="str">
        <f>IF(C465="DM", "N/A", IF(Z465="No","N/A",VLOOKUP(B465,'Extension List'!$A$3:$AE$1972,21,FALSE)))</f>
        <v>N/A</v>
      </c>
      <c r="AC465" s="14" t="str">
        <f>IF(AA465="N/A", "N/A", 0)</f>
        <v>N/A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3</v>
      </c>
      <c r="AN465" s="15" t="str">
        <f>IF(AD465="N/A", IF(U465="N/A", "N/A", L465+U465), AD465+AH465)</f>
        <v>N/A</v>
      </c>
      <c r="AO465" s="15" t="str">
        <f>IF(AD465="N/A", IF(V465="N/A", "N/A", L465+V465), IF(AI465="N/A", "N/A", AD465+AI465))</f>
        <v>N/A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40</v>
      </c>
      <c r="AS465" s="14" t="s">
        <v>40</v>
      </c>
      <c r="AT465" s="14" t="s">
        <v>40</v>
      </c>
      <c r="AU465" s="14" t="s">
        <v>40</v>
      </c>
      <c r="AV465" s="14" t="s">
        <v>40</v>
      </c>
      <c r="AW465" s="14" t="s">
        <v>40</v>
      </c>
      <c r="AX465" s="14" t="s">
        <v>40</v>
      </c>
      <c r="AY465" s="14" t="s">
        <v>40</v>
      </c>
      <c r="AZ465" s="14" t="s">
        <v>40</v>
      </c>
      <c r="BA465" s="14" t="s">
        <v>40</v>
      </c>
      <c r="BB465" s="14" t="s">
        <v>40</v>
      </c>
      <c r="BC465" s="14" t="s">
        <v>40</v>
      </c>
      <c r="BD465" s="14" t="s">
        <v>40</v>
      </c>
      <c r="BE465" s="14" t="s">
        <v>40</v>
      </c>
      <c r="BF465" s="14" t="s">
        <v>40</v>
      </c>
      <c r="BG465" s="14" t="s">
        <v>40</v>
      </c>
      <c r="BH465" s="14" t="s">
        <v>40</v>
      </c>
      <c r="BI465" s="14"/>
      <c r="BJ465" s="15">
        <f>IF(AR465="R", $CA465, IF(OR(AR465="P", AR465="T", AR465="N"), 0, IF($C465="DM", $T465, IF(OR(AR465="Y", AR465="IR"),$AM465,IF(AR465="C", IF($BI465="Y", IF($AF465="N/A", $Q465, $AF465), IF($AG465="N/A", $T465,$AG465)))))))</f>
        <v>3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3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3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3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3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3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3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3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3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3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3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3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3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3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3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3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3</v>
      </c>
      <c r="CA465" s="14" t="s">
        <v>75</v>
      </c>
      <c r="CB465" s="15">
        <f>BZ465</f>
        <v>3</v>
      </c>
      <c r="CC465" s="14" t="str">
        <f>IF(OR($BH465="T", $BH465="R"), 0, IF($BH465="C", IF($BI465="Y", IF($BA465="C", 0, IF(AF465="N/A", Q465-T465, AF465-AG465)), IF($AF465="N/A", U465, AH465)), AN465))</f>
        <v>N/A</v>
      </c>
      <c r="CD465" s="14" t="str">
        <f>IF(OR($BH465="T", $BH465="R"), 0, IF($BH465="C", IF($BI465="Y", 0, IF($AF465="N/A", V465, AI465)), AO465))</f>
        <v>N/A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S:2 G:1 GR:1</v>
      </c>
      <c r="CH465" s="6"/>
      <c r="CK465" s="6"/>
      <c r="CL465" s="6"/>
      <c r="CM465" s="6"/>
      <c r="CN465" s="6"/>
      <c r="CO465" s="6"/>
      <c r="CP465" s="6"/>
    </row>
    <row r="466" spans="1:94" x14ac:dyDescent="0.25">
      <c r="A466" s="13">
        <v>5647</v>
      </c>
      <c r="B466" s="14" t="s">
        <v>3046</v>
      </c>
      <c r="C466" s="14" t="s">
        <v>68</v>
      </c>
      <c r="D466" s="14" t="s">
        <v>1932</v>
      </c>
      <c r="E466" s="14">
        <f>VLOOKUP(B466, 'Rookie Year'!$A$2:$B$55555,2,FALSE)</f>
        <v>2024</v>
      </c>
      <c r="F466" s="14">
        <v>2024</v>
      </c>
      <c r="G466" s="14" t="s">
        <v>40</v>
      </c>
      <c r="H466" s="14" t="s">
        <v>2198</v>
      </c>
      <c r="I466" s="15">
        <v>1</v>
      </c>
      <c r="J466" s="14">
        <v>3</v>
      </c>
      <c r="K466" s="16">
        <f>IF(AND(G466&lt;&gt;"N",R466="N/A"), IF(I466&lt;4, 0, 0.25),IF(I466=1, IF(J466=1,0.25, 0.25), IF(I466&lt;13, 0.25, IF(I466&lt;26, 0.4, IF(I466&lt;51, 0.6, 0.75)))))</f>
        <v>0</v>
      </c>
      <c r="L466" s="15">
        <f>I466-M466</f>
        <v>1</v>
      </c>
      <c r="M466" s="15">
        <f>ROUNDUP(I466*K466,0)</f>
        <v>0</v>
      </c>
      <c r="N466" s="15">
        <f>M466*J466</f>
        <v>0</v>
      </c>
      <c r="O466" s="15">
        <v>0</v>
      </c>
      <c r="P466" s="15">
        <v>0</v>
      </c>
      <c r="Q466" s="15">
        <f>N466-O466-P466</f>
        <v>0</v>
      </c>
      <c r="R466" s="14" t="s">
        <v>75</v>
      </c>
      <c r="S466" s="14">
        <f>IF(R466="N/A", J466-($B$1-F466), J466-($B$1-R466))</f>
        <v>2</v>
      </c>
      <c r="T466" s="15">
        <v>0</v>
      </c>
      <c r="U466" s="15">
        <v>0</v>
      </c>
      <c r="V466" s="15" t="str">
        <f>IF($S466&lt;3, "N/A", $M466)</f>
        <v>N/A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No</v>
      </c>
      <c r="AA466" s="17" t="str">
        <f>IF(C466="DM", "N/A", IF(Z466="No","N/A",VLOOKUP(B466,'Extension List'!$A$3:$AE$1972,19,FALSE)))</f>
        <v>N/A</v>
      </c>
      <c r="AB466" s="14" t="str">
        <f>IF(C466="DM", "N/A", IF(Z466="No","N/A",VLOOKUP(B466,'Extension List'!$A$3:$AE$1972,21,FALSE)))</f>
        <v>N/A</v>
      </c>
      <c r="AC466" s="14" t="str">
        <f>IF(AA466="N/A", "N/A", 0)</f>
        <v>N/A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1</v>
      </c>
      <c r="AN466" s="15">
        <f>IF(AD466="N/A", IF(U466="N/A", "N/A", L466+U466), AD466+AH466)</f>
        <v>1</v>
      </c>
      <c r="AO466" s="15" t="str">
        <f>IF(AD466="N/A", IF(V466="N/A", "N/A", L466+V466), IF(AI466="N/A", "N/A", AD466+AI466))</f>
        <v>N/A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44</v>
      </c>
      <c r="AS466" s="14" t="s">
        <v>44</v>
      </c>
      <c r="AT466" s="14" t="s">
        <v>44</v>
      </c>
      <c r="AU466" s="14" t="s">
        <v>44</v>
      </c>
      <c r="AV466" s="14" t="s">
        <v>44</v>
      </c>
      <c r="AW466" s="14" t="s">
        <v>44</v>
      </c>
      <c r="AX466" s="14" t="s">
        <v>44</v>
      </c>
      <c r="AY466" s="14" t="s">
        <v>44</v>
      </c>
      <c r="AZ466" s="14" t="s">
        <v>44</v>
      </c>
      <c r="BA466" s="14" t="s">
        <v>44</v>
      </c>
      <c r="BB466" s="14" t="s">
        <v>44</v>
      </c>
      <c r="BC466" s="14" t="s">
        <v>44</v>
      </c>
      <c r="BD466" s="14" t="s">
        <v>44</v>
      </c>
      <c r="BE466" s="14" t="s">
        <v>44</v>
      </c>
      <c r="BF466" s="14" t="s">
        <v>44</v>
      </c>
      <c r="BG466" s="14" t="s">
        <v>44</v>
      </c>
      <c r="BH466" s="14" t="s">
        <v>44</v>
      </c>
      <c r="BI466" s="14"/>
      <c r="BJ466" s="15">
        <f>IF(AR466="R", $CA466, IF(OR(AR466="P", AR466="T", AR466="N"), 0, IF($C466="DM", $T466, IF(OR(AR466="Y", AR466="IR"),$AM466,IF(AR466="C", IF($BI466="Y", IF($AF466="N/A", $Q466, $AF466), IF($AG466="N/A", $T466,$AG466)))))))</f>
        <v>0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0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0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0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0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0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0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0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0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0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0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0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0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0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0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0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0</v>
      </c>
      <c r="CA466" s="14" t="s">
        <v>75</v>
      </c>
      <c r="CB466" s="15">
        <f>BZ466</f>
        <v>0</v>
      </c>
      <c r="CC466" s="14">
        <f>IF(OR($BH466="T", $BH466="R"), 0, IF($BH466="C", IF($BI466="Y", IF($BA466="C", 0, IF(AF466="N/A", Q466-T466, AF466-AG466)), IF($AF466="N/A", U466, AH466)), AN466))</f>
        <v>0</v>
      </c>
      <c r="CD466" s="14" t="str">
        <f>IF(OR($BH466="T", $BH466="R"), 0, IF($BH466="C", IF($BI466="Y", 0, IF($AF466="N/A", V466, AI466)), AO466))</f>
        <v>N/A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S:1 G:0 GR:0</v>
      </c>
      <c r="CH466" s="6"/>
      <c r="CK466" s="6"/>
      <c r="CL466" s="6"/>
      <c r="CM466" s="6"/>
      <c r="CN466" s="6"/>
      <c r="CO466" s="6"/>
      <c r="CP466" s="6"/>
    </row>
    <row r="467" spans="1:94" x14ac:dyDescent="0.25">
      <c r="A467" s="13">
        <v>3659</v>
      </c>
      <c r="B467" s="14" t="s">
        <v>2073</v>
      </c>
      <c r="C467" s="14" t="s">
        <v>69</v>
      </c>
      <c r="D467" s="14" t="s">
        <v>1932</v>
      </c>
      <c r="E467" s="14">
        <f>VLOOKUP(B467, 'Rookie Year'!$A$2:$B$55555,2,FALSE)</f>
        <v>2020</v>
      </c>
      <c r="F467" s="14">
        <v>2020</v>
      </c>
      <c r="G467" s="14" t="s">
        <v>40</v>
      </c>
      <c r="H467" s="14" t="s">
        <v>2195</v>
      </c>
      <c r="I467" s="15">
        <v>12</v>
      </c>
      <c r="J467" s="14">
        <v>4</v>
      </c>
      <c r="K467" s="16">
        <f>IF(AND(G467&lt;&gt;"N",R467="N/A"), IF(I467&lt;4, 0, 0.25),IF(I467=1, IF(J467=1,0.25, 0.25), IF(I467&lt;13, 0.25, IF(I467&lt;26, 0.4, IF(I467&lt;51, 0.6, 0.75)))))</f>
        <v>0.25</v>
      </c>
      <c r="L467" s="15">
        <f>I467-M467</f>
        <v>9</v>
      </c>
      <c r="M467" s="15">
        <f>ROUNDUP(I467*K467,0)</f>
        <v>3</v>
      </c>
      <c r="N467" s="15">
        <f>M467*J467</f>
        <v>12</v>
      </c>
      <c r="O467" s="15">
        <v>12</v>
      </c>
      <c r="P467" s="15">
        <v>0</v>
      </c>
      <c r="Q467" s="15">
        <f>N467-O467-P467</f>
        <v>0</v>
      </c>
      <c r="R467" s="14">
        <v>2022</v>
      </c>
      <c r="S467" s="14">
        <f>IF(R467="N/A", J467-($B$1-F467), J467-($B$1-R467))</f>
        <v>1</v>
      </c>
      <c r="T467" s="15">
        <v>0</v>
      </c>
      <c r="U467" s="15" t="str">
        <f>IF($S467&lt;2, "N/A", $M467)</f>
        <v>N/A</v>
      </c>
      <c r="V467" s="15" t="str">
        <f>IF($S467&lt;3, "N/A", $M467)</f>
        <v>N/A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Yes</v>
      </c>
      <c r="AA467" s="17">
        <f>IF(C467="DM", "N/A", IF(Z467="No","N/A",VLOOKUP(B467,'Extension List'!$A$3:$AE$1972,19,FALSE)))</f>
        <v>20</v>
      </c>
      <c r="AB467" s="14">
        <f>IF(C467="DM", "N/A", IF(Z467="No","N/A",VLOOKUP(B467,'Extension List'!$A$3:$AE$1972,21,FALSE)))</f>
        <v>4</v>
      </c>
      <c r="AC467" s="14">
        <f>IF(AA467="N/A", "N/A", 0)</f>
        <v>0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9</v>
      </c>
      <c r="AN467" s="15" t="str">
        <f>IF(AD467="N/A", IF(U467="N/A", "N/A", L467+U467), AD467+AH467)</f>
        <v>N/A</v>
      </c>
      <c r="AO467" s="15" t="str">
        <f>IF(AD467="N/A", IF(V467="N/A", "N/A", L467+V467), IF(AI467="N/A", "N/A", AD467+AI467))</f>
        <v>N/A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40</v>
      </c>
      <c r="AS467" s="14" t="s">
        <v>40</v>
      </c>
      <c r="AT467" s="14" t="s">
        <v>40</v>
      </c>
      <c r="AU467" s="14" t="s">
        <v>40</v>
      </c>
      <c r="AV467" s="14" t="s">
        <v>40</v>
      </c>
      <c r="AW467" s="14" t="s">
        <v>40</v>
      </c>
      <c r="AX467" s="14" t="s">
        <v>40</v>
      </c>
      <c r="AY467" s="14" t="s">
        <v>40</v>
      </c>
      <c r="AZ467" s="14" t="s">
        <v>40</v>
      </c>
      <c r="BA467" s="14" t="s">
        <v>40</v>
      </c>
      <c r="BB467" s="14" t="s">
        <v>40</v>
      </c>
      <c r="BC467" s="14" t="s">
        <v>40</v>
      </c>
      <c r="BD467" s="14" t="s">
        <v>40</v>
      </c>
      <c r="BE467" s="14" t="s">
        <v>40</v>
      </c>
      <c r="BF467" s="14" t="s">
        <v>40</v>
      </c>
      <c r="BG467" s="14" t="s">
        <v>40</v>
      </c>
      <c r="BH467" s="14" t="s">
        <v>40</v>
      </c>
      <c r="BI467" s="14"/>
      <c r="BJ467" s="15">
        <f>IF(AR467="R", $CA467, IF(OR(AR467="P", AR467="T", AR467="N"), 0, IF($C467="DM", $T467, IF(OR(AR467="Y", AR467="IR"),$AM467,IF(AR467="C", IF($BI467="Y", IF($AF467="N/A", $Q467, $AF467), IF($AG467="N/A", $T467,$AG467)))))))</f>
        <v>9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9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9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9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9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9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9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9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9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9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9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9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9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9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9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9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9</v>
      </c>
      <c r="CA467" s="14" t="s">
        <v>75</v>
      </c>
      <c r="CB467" s="15">
        <f>BZ467</f>
        <v>9</v>
      </c>
      <c r="CC467" s="14" t="str">
        <f>IF(OR($BH467="T", $BH467="R"), 0, IF($BH467="C", IF($BI467="Y", IF($BA467="C", 0, IF(AF467="N/A", Q467-T467, AF467-AG467)), IF($AF467="N/A", U467, AH467)), AN467))</f>
        <v>N/A</v>
      </c>
      <c r="CD467" s="14" t="str">
        <f>IF(OR($BH467="T", $BH467="R"), 0, IF($BH467="C", IF($BI467="Y", 0, IF($AF467="N/A", V467, AI467)), AO467))</f>
        <v>N/A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S:9 G:3 GR:0</v>
      </c>
      <c r="CH467" s="6"/>
      <c r="CK467" s="6"/>
      <c r="CL467" s="6"/>
      <c r="CM467" s="6"/>
      <c r="CN467" s="6"/>
      <c r="CO467" s="6"/>
      <c r="CP467" s="6"/>
    </row>
    <row r="468" spans="1:94" x14ac:dyDescent="0.25">
      <c r="A468" s="13">
        <v>6086</v>
      </c>
      <c r="B468" s="14" t="s">
        <v>3202</v>
      </c>
      <c r="C468" s="14" t="s">
        <v>69</v>
      </c>
      <c r="D468" s="14" t="s">
        <v>1932</v>
      </c>
      <c r="E468" s="14">
        <v>2025</v>
      </c>
      <c r="F468" s="14">
        <v>2025</v>
      </c>
      <c r="G468" s="14" t="s">
        <v>40</v>
      </c>
      <c r="H468" s="14" t="s">
        <v>2223</v>
      </c>
      <c r="I468" s="15">
        <v>1</v>
      </c>
      <c r="J468" s="14">
        <v>3</v>
      </c>
      <c r="K468" s="16">
        <f>IF(AND(G468&lt;&gt;"N",R468="N/A"), IF(I468&lt;4, 0, 0.25),IF(I468=1, IF(J468=1,0.25, 0.25), IF(I468&lt;13, 0.25, IF(I468&lt;26, 0.4, IF(I468&lt;51, 0.6, 0.75)))))</f>
        <v>0</v>
      </c>
      <c r="L468" s="15">
        <f>I468-M468</f>
        <v>1</v>
      </c>
      <c r="M468" s="15">
        <f>ROUNDUP(I468*K468,0)</f>
        <v>0</v>
      </c>
      <c r="N468" s="15">
        <f>M468*J468</f>
        <v>0</v>
      </c>
      <c r="O468" s="15">
        <v>0</v>
      </c>
      <c r="P468" s="15">
        <v>0</v>
      </c>
      <c r="Q468" s="15">
        <f>N468-O468-P468</f>
        <v>0</v>
      </c>
      <c r="R468" s="14" t="s">
        <v>75</v>
      </c>
      <c r="S468" s="14">
        <f>IF(R468="N/A", J468-($B$1-F468), J468-($B$1-R468))</f>
        <v>3</v>
      </c>
      <c r="T468" s="15">
        <f>IF($S468&lt;1, "N/A", $M468)</f>
        <v>0</v>
      </c>
      <c r="U468" s="15">
        <f>IF($S468&lt;2, "N/A", $M468)</f>
        <v>0</v>
      </c>
      <c r="V468" s="15">
        <f>IF($S468&lt;3, "N/A", $M468)</f>
        <v>0</v>
      </c>
      <c r="W468" s="15" t="str">
        <f>IF($S468&lt;4, "N/A", $M468)</f>
        <v>N/A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List'!$A$3:$AE$1972,19,FALSE)))</f>
        <v>N/A</v>
      </c>
      <c r="AB468" s="14" t="str">
        <f>IF(C468="DM", "N/A", IF(Z468="No","N/A",VLOOKUP(B468,'Extension List'!$A$3:$AE$1972,21,FALSE)))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1</v>
      </c>
      <c r="AN468" s="15">
        <f>IF(AD468="N/A", IF(U468="N/A", "N/A", L468+U468), AD468+AH468)</f>
        <v>1</v>
      </c>
      <c r="AO468" s="15">
        <f>IF(AD468="N/A", IF(V468="N/A", "N/A", L468+V468), IF(AI468="N/A", "N/A", AD468+AI468))</f>
        <v>1</v>
      </c>
      <c r="AP468" s="15" t="str">
        <f>IF(AD468="N/A", IF(W468="N/A", "N/A", L468+W468), IF(AJ468="N/A", "N/A", AD468+AJ468))</f>
        <v>N/A</v>
      </c>
      <c r="AQ468" s="15" t="str">
        <f>IF(AD468="N/A", IF(X468="N/A", "N/A", L468+X468), IF(AK468="N/A", "N/A", AD468+AK468))</f>
        <v>N/A</v>
      </c>
      <c r="AR468" s="14" t="s">
        <v>40</v>
      </c>
      <c r="AS468" s="14" t="s">
        <v>40</v>
      </c>
      <c r="AT468" s="14" t="s">
        <v>40</v>
      </c>
      <c r="AU468" s="14" t="s">
        <v>40</v>
      </c>
      <c r="AV468" s="14" t="s">
        <v>40</v>
      </c>
      <c r="AW468" s="14" t="s">
        <v>40</v>
      </c>
      <c r="AX468" s="14" t="s">
        <v>40</v>
      </c>
      <c r="AY468" s="14" t="s">
        <v>40</v>
      </c>
      <c r="AZ468" s="14" t="s">
        <v>40</v>
      </c>
      <c r="BA468" s="14" t="s">
        <v>40</v>
      </c>
      <c r="BB468" s="14" t="s">
        <v>40</v>
      </c>
      <c r="BC468" s="14" t="s">
        <v>40</v>
      </c>
      <c r="BD468" s="14" t="s">
        <v>40</v>
      </c>
      <c r="BE468" s="14" t="s">
        <v>40</v>
      </c>
      <c r="BF468" s="14" t="s">
        <v>40</v>
      </c>
      <c r="BG468" s="14" t="s">
        <v>40</v>
      </c>
      <c r="BH468" s="14" t="s">
        <v>40</v>
      </c>
      <c r="BJ468" s="15">
        <f>IF(AR468="R", $CA468, IF(OR(AR468="P", AR468="T", AR468="N"), 0, IF($C468="DM", $T468, IF(OR(AR468="Y", AR468="IR"),$AM468,IF(AR468="C", IF($BI468="Y", IF($AF468="N/A", $Q468, $AF468), IF($AG468="N/A", $T468,$AG468)))))))</f>
        <v>1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1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1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1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1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1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1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1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1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1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1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1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1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1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1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1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1</v>
      </c>
      <c r="CA468" s="14" t="s">
        <v>75</v>
      </c>
      <c r="CB468" s="15">
        <f>BZ468</f>
        <v>1</v>
      </c>
      <c r="CC468" s="14">
        <f>IF(OR($BH468="T", $BH468="R"), 0, IF($BH468="C", IF($BI468="Y", IF($BA468="C", 0, IF(AF468="N/A", Q468-T468, AF468-AG468)), IF($AF468="N/A", U468, AH468)), AN468))</f>
        <v>1</v>
      </c>
      <c r="CD468" s="14">
        <f>IF(OR($BH468="T", $BH468="R"), 0, IF($BH468="C", IF($BI468="Y", 0, IF($AF468="N/A", V468, AI468)), AO468))</f>
        <v>1</v>
      </c>
      <c r="CE468" s="14" t="str">
        <f>IF(OR($BH468="T", $BH468="R"), 0, IF($BH468="C", IF($BI468="Y", 0, IF($AF468="N/A", W468, AJ468)), AP468))</f>
        <v>N/A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 G:0 GR:0</v>
      </c>
      <c r="CH468" s="6"/>
      <c r="CK468" s="6"/>
      <c r="CL468" s="6"/>
      <c r="CM468" s="6"/>
      <c r="CN468" s="6"/>
      <c r="CO468" s="6"/>
      <c r="CP468" s="6"/>
    </row>
    <row r="469" spans="1:94" x14ac:dyDescent="0.25">
      <c r="A469" s="13">
        <v>5701</v>
      </c>
      <c r="B469" s="14" t="s">
        <v>3047</v>
      </c>
      <c r="C469" s="14" t="s">
        <v>69</v>
      </c>
      <c r="D469" s="14" t="s">
        <v>1932</v>
      </c>
      <c r="E469" s="14">
        <f>VLOOKUP(B469, 'Rookie Year'!$A$2:$B$55555,2,FALSE)</f>
        <v>2024</v>
      </c>
      <c r="F469" s="14">
        <v>2024</v>
      </c>
      <c r="G469" s="14" t="s">
        <v>40</v>
      </c>
      <c r="H469" s="14" t="s">
        <v>2241</v>
      </c>
      <c r="I469" s="15">
        <v>1</v>
      </c>
      <c r="J469" s="14">
        <v>3</v>
      </c>
      <c r="K469" s="16">
        <f>IF(AND(G469&lt;&gt;"N",R469="N/A"), IF(I469&lt;4, 0, 0.25),IF(I469=1, IF(J469=1,0.25, 0.25), IF(I469&lt;13, 0.25, IF(I469&lt;26, 0.4, IF(I469&lt;51, 0.6, 0.75)))))</f>
        <v>0</v>
      </c>
      <c r="L469" s="15">
        <f>I469-M469</f>
        <v>1</v>
      </c>
      <c r="M469" s="15">
        <f>ROUNDUP(I469*K469,0)</f>
        <v>0</v>
      </c>
      <c r="N469" s="15">
        <f>M469*J469</f>
        <v>0</v>
      </c>
      <c r="O469" s="15">
        <v>0</v>
      </c>
      <c r="P469" s="15">
        <v>0</v>
      </c>
      <c r="Q469" s="15">
        <f>N469-O469-P469</f>
        <v>0</v>
      </c>
      <c r="R469" s="14" t="s">
        <v>75</v>
      </c>
      <c r="S469" s="14">
        <f>IF(R469="N/A", J469-($B$1-F469), J469-($B$1-R469))</f>
        <v>2</v>
      </c>
      <c r="T469" s="15">
        <v>0</v>
      </c>
      <c r="U469" s="15">
        <v>0</v>
      </c>
      <c r="V469" s="15" t="str">
        <f>IF($S469&lt;3, "N/A", $M469)</f>
        <v>N/A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No</v>
      </c>
      <c r="AA469" s="17" t="str">
        <f>IF(C469="DM", "N/A", IF(Z469="No","N/A",VLOOKUP(B469,'Extension List'!$A$3:$AE$1972,19,FALSE)))</f>
        <v>N/A</v>
      </c>
      <c r="AB469" s="14" t="str">
        <f>IF(C469="DM", "N/A", IF(Z469="No","N/A",VLOOKUP(B469,'Extension List'!$A$3:$AE$1972,21,FALSE)))</f>
        <v>N/A</v>
      </c>
      <c r="AC469" s="14" t="str">
        <f>IF(AA469="N/A", "N/A", 0)</f>
        <v>N/A</v>
      </c>
      <c r="AD469" s="15" t="str">
        <f>IF(AE469="N/A", "N/A", AA469-AE469)</f>
        <v>N/A</v>
      </c>
      <c r="AE469" s="15" t="str">
        <f>IF(AA469="N/A", "N/A", IF(AC469&gt;0, IF(AA469&lt;13, ROUNDUP(0.25*AA469,0), IF(AA469&lt;26, ROUNDUP(0.4*AA469,0), IF(AA469&lt;51, ROUNDUP(0.6*AA469,0), ROUNDUP(0.75*AA469,0)))), "N/A"))</f>
        <v>N/A</v>
      </c>
      <c r="AF469" s="15" t="str">
        <f>IF(AD469="N/A","N/A", (AE469*AC469)+Q469)</f>
        <v>N/A</v>
      </c>
      <c r="AG469" s="15" t="str">
        <f>IF($AF469="N/A", "N/A", "TBC")</f>
        <v>N/A</v>
      </c>
      <c r="AH469" s="15" t="str">
        <f>IF($AF469="N/A", "N/A", "TBC")</f>
        <v>N/A</v>
      </c>
      <c r="AI469" s="15" t="str">
        <f>IF($AF469="N/A","N/A",IF(AC469&gt;1,"TBC","N/A"))</f>
        <v>N/A</v>
      </c>
      <c r="AJ469" s="15" t="str">
        <f>IF($AF469="N/A","N/A",IF(AC469&gt;2,"TBC","N/A"))</f>
        <v>N/A</v>
      </c>
      <c r="AK469" s="15" t="str">
        <f>IF($AF469="N/A","N/A",IF(AC469&gt;3,"TBC","N/A"))</f>
        <v>N/A</v>
      </c>
      <c r="AL469" s="15" t="str">
        <f>IF(AC469="N/A","N/A",IF(AC469&gt;0,IF(SUM(AG469:AK469)&lt;&gt;AF469,"CHECK","OK"),"N/A"))</f>
        <v>N/A</v>
      </c>
      <c r="AM469" s="15">
        <f>IF(AD469="N/A", L469+T469, L469+AG469)</f>
        <v>1</v>
      </c>
      <c r="AN469" s="15">
        <f>IF(AD469="N/A", IF(U469="N/A", "N/A", L469+U469), AD469+AH469)</f>
        <v>1</v>
      </c>
      <c r="AO469" s="15" t="str">
        <f>IF(AD469="N/A", IF(V469="N/A", "N/A", L469+V469), IF(AI469="N/A", "N/A", AD469+AI469))</f>
        <v>N/A</v>
      </c>
      <c r="AP469" s="15" t="str">
        <f>IF(AD469="N/A", IF(W469="N/A", "N/A", L469+W469), IF(AJ469="N/A", "N/A", AD469+AJ469))</f>
        <v>N/A</v>
      </c>
      <c r="AQ469" s="15" t="str">
        <f>IF(AD469="N/A", IF(X469="N/A", "N/A", L469+X469), IF(AK469="N/A", "N/A", AD469+AK469))</f>
        <v>N/A</v>
      </c>
      <c r="AR469" s="14" t="s">
        <v>40</v>
      </c>
      <c r="AS469" s="14" t="s">
        <v>40</v>
      </c>
      <c r="AT469" s="14" t="s">
        <v>40</v>
      </c>
      <c r="AU469" s="14" t="s">
        <v>40</v>
      </c>
      <c r="AV469" s="14" t="s">
        <v>40</v>
      </c>
      <c r="AW469" s="14" t="s">
        <v>40</v>
      </c>
      <c r="AX469" s="14" t="s">
        <v>40</v>
      </c>
      <c r="AY469" s="14" t="s">
        <v>40</v>
      </c>
      <c r="AZ469" s="14" t="s">
        <v>40</v>
      </c>
      <c r="BA469" s="14" t="s">
        <v>40</v>
      </c>
      <c r="BB469" s="14" t="s">
        <v>40</v>
      </c>
      <c r="BC469" s="14" t="s">
        <v>40</v>
      </c>
      <c r="BD469" s="14" t="s">
        <v>40</v>
      </c>
      <c r="BE469" s="14" t="s">
        <v>40</v>
      </c>
      <c r="BF469" s="14" t="s">
        <v>40</v>
      </c>
      <c r="BG469" s="14" t="s">
        <v>40</v>
      </c>
      <c r="BH469" s="14" t="s">
        <v>40</v>
      </c>
      <c r="BI469" s="14"/>
      <c r="BJ469" s="15">
        <f>IF(AR469="R", $CA469, IF(OR(AR469="P", AR469="T", AR469="N"), 0, IF($C469="DM", $T469, IF(OR(AR469="Y", AR469="IR"),$AM469,IF(AR469="C", IF($BI469="Y", IF($AF469="N/A", $Q469, $AF469), IF($AG469="N/A", $T469,$AG469)))))))</f>
        <v>1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1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1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1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1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1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1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1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1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1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1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1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1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1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1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1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1</v>
      </c>
      <c r="CA469" s="14" t="s">
        <v>75</v>
      </c>
      <c r="CB469" s="15">
        <f>BZ469</f>
        <v>1</v>
      </c>
      <c r="CC469" s="14">
        <f>IF(OR($BH469="T", $BH469="R"), 0, IF($BH469="C", IF($BI469="Y", IF($BA469="C", 0, IF(AF469="N/A", Q469-T469, AF469-AG469)), IF($AF469="N/A", U469, AH469)), AN469))</f>
        <v>1</v>
      </c>
      <c r="CD469" s="14" t="str">
        <f>IF(OR($BH469="T", $BH469="R"), 0, IF($BH469="C", IF($BI469="Y", 0, IF($AF469="N/A", V469, AI469)), AO469))</f>
        <v>N/A</v>
      </c>
      <c r="CE469" s="14" t="str">
        <f>IF(OR($BH469="T", $BH469="R"), 0, IF($BH469="C", IF($BI469="Y", 0, IF($AF469="N/A", W469, AJ469)), AP469))</f>
        <v>N/A</v>
      </c>
      <c r="CF469" s="14" t="str">
        <f>IF(OR($BH469="T", $BH469="R"), 0, IF($BH469="C", IF($BI469="Y", 0, IF($AF469="N/A", X469, AK469)), AQ469))</f>
        <v>N/A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S:1 G:0 GR:0</v>
      </c>
      <c r="CH469" s="6"/>
      <c r="CK469" s="6"/>
      <c r="CL469" s="6"/>
      <c r="CM469" s="6"/>
      <c r="CN469" s="6"/>
      <c r="CO469" s="6"/>
      <c r="CP469" s="6"/>
    </row>
    <row r="470" spans="1:94" x14ac:dyDescent="0.25">
      <c r="A470" s="13">
        <v>5681</v>
      </c>
      <c r="B470" s="14" t="s">
        <v>3048</v>
      </c>
      <c r="C470" s="14" t="s">
        <v>69</v>
      </c>
      <c r="D470" s="14" t="s">
        <v>1932</v>
      </c>
      <c r="E470" s="14">
        <f>VLOOKUP(B470, 'Rookie Year'!$A$2:$B$55555,2,FALSE)</f>
        <v>2024</v>
      </c>
      <c r="F470" s="14">
        <v>2024</v>
      </c>
      <c r="G470" s="14" t="s">
        <v>40</v>
      </c>
      <c r="H470" s="14" t="s">
        <v>2225</v>
      </c>
      <c r="I470" s="15">
        <v>1</v>
      </c>
      <c r="J470" s="14">
        <v>3</v>
      </c>
      <c r="K470" s="16">
        <f>IF(AND(G470&lt;&gt;"N",R470="N/A"), IF(I470&lt;4, 0, 0.25),IF(I470=1, IF(J470=1,0.25, 0.25), IF(I470&lt;13, 0.25, IF(I470&lt;26, 0.4, IF(I470&lt;51, 0.6, 0.75)))))</f>
        <v>0</v>
      </c>
      <c r="L470" s="15">
        <f>I470-M470</f>
        <v>1</v>
      </c>
      <c r="M470" s="15">
        <f>ROUNDUP(I470*K470,0)</f>
        <v>0</v>
      </c>
      <c r="N470" s="15">
        <f>M470*J470</f>
        <v>0</v>
      </c>
      <c r="O470" s="15">
        <v>0</v>
      </c>
      <c r="P470" s="15">
        <v>0</v>
      </c>
      <c r="Q470" s="15">
        <f>N470-O470-P470</f>
        <v>0</v>
      </c>
      <c r="R470" s="14" t="s">
        <v>75</v>
      </c>
      <c r="S470" s="14">
        <f>IF(R470="N/A", J470-($B$1-F470), J470-($B$1-R470))</f>
        <v>2</v>
      </c>
      <c r="T470" s="15">
        <v>0</v>
      </c>
      <c r="U470" s="15">
        <v>0</v>
      </c>
      <c r="V470" s="15" t="str">
        <f>IF($S470&lt;3, "N/A", $M470)</f>
        <v>N/A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List'!$A$3:$AE$1972,19,FALSE)))</f>
        <v>N/A</v>
      </c>
      <c r="AB470" s="14" t="str">
        <f>IF(C470="DM", "N/A", IF(Z470="No","N/A",VLOOKUP(B470,'Extension List'!$A$3:$AE$1972,21,FALSE)))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1</v>
      </c>
      <c r="AN470" s="15">
        <f>IF(AD470="N/A", IF(U470="N/A", "N/A", L470+U470), AD470+AH470)</f>
        <v>1</v>
      </c>
      <c r="AO470" s="15" t="str">
        <f>IF(AD470="N/A", IF(V470="N/A", "N/A", L470+V470), IF(AI470="N/A", "N/A", AD470+AI470))</f>
        <v>N/A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I470" s="14"/>
      <c r="BJ470" s="15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4" t="s">
        <v>75</v>
      </c>
      <c r="CB470" s="15">
        <f>BZ470</f>
        <v>1</v>
      </c>
      <c r="CC470" s="14">
        <f>IF(OR($BH470="T", $BH470="R"), 0, IF($BH470="C", IF($BI470="Y", IF($BA470="C", 0, IF(AF470="N/A", Q470-T470, AF470-AG470)), IF($AF470="N/A", U470, AH470)), AN470))</f>
        <v>1</v>
      </c>
      <c r="CD470" s="14" t="str">
        <f>IF(OR($BH470="T", $BH470="R"), 0, IF($BH470="C", IF($BI470="Y", 0, IF($AF470="N/A", V470, AI470)), AO470))</f>
        <v>N/A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S:1 G:0 GR:0</v>
      </c>
      <c r="CH470" s="6"/>
      <c r="CK470" s="6"/>
      <c r="CL470" s="6"/>
      <c r="CM470" s="6"/>
      <c r="CN470" s="6"/>
      <c r="CO470" s="6"/>
      <c r="CP470" s="6"/>
    </row>
    <row r="471" spans="1:94" x14ac:dyDescent="0.25">
      <c r="A471" s="13">
        <v>4162</v>
      </c>
      <c r="B471" s="14" t="s">
        <v>2354</v>
      </c>
      <c r="C471" s="14" t="s">
        <v>69</v>
      </c>
      <c r="D471" s="14" t="s">
        <v>1932</v>
      </c>
      <c r="E471" s="14">
        <f>VLOOKUP(B471, 'Rookie Year'!$A$2:$B$55555,2,FALSE)</f>
        <v>2021</v>
      </c>
      <c r="F471" s="14">
        <v>2025</v>
      </c>
      <c r="G471" s="14" t="s">
        <v>42</v>
      </c>
      <c r="H471" s="14" t="s">
        <v>2928</v>
      </c>
      <c r="I471" s="15">
        <v>19</v>
      </c>
      <c r="J471" s="14">
        <v>3</v>
      </c>
      <c r="K471" s="16">
        <f>IF(AND(G471&lt;&gt;"N",R471="N/A"), IF(I471&lt;4, 0, 0.25),IF(I471=1, IF(J471=1,0.25, 0.25), IF(I471&lt;13, 0.25, IF(I471&lt;26, 0.4, IF(I471&lt;51, 0.6, 0.75)))))</f>
        <v>0.4</v>
      </c>
      <c r="L471" s="15">
        <f>I471-M471</f>
        <v>11</v>
      </c>
      <c r="M471" s="15">
        <f>ROUNDUP(I471*K471,0)</f>
        <v>8</v>
      </c>
      <c r="N471" s="15">
        <f>M471*J471</f>
        <v>24</v>
      </c>
      <c r="O471" s="15">
        <v>0</v>
      </c>
      <c r="P471" s="15">
        <v>0</v>
      </c>
      <c r="Q471" s="15">
        <f>N471-O471-P471</f>
        <v>24</v>
      </c>
      <c r="R471" s="14" t="s">
        <v>75</v>
      </c>
      <c r="S471" s="14">
        <f>IF(R471="N/A", J471-($B$1-F471), J471-($B$1-R471))</f>
        <v>3</v>
      </c>
      <c r="T471" s="15">
        <f>IF($S471&lt;1, "N/A", $M471)</f>
        <v>8</v>
      </c>
      <c r="U471" s="15">
        <f>IF($S471&lt;2, "N/A", $M471)</f>
        <v>8</v>
      </c>
      <c r="V471" s="15">
        <f>IF($S471&lt;3, "N/A", $M471)</f>
        <v>8</v>
      </c>
      <c r="W471" s="15" t="str">
        <f>IF($S471&lt;4, "N/A", $M471)</f>
        <v>N/A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List'!$A$3:$AE$1972,19,FALSE)))</f>
        <v>N/A</v>
      </c>
      <c r="AB471" s="14" t="str">
        <f>IF(C471="DM", "N/A", IF(Z471="No","N/A",VLOOKUP(B471,'Extension List'!$A$3:$AE$1972,21,FALSE)))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19</v>
      </c>
      <c r="AN471" s="15">
        <f>IF(AD471="N/A", IF(U471="N/A", "N/A", L471+U471), AD471+AH471)</f>
        <v>19</v>
      </c>
      <c r="AO471" s="15">
        <f>IF(AD471="N/A", IF(V471="N/A", "N/A", L471+V471), IF(AI471="N/A", "N/A", AD471+AI471))</f>
        <v>19</v>
      </c>
      <c r="AP471" s="15" t="str">
        <f>IF(AD471="N/A", IF(W471="N/A", "N/A", L471+W471), IF(AJ471="N/A", "N/A", AD471+AJ471))</f>
        <v>N/A</v>
      </c>
      <c r="AQ471" s="15" t="str">
        <f>IF(AD471="N/A", IF(X471="N/A", "N/A", L471+X471), IF(AK471="N/A", "N/A", AD471+AK471))</f>
        <v>N/A</v>
      </c>
      <c r="AR471" s="14" t="s">
        <v>48</v>
      </c>
      <c r="AS471" s="14" t="s">
        <v>48</v>
      </c>
      <c r="AT471" s="14" t="s">
        <v>48</v>
      </c>
      <c r="AU471" s="14" t="s">
        <v>48</v>
      </c>
      <c r="AV471" s="14" t="s">
        <v>48</v>
      </c>
      <c r="AW471" s="14" t="s">
        <v>48</v>
      </c>
      <c r="AX471" s="14" t="s">
        <v>48</v>
      </c>
      <c r="AY471" s="14" t="s">
        <v>48</v>
      </c>
      <c r="AZ471" s="14" t="s">
        <v>48</v>
      </c>
      <c r="BA471" s="14" t="s">
        <v>48</v>
      </c>
      <c r="BB471" s="14" t="s">
        <v>48</v>
      </c>
      <c r="BC471" s="14" t="s">
        <v>48</v>
      </c>
      <c r="BD471" s="14" t="s">
        <v>48</v>
      </c>
      <c r="BE471" s="14" t="s">
        <v>48</v>
      </c>
      <c r="BF471" s="14" t="s">
        <v>48</v>
      </c>
      <c r="BG471" s="14" t="s">
        <v>48</v>
      </c>
      <c r="BH471" s="14" t="s">
        <v>48</v>
      </c>
      <c r="BI471" s="14"/>
      <c r="BJ471" s="15">
        <f>IF(AR471="R", $CA471, IF(OR(AR471="P", AR471="T", AR471="N"), 0, IF($C471="DM", $T471, IF(OR(AR471="Y", AR471="IR"),$AM471,IF(AR471="C", IF($BI471="Y", IF($AF471="N/A", $Q471, $AF471), IF($AG471="N/A", $T471,$AG471)))))))</f>
        <v>19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19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19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19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19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19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19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19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19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19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19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19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19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19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19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19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19</v>
      </c>
      <c r="CA471" s="14" t="s">
        <v>75</v>
      </c>
      <c r="CB471" s="15">
        <f>BZ471</f>
        <v>19</v>
      </c>
      <c r="CC471" s="14">
        <f>IF(OR($BH471="T", $BH471="R"), 0, IF($BH471="C", IF($BI471="Y", IF($BA471="C", 0, IF(AF471="N/A", Q471-T471, AF471-AG471)), IF($AF471="N/A", U471, AH471)), AN471))</f>
        <v>19</v>
      </c>
      <c r="CD471" s="14">
        <f>IF(OR($BH471="T", $BH471="R"), 0, IF($BH471="C", IF($BI471="Y", 0, IF($AF471="N/A", V471, AI471)), AO471))</f>
        <v>19</v>
      </c>
      <c r="CE471" s="14" t="str">
        <f>IF(OR($BH471="T", $BH471="R"), 0, IF($BH471="C", IF($BI471="Y", 0, IF($AF471="N/A", W471, AJ471)), AP471))</f>
        <v>N/A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S:11 G:8 GR:24</v>
      </c>
      <c r="CH471" s="6"/>
      <c r="CK471" s="6"/>
      <c r="CL471" s="6"/>
      <c r="CM471" s="6"/>
      <c r="CN471" s="6"/>
      <c r="CO471" s="6"/>
      <c r="CP471" s="6"/>
    </row>
    <row r="472" spans="1:94" x14ac:dyDescent="0.25">
      <c r="A472" s="13">
        <v>5489</v>
      </c>
      <c r="B472" s="14" t="s">
        <v>2292</v>
      </c>
      <c r="C472" s="14" t="s">
        <v>69</v>
      </c>
      <c r="D472" s="14" t="s">
        <v>1932</v>
      </c>
      <c r="E472" s="14">
        <f>VLOOKUP(B472, 'Rookie Year'!$A$2:$B$55555,2,FALSE)</f>
        <v>2018</v>
      </c>
      <c r="F472" s="14">
        <v>2024</v>
      </c>
      <c r="G472" s="14" t="s">
        <v>42</v>
      </c>
      <c r="H472" s="14" t="s">
        <v>2928</v>
      </c>
      <c r="I472" s="15">
        <v>20</v>
      </c>
      <c r="J472" s="14">
        <v>4</v>
      </c>
      <c r="K472" s="16">
        <f>IF(AND(G472&lt;&gt;"N",R472="N/A"), IF(I472&lt;4, 0, 0.25),IF(I472=1, IF(J472=1,0.25, 0.25), IF(I472&lt;13, 0.25, IF(I472&lt;26, 0.4, IF(I472&lt;51, 0.6, 0.75)))))</f>
        <v>0.4</v>
      </c>
      <c r="L472" s="15">
        <f>I472-M472</f>
        <v>12</v>
      </c>
      <c r="M472" s="15">
        <f>ROUNDUP(I472*K472,0)</f>
        <v>8</v>
      </c>
      <c r="N472" s="15">
        <f>M472*J472</f>
        <v>32</v>
      </c>
      <c r="O472" s="15">
        <v>4</v>
      </c>
      <c r="P472" s="15">
        <v>0</v>
      </c>
      <c r="Q472" s="15">
        <f>N472-O472-P472</f>
        <v>28</v>
      </c>
      <c r="R472" s="14" t="s">
        <v>75</v>
      </c>
      <c r="S472" s="14">
        <f>IF(R472="N/A", J472-($B$1-F472), J472-($B$1-R472))</f>
        <v>3</v>
      </c>
      <c r="T472" s="15">
        <v>6</v>
      </c>
      <c r="U472" s="15">
        <v>10</v>
      </c>
      <c r="V472" s="15">
        <v>12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No</v>
      </c>
      <c r="AA472" s="17" t="str">
        <f>IF(C472="DM", "N/A", IF(Z472="No","N/A",VLOOKUP(B472,'Extension List'!$A$3:$AE$1972,19,FALSE)))</f>
        <v>N/A</v>
      </c>
      <c r="AB472" s="14" t="str">
        <f>IF(C472="DM", "N/A", IF(Z472="No","N/A",VLOOKUP(B472,'Extension List'!$A$3:$AE$1972,21,FALSE)))</f>
        <v>N/A</v>
      </c>
      <c r="AC472" s="14" t="str">
        <f>IF(AA472="N/A", "N/A", 0)</f>
        <v>N/A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18</v>
      </c>
      <c r="AN472" s="15">
        <f>IF(AD472="N/A", IF(U472="N/A", "N/A", L472+U472), AD472+AH472)</f>
        <v>22</v>
      </c>
      <c r="AO472" s="15">
        <f>IF(AD472="N/A", IF(V472="N/A", "N/A", L472+V472), IF(AI472="N/A", "N/A", AD472+AI472))</f>
        <v>24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40</v>
      </c>
      <c r="AS472" s="14" t="s">
        <v>40</v>
      </c>
      <c r="AT472" s="14" t="s">
        <v>40</v>
      </c>
      <c r="AU472" s="14" t="s">
        <v>40</v>
      </c>
      <c r="AV472" s="14" t="s">
        <v>40</v>
      </c>
      <c r="AW472" s="14" t="s">
        <v>40</v>
      </c>
      <c r="AX472" s="14" t="s">
        <v>40</v>
      </c>
      <c r="AY472" s="14" t="s">
        <v>40</v>
      </c>
      <c r="AZ472" s="14" t="s">
        <v>40</v>
      </c>
      <c r="BA472" s="14" t="s">
        <v>40</v>
      </c>
      <c r="BB472" s="14" t="s">
        <v>40</v>
      </c>
      <c r="BC472" s="14" t="s">
        <v>40</v>
      </c>
      <c r="BD472" s="14" t="s">
        <v>40</v>
      </c>
      <c r="BE472" s="14" t="s">
        <v>40</v>
      </c>
      <c r="BF472" s="14" t="s">
        <v>40</v>
      </c>
      <c r="BG472" s="14" t="s">
        <v>40</v>
      </c>
      <c r="BH472" s="14" t="s">
        <v>40</v>
      </c>
      <c r="BI472" s="14"/>
      <c r="BJ472" s="15">
        <f>IF(AR472="R", $CA472, IF(OR(AR472="P", AR472="T", AR472="N"), 0, IF($C472="DM", $T472, IF(OR(AR472="Y", AR472="IR"),$AM472,IF(AR472="C", IF($BI472="Y", IF($AF472="N/A", $Q472, $AF472), IF($AG472="N/A", $T472,$AG472)))))))</f>
        <v>18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18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18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18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18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18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18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18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18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18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18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18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18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18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18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18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18</v>
      </c>
      <c r="CA472" s="14" t="s">
        <v>75</v>
      </c>
      <c r="CB472" s="15">
        <f>BZ472</f>
        <v>18</v>
      </c>
      <c r="CC472" s="14">
        <f>IF(OR($BH472="T", $BH472="R"), 0, IF($BH472="C", IF($BI472="Y", IF($BA472="C", 0, IF(AF472="N/A", Q472-T472, AF472-AG472)), IF($AF472="N/A", U472, AH472)), AN472))</f>
        <v>22</v>
      </c>
      <c r="CD472" s="14">
        <f>IF(OR($BH472="T", $BH472="R"), 0, IF($BH472="C", IF($BI472="Y", 0, IF($AF472="N/A", V472, AI472)), AO472))</f>
        <v>24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S:12 G:8 GR:28</v>
      </c>
      <c r="CH472" s="6"/>
      <c r="CK472" s="6"/>
      <c r="CL472" s="6"/>
      <c r="CM472" s="6"/>
      <c r="CN472" s="6"/>
      <c r="CO472" s="6"/>
      <c r="CP472" s="6"/>
    </row>
    <row r="473" spans="1:94" x14ac:dyDescent="0.25">
      <c r="A473" s="13">
        <v>4113</v>
      </c>
      <c r="B473" s="14" t="s">
        <v>1740</v>
      </c>
      <c r="C473" s="14" t="s">
        <v>69</v>
      </c>
      <c r="D473" s="14" t="s">
        <v>1932</v>
      </c>
      <c r="E473" s="14">
        <f>VLOOKUP(B473, 'Rookie Year'!$A$2:$B$55555,2,FALSE)</f>
        <v>2018</v>
      </c>
      <c r="F473" s="14">
        <v>2021</v>
      </c>
      <c r="G473" s="14" t="s">
        <v>42</v>
      </c>
      <c r="H473" s="14" t="s">
        <v>1927</v>
      </c>
      <c r="I473" s="15">
        <v>34</v>
      </c>
      <c r="J473" s="14">
        <v>4</v>
      </c>
      <c r="K473" s="16">
        <f>IF(AND(G473&lt;&gt;"N",R473="N/A"), IF(I473&lt;4, 0, 0.25),IF(I473=1, IF(J473=1,0.25, 0.25), IF(I473&lt;13, 0.25, IF(I473&lt;26, 0.4, IF(I473&lt;51, 0.6, 0.75)))))</f>
        <v>0.6</v>
      </c>
      <c r="L473" s="15">
        <f>I473-M473</f>
        <v>13</v>
      </c>
      <c r="M473" s="15">
        <f>ROUNDUP(I473*K473,0)</f>
        <v>21</v>
      </c>
      <c r="N473" s="15">
        <f>M473*J473</f>
        <v>84</v>
      </c>
      <c r="O473" s="15">
        <v>0</v>
      </c>
      <c r="P473" s="15">
        <v>21</v>
      </c>
      <c r="Q473" s="15">
        <f>N473-O473-P473</f>
        <v>63</v>
      </c>
      <c r="R473" s="14">
        <v>2024</v>
      </c>
      <c r="S473" s="14">
        <f>IF(R473="N/A", J473-($B$1-F473), J473-($B$1-R473))</f>
        <v>3</v>
      </c>
      <c r="T473" s="15">
        <v>13</v>
      </c>
      <c r="U473" s="15">
        <v>30</v>
      </c>
      <c r="V473" s="15">
        <v>20</v>
      </c>
      <c r="W473" s="15" t="str">
        <f>IF($S473&lt;4, "N/A", $M473)</f>
        <v>N/A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No</v>
      </c>
      <c r="AA473" s="17" t="str">
        <f>IF(C473="DM", "N/A", IF(Z473="No","N/A",VLOOKUP(B473,'Extension List'!$A$3:$AE$1972,19,FALSE)))</f>
        <v>N/A</v>
      </c>
      <c r="AB473" s="14" t="str">
        <f>IF(C473="DM", "N/A", IF(Z473="No","N/A",VLOOKUP(B473,'Extension List'!$A$3:$AE$1972,21,FALSE)))</f>
        <v>N/A</v>
      </c>
      <c r="AC473" s="14" t="str">
        <f>IF(AA473="N/A", "N/A", 0)</f>
        <v>N/A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26</v>
      </c>
      <c r="AN473" s="15">
        <f>IF(AD473="N/A", IF(U473="N/A", "N/A", L473+U473), AD473+AH473)</f>
        <v>43</v>
      </c>
      <c r="AO473" s="15">
        <f>IF(AD473="N/A", IF(V473="N/A", "N/A", L473+V473), IF(AI473="N/A", "N/A", AD473+AI473))</f>
        <v>33</v>
      </c>
      <c r="AP473" s="15" t="str">
        <f>IF(AD473="N/A", IF(W473="N/A", "N/A", L473+W473), IF(AJ473="N/A", "N/A", AD473+AJ473))</f>
        <v>N/A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I473" s="14"/>
      <c r="BJ473" s="15">
        <f>IF(AR473="R", $CA473, IF(OR(AR473="P", AR473="T", AR473="N"), 0, IF($C473="DM", $T473, IF(OR(AR473="Y", AR473="IR"),$AM473,IF(AR473="C", IF($BI473="Y", IF($AF473="N/A", $Q473, $AF473), IF($AG473="N/A", $T473,$AG473)))))))</f>
        <v>26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26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26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26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26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26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26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26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26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26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26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26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26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26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26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26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26</v>
      </c>
      <c r="CA473" s="14" t="s">
        <v>75</v>
      </c>
      <c r="CB473" s="15">
        <f>BZ473</f>
        <v>26</v>
      </c>
      <c r="CC473" s="14">
        <f>IF(OR($BH473="T", $BH473="R"), 0, IF($BH473="C", IF($BI473="Y", IF($BA473="C", 0, IF(AF473="N/A", Q473-T473, AF473-AG473)), IF($AF473="N/A", U473, AH473)), AN473))</f>
        <v>43</v>
      </c>
      <c r="CD473" s="14">
        <f>IF(OR($BH473="T", $BH473="R"), 0, IF($BH473="C", IF($BI473="Y", 0, IF($AF473="N/A", V473, AI473)), AO473))</f>
        <v>33</v>
      </c>
      <c r="CE473" s="14" t="str">
        <f>IF(OR($BH473="T", $BH473="R"), 0, IF($BH473="C", IF($BI473="Y", 0, IF($AF473="N/A", W473, AJ473)), AP473))</f>
        <v>N/A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S:13 G:21 GR:63</v>
      </c>
      <c r="CH473" s="6"/>
      <c r="CK473" s="6"/>
      <c r="CL473" s="6"/>
      <c r="CM473" s="6"/>
      <c r="CN473" s="6"/>
      <c r="CO473" s="6"/>
      <c r="CP473" s="6"/>
    </row>
    <row r="474" spans="1:94" x14ac:dyDescent="0.25">
      <c r="A474" s="13">
        <v>4694</v>
      </c>
      <c r="B474" s="14" t="s">
        <v>1780</v>
      </c>
      <c r="C474" s="14" t="s">
        <v>69</v>
      </c>
      <c r="D474" s="14" t="s">
        <v>1932</v>
      </c>
      <c r="E474" s="14">
        <f>VLOOKUP(B474, 'Rookie Year'!$A$2:$B$55555,2,FALSE)</f>
        <v>2018</v>
      </c>
      <c r="F474" s="14">
        <v>2022</v>
      </c>
      <c r="G474" s="14" t="s">
        <v>42</v>
      </c>
      <c r="H474" s="14" t="s">
        <v>1927</v>
      </c>
      <c r="I474" s="15">
        <v>20</v>
      </c>
      <c r="J474" s="14">
        <v>4</v>
      </c>
      <c r="K474" s="16">
        <f>IF(AND(G474&lt;&gt;"N",R474="N/A"), IF(I474&lt;4, 0, 0.25),IF(I474=1, IF(J474=1,0.25, 0.25), IF(I474&lt;13, 0.25, IF(I474&lt;26, 0.4, IF(I474&lt;51, 0.6, 0.75)))))</f>
        <v>0.4</v>
      </c>
      <c r="L474" s="15">
        <f>I474-M474</f>
        <v>12</v>
      </c>
      <c r="M474" s="15">
        <f>ROUNDUP(I474*K474,0)</f>
        <v>8</v>
      </c>
      <c r="N474" s="15">
        <f>M474*J474</f>
        <v>32</v>
      </c>
      <c r="O474" s="15">
        <v>32</v>
      </c>
      <c r="P474" s="15">
        <v>0</v>
      </c>
      <c r="Q474" s="15">
        <f>N474-O474-P474</f>
        <v>0</v>
      </c>
      <c r="R474" s="14">
        <v>2023</v>
      </c>
      <c r="S474" s="14">
        <f>IF(R474="N/A", J474-($B$1-F474), J474-($B$1-R474))</f>
        <v>2</v>
      </c>
      <c r="T474" s="15">
        <v>0</v>
      </c>
      <c r="U474" s="15">
        <v>0</v>
      </c>
      <c r="V474" s="15" t="str">
        <f>IF($S474&lt;3, "N/A", $M474)</f>
        <v>N/A</v>
      </c>
      <c r="W474" s="15" t="str">
        <f>IF($S474&lt;4, "N/A", $M474)</f>
        <v>N/A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No</v>
      </c>
      <c r="AA474" s="17" t="str">
        <f>IF(C474="DM", "N/A", IF(Z474="No","N/A",VLOOKUP(B474,'Extension List'!$A$3:$AE$1972,19,FALSE)))</f>
        <v>N/A</v>
      </c>
      <c r="AB474" s="14" t="str">
        <f>IF(C474="DM", "N/A", IF(Z474="No","N/A",VLOOKUP(B474,'Extension List'!$A$3:$AE$1972,21,FALSE)))</f>
        <v>N/A</v>
      </c>
      <c r="AC474" s="14" t="str">
        <f>IF(AA474="N/A", "N/A", 0)</f>
        <v>N/A</v>
      </c>
      <c r="AD474" s="15" t="str">
        <f>IF(AE474="N/A", "N/A", AA474-AE474)</f>
        <v>N/A</v>
      </c>
      <c r="AE474" s="15" t="str">
        <f>IF(AA474="N/A", "N/A", IF(AC474&gt;0, IF(AA474&lt;13, ROUNDUP(0.25*AA474,0), IF(AA474&lt;26, ROUNDUP(0.4*AA474,0), IF(AA474&lt;51, ROUNDUP(0.6*AA474,0), ROUNDUP(0.75*AA474,0)))), "N/A"))</f>
        <v>N/A</v>
      </c>
      <c r="AF474" s="15" t="str">
        <f>IF(AD474="N/A","N/A", (AE474*AC474)+Q474)</f>
        <v>N/A</v>
      </c>
      <c r="AG474" s="15" t="str">
        <f>IF($AF474="N/A", "N/A", "TBC")</f>
        <v>N/A</v>
      </c>
      <c r="AH474" s="15" t="str">
        <f>IF($AF474="N/A", "N/A", "TBC")</f>
        <v>N/A</v>
      </c>
      <c r="AI474" s="15" t="str">
        <f>IF($AF474="N/A","N/A",IF(AC474&gt;1,"TBC","N/A"))</f>
        <v>N/A</v>
      </c>
      <c r="AJ474" s="15" t="str">
        <f>IF($AF474="N/A","N/A",IF(AC474&gt;2,"TBC","N/A"))</f>
        <v>N/A</v>
      </c>
      <c r="AK474" s="15" t="str">
        <f>IF($AF474="N/A","N/A",IF(AC474&gt;3,"TBC","N/A"))</f>
        <v>N/A</v>
      </c>
      <c r="AL474" s="15" t="str">
        <f>IF(AC474="N/A","N/A",IF(AC474&gt;0,IF(SUM(AG474:AK474)&lt;&gt;AF474,"CHECK","OK"),"N/A"))</f>
        <v>N/A</v>
      </c>
      <c r="AM474" s="15">
        <f>IF(AD474="N/A", L474+T474, L474+AG474)</f>
        <v>12</v>
      </c>
      <c r="AN474" s="15">
        <f>IF(AD474="N/A", IF(U474="N/A", "N/A", L474+U474), AD474+AH474)</f>
        <v>12</v>
      </c>
      <c r="AO474" s="15" t="str">
        <f>IF(AD474="N/A", IF(V474="N/A", "N/A", L474+V474), IF(AI474="N/A", "N/A", AD474+AI474))</f>
        <v>N/A</v>
      </c>
      <c r="AP474" s="15" t="str">
        <f>IF(AD474="N/A", IF(W474="N/A", "N/A", L474+W474), IF(AJ474="N/A", "N/A", AD474+AJ474))</f>
        <v>N/A</v>
      </c>
      <c r="AQ474" s="15" t="str">
        <f>IF(AD474="N/A", IF(X474="N/A", "N/A", L474+X474), IF(AK474="N/A", "N/A", AD474+AK474))</f>
        <v>N/A</v>
      </c>
      <c r="AR474" s="14" t="s">
        <v>44</v>
      </c>
      <c r="AS474" s="14" t="s">
        <v>44</v>
      </c>
      <c r="AT474" s="14" t="s">
        <v>44</v>
      </c>
      <c r="AU474" s="14" t="s">
        <v>44</v>
      </c>
      <c r="AV474" s="14" t="s">
        <v>44</v>
      </c>
      <c r="AW474" s="14" t="s">
        <v>44</v>
      </c>
      <c r="AX474" s="14" t="s">
        <v>44</v>
      </c>
      <c r="AY474" s="14" t="s">
        <v>44</v>
      </c>
      <c r="AZ474" s="14" t="s">
        <v>44</v>
      </c>
      <c r="BA474" s="14" t="s">
        <v>44</v>
      </c>
      <c r="BB474" s="14" t="s">
        <v>44</v>
      </c>
      <c r="BC474" s="14" t="s">
        <v>44</v>
      </c>
      <c r="BD474" s="14" t="s">
        <v>44</v>
      </c>
      <c r="BE474" s="14" t="s">
        <v>44</v>
      </c>
      <c r="BF474" s="14" t="s">
        <v>44</v>
      </c>
      <c r="BG474" s="14" t="s">
        <v>44</v>
      </c>
      <c r="BH474" s="14" t="s">
        <v>44</v>
      </c>
      <c r="BI474" s="14"/>
      <c r="BJ474" s="15">
        <f>IF(AR474="R", $CA474, IF(OR(AR474="P", AR474="T", AR474="N"), 0, IF($C474="DM", $T474, IF(OR(AR474="Y", AR474="IR"),$AM474,IF(AR474="C", IF($BI474="Y", IF($AF474="N/A", $Q474, $AF474), IF($AG474="N/A", $T474,$AG474)))))))</f>
        <v>0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0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0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0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0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0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0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0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0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0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0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0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0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0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0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0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0</v>
      </c>
      <c r="CA474" s="14" t="s">
        <v>75</v>
      </c>
      <c r="CB474" s="15">
        <f>BZ474</f>
        <v>0</v>
      </c>
      <c r="CC474" s="14">
        <f>IF(OR($BH474="T", $BH474="R"), 0, IF($BH474="C", IF($BI474="Y", IF($BA474="C", 0, IF(AF474="N/A", Q474-T474, AF474-AG474)), IF($AF474="N/A", U474, AH474)), AN474))</f>
        <v>0</v>
      </c>
      <c r="CD474" s="14" t="str">
        <f>IF(OR($BH474="T", $BH474="R"), 0, IF($BH474="C", IF($BI474="Y", 0, IF($AF474="N/A", V474, AI474)), AO474))</f>
        <v>N/A</v>
      </c>
      <c r="CE474" s="14" t="str">
        <f>IF(OR($BH474="T", $BH474="R"), 0, IF($BH474="C", IF($BI474="Y", 0, IF($AF474="N/A", W474, AJ474)), AP474))</f>
        <v>N/A</v>
      </c>
      <c r="CF474" s="14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S:12 G:8 GR:0</v>
      </c>
      <c r="CH474" s="6"/>
      <c r="CK474" s="6"/>
      <c r="CL474" s="6"/>
      <c r="CM474" s="6"/>
      <c r="CN474" s="6"/>
      <c r="CO474" s="6"/>
      <c r="CP474" s="6"/>
    </row>
    <row r="475" spans="1:94" x14ac:dyDescent="0.25">
      <c r="A475" s="13">
        <v>5616</v>
      </c>
      <c r="B475" s="14" t="s">
        <v>3049</v>
      </c>
      <c r="C475" s="14" t="s">
        <v>69</v>
      </c>
      <c r="D475" s="14" t="s">
        <v>1932</v>
      </c>
      <c r="E475" s="14">
        <f>VLOOKUP(B475, 'Rookie Year'!$A$2:$B$55555,2,FALSE)</f>
        <v>2024</v>
      </c>
      <c r="F475" s="14">
        <v>2024</v>
      </c>
      <c r="G475" s="14" t="s">
        <v>40</v>
      </c>
      <c r="H475" s="14" t="s">
        <v>2167</v>
      </c>
      <c r="I475" s="15">
        <v>5</v>
      </c>
      <c r="J475" s="14">
        <v>4</v>
      </c>
      <c r="K475" s="16">
        <f>IF(AND(G475&lt;&gt;"N",R475="N/A"), IF(I475&lt;4, 0, 0.25),IF(I475=1, IF(J475=1,0.25, 0.25), IF(I475&lt;13, 0.25, IF(I475&lt;26, 0.4, IF(I475&lt;51, 0.6, 0.75)))))</f>
        <v>0.25</v>
      </c>
      <c r="L475" s="15">
        <f>I475-M475</f>
        <v>3</v>
      </c>
      <c r="M475" s="15">
        <f>ROUNDUP(I475*K475,0)</f>
        <v>2</v>
      </c>
      <c r="N475" s="15">
        <f>M475*J475</f>
        <v>8</v>
      </c>
      <c r="O475" s="15">
        <v>0</v>
      </c>
      <c r="P475" s="15">
        <v>0</v>
      </c>
      <c r="Q475" s="15">
        <f>N475-O475-P475</f>
        <v>8</v>
      </c>
      <c r="R475" s="14" t="s">
        <v>75</v>
      </c>
      <c r="S475" s="14">
        <f>IF(R475="N/A", J475-($B$1-F475), J475-($B$1-R475))</f>
        <v>3</v>
      </c>
      <c r="T475" s="15">
        <v>3</v>
      </c>
      <c r="U475" s="15">
        <v>3</v>
      </c>
      <c r="V475" s="15">
        <v>2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List'!$A$3:$AE$1972,19,FALSE)))</f>
        <v>N/A</v>
      </c>
      <c r="AB475" s="14" t="str">
        <f>IF(C475="DM", "N/A", IF(Z475="No","N/A",VLOOKUP(B475,'Extension List'!$A$3:$AE$1972,21,FALSE)))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6</v>
      </c>
      <c r="AN475" s="15">
        <f>IF(AD475="N/A", IF(U475="N/A", "N/A", L475+U475), AD475+AH475)</f>
        <v>6</v>
      </c>
      <c r="AO475" s="15">
        <f>IF(AD475="N/A", IF(V475="N/A", "N/A", L475+V475), IF(AI475="N/A", "N/A", AD475+AI475))</f>
        <v>5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40</v>
      </c>
      <c r="AS475" s="14" t="s">
        <v>40</v>
      </c>
      <c r="AT475" s="14" t="s">
        <v>40</v>
      </c>
      <c r="AU475" s="14" t="s">
        <v>40</v>
      </c>
      <c r="AV475" s="14" t="s">
        <v>40</v>
      </c>
      <c r="AW475" s="14" t="s">
        <v>40</v>
      </c>
      <c r="AX475" s="14" t="s">
        <v>40</v>
      </c>
      <c r="AY475" s="14" t="s">
        <v>40</v>
      </c>
      <c r="AZ475" s="14" t="s">
        <v>40</v>
      </c>
      <c r="BA475" s="14" t="s">
        <v>40</v>
      </c>
      <c r="BB475" s="14" t="s">
        <v>40</v>
      </c>
      <c r="BC475" s="14" t="s">
        <v>40</v>
      </c>
      <c r="BD475" s="14" t="s">
        <v>40</v>
      </c>
      <c r="BE475" s="14" t="s">
        <v>40</v>
      </c>
      <c r="BF475" s="14" t="s">
        <v>40</v>
      </c>
      <c r="BG475" s="14" t="s">
        <v>40</v>
      </c>
      <c r="BH475" s="14" t="s">
        <v>40</v>
      </c>
      <c r="BI475" s="14"/>
      <c r="BJ475" s="15">
        <f>IF(AR475="R", $CA475, IF(OR(AR475="P", AR475="T", AR475="N"), 0, IF($C475="DM", $T475, IF(OR(AR475="Y", AR475="IR"),$AM475,IF(AR475="C", IF($BI475="Y", IF($AF475="N/A", $Q475, $AF475), IF($AG475="N/A", $T475,$AG475)))))))</f>
        <v>6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6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6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6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6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6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6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6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6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6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6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6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6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6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6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6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6</v>
      </c>
      <c r="CA475" s="14" t="s">
        <v>75</v>
      </c>
      <c r="CB475" s="15">
        <f>BZ475</f>
        <v>6</v>
      </c>
      <c r="CC475" s="14">
        <f>IF(OR($BH475="T", $BH475="R"), 0, IF($BH475="C", IF($BI475="Y", IF($BA475="C", 0, IF(AF475="N/A", Q475-T475, AF475-AG475)), IF($AF475="N/A", U475, AH475)), AN475))</f>
        <v>6</v>
      </c>
      <c r="CD475" s="14">
        <f>IF(OR($BH475="T", $BH475="R"), 0, IF($BH475="C", IF($BI475="Y", 0, IF($AF475="N/A", V475, AI475)), AO475))</f>
        <v>5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S:3 G:2 GR:8</v>
      </c>
      <c r="CH475" s="6"/>
      <c r="CK475" s="6"/>
      <c r="CL475" s="6"/>
      <c r="CM475" s="6"/>
      <c r="CN475" s="6"/>
      <c r="CO475" s="6"/>
      <c r="CP475" s="6"/>
    </row>
    <row r="476" spans="1:94" x14ac:dyDescent="0.25">
      <c r="A476" s="13">
        <v>6050</v>
      </c>
      <c r="B476" s="14" t="s">
        <v>3166</v>
      </c>
      <c r="C476" s="14" t="s">
        <v>70</v>
      </c>
      <c r="D476" s="14" t="s">
        <v>1932</v>
      </c>
      <c r="E476" s="14">
        <v>2025</v>
      </c>
      <c r="F476" s="14">
        <v>2025</v>
      </c>
      <c r="G476" s="14" t="s">
        <v>40</v>
      </c>
      <c r="H476" s="14" t="s">
        <v>2195</v>
      </c>
      <c r="I476" s="15">
        <v>1</v>
      </c>
      <c r="J476" s="14">
        <v>3</v>
      </c>
      <c r="K476" s="16">
        <f>IF(AND(G476&lt;&gt;"N",R476="N/A"), IF(I476&lt;4, 0, 0.25),IF(I476=1, IF(J476=1,0.25, 0.25), IF(I476&lt;13, 0.25, IF(I476&lt;26, 0.4, IF(I476&lt;51, 0.6, 0.75)))))</f>
        <v>0</v>
      </c>
      <c r="L476" s="15">
        <f>I476-M476</f>
        <v>1</v>
      </c>
      <c r="M476" s="15">
        <f>ROUNDUP(I476*K476,0)</f>
        <v>0</v>
      </c>
      <c r="N476" s="15">
        <f>M476*J476</f>
        <v>0</v>
      </c>
      <c r="O476" s="15">
        <v>0</v>
      </c>
      <c r="P476" s="15">
        <v>0</v>
      </c>
      <c r="Q476" s="15">
        <f>N476-O476-P476</f>
        <v>0</v>
      </c>
      <c r="R476" s="14" t="s">
        <v>75</v>
      </c>
      <c r="S476" s="14">
        <f>IF(R476="N/A", J476-($B$1-F476), J476-($B$1-R476))</f>
        <v>3</v>
      </c>
      <c r="T476" s="15">
        <f>IF($S476&lt;1, "N/A", $M476)</f>
        <v>0</v>
      </c>
      <c r="U476" s="15">
        <f>IF($S476&lt;2, "N/A", $M476)</f>
        <v>0</v>
      </c>
      <c r="V476" s="15">
        <f>IF($S476&lt;3, "N/A", $M476)</f>
        <v>0</v>
      </c>
      <c r="W476" s="15" t="str">
        <f>IF($S476&lt;4, "N/A", $M476)</f>
        <v>N/A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List'!$A$3:$AE$1972,19,FALSE)))</f>
        <v>N/A</v>
      </c>
      <c r="AB476" s="14" t="str">
        <f>IF(C476="DM", "N/A", IF(Z476="No","N/A",VLOOKUP(B476,'Extension List'!$A$3:$AE$1972,21,FALSE)))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1</v>
      </c>
      <c r="AN476" s="15">
        <f>IF(AD476="N/A", IF(U476="N/A", "N/A", L476+U476), AD476+AH476)</f>
        <v>1</v>
      </c>
      <c r="AO476" s="15">
        <f>IF(AD476="N/A", IF(V476="N/A", "N/A", L476+V476), IF(AI476="N/A", "N/A", AD476+AI476))</f>
        <v>1</v>
      </c>
      <c r="AP476" s="15" t="str">
        <f>IF(AD476="N/A", IF(W476="N/A", "N/A", L476+W476), IF(AJ476="N/A", "N/A", AD476+AJ476))</f>
        <v>N/A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J476" s="15">
        <f>IF(AR476="R", $CA476, IF(OR(AR476="P", AR476="T", AR476="N"), 0, IF($C476="DM", $T476, IF(OR(AR476="Y", AR476="IR"),$AM476,IF(AR476="C", IF($BI476="Y", IF($AF476="N/A", $Q476, $AF476), IF($AG476="N/A", $T476,$AG476)))))))</f>
        <v>1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1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1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1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1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1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1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1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1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1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1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1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1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1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1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1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1</v>
      </c>
      <c r="CA476" s="14" t="s">
        <v>75</v>
      </c>
      <c r="CB476" s="15">
        <f>BZ476</f>
        <v>1</v>
      </c>
      <c r="CC476" s="14">
        <f>IF(OR($BH476="T", $BH476="R"), 0, IF($BH476="C", IF($BI476="Y", IF($BA476="C", 0, IF(AF476="N/A", Q476-T476, AF476-AG476)), IF($AF476="N/A", U476, AH476)), AN476))</f>
        <v>1</v>
      </c>
      <c r="CD476" s="14">
        <f>IF(OR($BH476="T", $BH476="R"), 0, IF($BH476="C", IF($BI476="Y", 0, IF($AF476="N/A", V476, AI476)), AO476))</f>
        <v>1</v>
      </c>
      <c r="CE476" s="14" t="str">
        <f>IF(OR($BH476="T", $BH476="R"), 0, IF($BH476="C", IF($BI476="Y", 0, IF($AF476="N/A", W476, AJ476)), AP476))</f>
        <v>N/A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S:1 G:0 GR:0</v>
      </c>
      <c r="CH476" s="6"/>
      <c r="CK476" s="6"/>
      <c r="CL476" s="6"/>
      <c r="CM476" s="6"/>
      <c r="CN476" s="6"/>
      <c r="CO476" s="6"/>
      <c r="CP476" s="6"/>
    </row>
    <row r="477" spans="1:94" x14ac:dyDescent="0.25">
      <c r="A477" s="13">
        <v>5490</v>
      </c>
      <c r="B477" s="14" t="s">
        <v>2886</v>
      </c>
      <c r="C477" s="14" t="s">
        <v>70</v>
      </c>
      <c r="D477" s="14" t="s">
        <v>1932</v>
      </c>
      <c r="E477" s="14">
        <f>VLOOKUP(B477, 'Rookie Year'!$A$2:$B$55555,2,FALSE)</f>
        <v>2022</v>
      </c>
      <c r="F477" s="14">
        <v>2024</v>
      </c>
      <c r="G477" s="14" t="s">
        <v>42</v>
      </c>
      <c r="H477" s="14" t="s">
        <v>2928</v>
      </c>
      <c r="I477" s="15">
        <v>9</v>
      </c>
      <c r="J477" s="14">
        <v>3</v>
      </c>
      <c r="K477" s="16">
        <f>IF(AND(G477&lt;&gt;"N",R477="N/A"), IF(I477&lt;4, 0, 0.25),IF(I477=1, IF(J477=1,0.25, 0.25), IF(I477&lt;13, 0.25, IF(I477&lt;26, 0.4, IF(I477&lt;51, 0.6, 0.75)))))</f>
        <v>0.25</v>
      </c>
      <c r="L477" s="15">
        <f>I477-M477</f>
        <v>6</v>
      </c>
      <c r="M477" s="15">
        <f>ROUNDUP(I477*K477,0)</f>
        <v>3</v>
      </c>
      <c r="N477" s="15">
        <f>M477*J477</f>
        <v>9</v>
      </c>
      <c r="O477" s="15">
        <v>3</v>
      </c>
      <c r="P477" s="15">
        <v>0</v>
      </c>
      <c r="Q477" s="15">
        <f>N477-O477-P477</f>
        <v>6</v>
      </c>
      <c r="R477" s="14" t="s">
        <v>75</v>
      </c>
      <c r="S477" s="14">
        <f>IF(R477="N/A", J477-($B$1-F477), J477-($B$1-R477))</f>
        <v>2</v>
      </c>
      <c r="T477" s="15">
        <v>3</v>
      </c>
      <c r="U477" s="15">
        <v>3</v>
      </c>
      <c r="V477" s="15" t="str">
        <f>IF($S477&lt;3, "N/A", $M477)</f>
        <v>N/A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List'!$A$3:$AE$1972,19,FALSE)))</f>
        <v>N/A</v>
      </c>
      <c r="AB477" s="14" t="str">
        <f>IF(C477="DM", "N/A", IF(Z477="No","N/A",VLOOKUP(B477,'Extension List'!$A$3:$AE$1972,21,FALSE)))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9</v>
      </c>
      <c r="AN477" s="15">
        <f>IF(AD477="N/A", IF(U477="N/A", "N/A", L477+U477), AD477+AH477)</f>
        <v>9</v>
      </c>
      <c r="AO477" s="15" t="str">
        <f>IF(AD477="N/A", IF(V477="N/A", "N/A", L477+V477), IF(AI477="N/A", "N/A", AD477+AI477))</f>
        <v>N/A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40</v>
      </c>
      <c r="AS477" s="14" t="s">
        <v>40</v>
      </c>
      <c r="AT477" s="14" t="s">
        <v>40</v>
      </c>
      <c r="AU477" s="14" t="s">
        <v>40</v>
      </c>
      <c r="AV477" s="14" t="s">
        <v>40</v>
      </c>
      <c r="AW477" s="14" t="s">
        <v>40</v>
      </c>
      <c r="AX477" s="14" t="s">
        <v>40</v>
      </c>
      <c r="AY477" s="14" t="s">
        <v>40</v>
      </c>
      <c r="AZ477" s="14" t="s">
        <v>40</v>
      </c>
      <c r="BA477" s="14" t="s">
        <v>40</v>
      </c>
      <c r="BB477" s="14" t="s">
        <v>40</v>
      </c>
      <c r="BC477" s="14" t="s">
        <v>40</v>
      </c>
      <c r="BD477" s="14" t="s">
        <v>40</v>
      </c>
      <c r="BE477" s="14" t="s">
        <v>40</v>
      </c>
      <c r="BF477" s="14" t="s">
        <v>40</v>
      </c>
      <c r="BG477" s="14" t="s">
        <v>40</v>
      </c>
      <c r="BH477" s="14" t="s">
        <v>40</v>
      </c>
      <c r="BI477" s="14"/>
      <c r="BJ477" s="15">
        <f>IF(AR477="R", $CA477, IF(OR(AR477="P", AR477="T", AR477="N"), 0, IF($C477="DM", $T477, IF(OR(AR477="Y", AR477="IR"),$AM477,IF(AR477="C", IF($BI477="Y", IF($AF477="N/A", $Q477, $AF477), IF($AG477="N/A", $T477,$AG477)))))))</f>
        <v>9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9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9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9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9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9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9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9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9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9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9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9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9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9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9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9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9</v>
      </c>
      <c r="CA477" s="14" t="s">
        <v>75</v>
      </c>
      <c r="CB477" s="15">
        <f>BZ477</f>
        <v>9</v>
      </c>
      <c r="CC477" s="14">
        <f>IF(OR($BH477="T", $BH477="R"), 0, IF($BH477="C", IF($BI477="Y", IF($BA477="C", 0, IF(AF477="N/A", Q477-T477, AF477-AG477)), IF($AF477="N/A", U477, AH477)), AN477))</f>
        <v>9</v>
      </c>
      <c r="CD477" s="14" t="str">
        <f>IF(OR($BH477="T", $BH477="R"), 0, IF($BH477="C", IF($BI477="Y", 0, IF($AF477="N/A", V477, AI477)), AO477))</f>
        <v>N/A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S:6 G:3 GR:6</v>
      </c>
      <c r="CH477" s="6"/>
      <c r="CK477" s="6"/>
      <c r="CL477" s="6"/>
      <c r="CM477" s="6"/>
      <c r="CN477" s="6"/>
      <c r="CO477" s="6"/>
      <c r="CP477" s="6"/>
    </row>
    <row r="478" spans="1:94" x14ac:dyDescent="0.25">
      <c r="A478" s="13">
        <v>5228</v>
      </c>
      <c r="B478" s="14" t="s">
        <v>2816</v>
      </c>
      <c r="C478" s="14" t="s">
        <v>70</v>
      </c>
      <c r="D478" s="14" t="s">
        <v>1932</v>
      </c>
      <c r="E478" s="14">
        <f>VLOOKUP(B478, 'Rookie Year'!$A$2:$B$55555,2,FALSE)</f>
        <v>2023</v>
      </c>
      <c r="F478" s="14">
        <v>2023</v>
      </c>
      <c r="G478" s="14" t="s">
        <v>40</v>
      </c>
      <c r="H478" s="14" t="s">
        <v>2213</v>
      </c>
      <c r="I478" s="15">
        <v>1</v>
      </c>
      <c r="J478" s="14">
        <v>3</v>
      </c>
      <c r="K478" s="16">
        <f>IF(AND(G478&lt;&gt;"N",R478="N/A"), IF(I478&lt;4, 0, 0.25),IF(I478=1, IF(J478=1,0.25, 0.25), IF(I478&lt;13, 0.25, IF(I478&lt;26, 0.4, IF(I478&lt;51, 0.6, 0.75)))))</f>
        <v>0</v>
      </c>
      <c r="L478" s="15">
        <f>I478-M478</f>
        <v>1</v>
      </c>
      <c r="M478" s="15">
        <f>ROUNDUP(I478*K478,0)</f>
        <v>0</v>
      </c>
      <c r="N478" s="15">
        <f>M478*J478</f>
        <v>0</v>
      </c>
      <c r="O478" s="15">
        <v>0</v>
      </c>
      <c r="P478" s="15">
        <v>0</v>
      </c>
      <c r="Q478" s="15">
        <f>N478-O478-P478</f>
        <v>0</v>
      </c>
      <c r="R478" s="14" t="s">
        <v>75</v>
      </c>
      <c r="S478" s="14">
        <f>IF(R478="N/A", J478-($B$1-F478), J478-($B$1-R478))</f>
        <v>1</v>
      </c>
      <c r="T478" s="15">
        <v>0</v>
      </c>
      <c r="U478" s="15" t="str">
        <f>IF($S478&lt;2, "N/A", $M478)</f>
        <v>N/A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Yes</v>
      </c>
      <c r="AA478" s="17">
        <f>IF(C478="DM", "N/A", IF(Z478="No","N/A",VLOOKUP(B478,'Extension List'!$A$3:$AE$1972,19,FALSE)))</f>
        <v>1</v>
      </c>
      <c r="AB478" s="14">
        <f>IF(C478="DM", "N/A", IF(Z478="No","N/A",VLOOKUP(B478,'Extension List'!$A$3:$AE$1972,21,FALSE)))</f>
        <v>1</v>
      </c>
      <c r="AC478" s="14">
        <f>IF(AA478="N/A", "N/A", 0)</f>
        <v>0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1</v>
      </c>
      <c r="AN478" s="15" t="str">
        <f>IF(AD478="N/A", IF(U478="N/A", "N/A", L478+U478), AD478+AH478)</f>
        <v>N/A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40</v>
      </c>
      <c r="AS478" s="14" t="s">
        <v>40</v>
      </c>
      <c r="AT478" s="14" t="s">
        <v>40</v>
      </c>
      <c r="AU478" s="14" t="s">
        <v>40</v>
      </c>
      <c r="AV478" s="14" t="s">
        <v>40</v>
      </c>
      <c r="AW478" s="14" t="s">
        <v>40</v>
      </c>
      <c r="AX478" s="14" t="s">
        <v>40</v>
      </c>
      <c r="AY478" s="14" t="s">
        <v>40</v>
      </c>
      <c r="AZ478" s="14" t="s">
        <v>40</v>
      </c>
      <c r="BA478" s="14" t="s">
        <v>40</v>
      </c>
      <c r="BB478" s="14" t="s">
        <v>40</v>
      </c>
      <c r="BC478" s="14" t="s">
        <v>40</v>
      </c>
      <c r="BD478" s="14" t="s">
        <v>40</v>
      </c>
      <c r="BE478" s="14" t="s">
        <v>40</v>
      </c>
      <c r="BF478" s="14" t="s">
        <v>40</v>
      </c>
      <c r="BG478" s="14" t="s">
        <v>40</v>
      </c>
      <c r="BH478" s="14" t="s">
        <v>40</v>
      </c>
      <c r="BI478" s="14"/>
      <c r="BJ478" s="15">
        <f>IF(AR478="R", $CA478, IF(OR(AR478="P", AR478="T", AR478="N"), 0, IF($C478="DM", $T478, IF(OR(AR478="Y", AR478="IR"),$AM478,IF(AR478="C", IF($BI478="Y", IF($AF478="N/A", $Q478, $AF478), IF($AG478="N/A", $T478,$AG478)))))))</f>
        <v>1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1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1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1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1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1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1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1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1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1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1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1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1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</v>
      </c>
      <c r="CA478" s="14" t="s">
        <v>75</v>
      </c>
      <c r="CB478" s="15">
        <f>BZ478</f>
        <v>1</v>
      </c>
      <c r="CC478" s="14" t="str">
        <f>IF(OR($BH478="T", $BH478="R"), 0, IF($BH478="C", IF($BI478="Y", IF($BA478="C", 0, IF(AF478="N/A", Q478-T478, AF478-AG478)), IF($AF478="N/A", U478, AH478)), AN478))</f>
        <v>N/A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S:1 G:0 GR:0</v>
      </c>
      <c r="CH478" s="6"/>
      <c r="CK478" s="6"/>
      <c r="CL478" s="6"/>
      <c r="CM478" s="6"/>
      <c r="CN478" s="6"/>
      <c r="CO478" s="6"/>
      <c r="CP478" s="6"/>
    </row>
    <row r="479" spans="1:94" x14ac:dyDescent="0.25">
      <c r="A479" s="13">
        <v>4217</v>
      </c>
      <c r="B479" s="14" t="s">
        <v>2410</v>
      </c>
      <c r="C479" s="14" t="s">
        <v>70</v>
      </c>
      <c r="D479" s="14" t="s">
        <v>1932</v>
      </c>
      <c r="E479" s="14">
        <f>VLOOKUP(B479, 'Rookie Year'!$A$2:$B$55555,2,FALSE)</f>
        <v>2021</v>
      </c>
      <c r="F479" s="14">
        <v>2021</v>
      </c>
      <c r="G479" s="14" t="s">
        <v>40</v>
      </c>
      <c r="H479" s="14" t="s">
        <v>2215</v>
      </c>
      <c r="I479" s="15">
        <v>3</v>
      </c>
      <c r="J479" s="14">
        <v>3</v>
      </c>
      <c r="K479" s="16">
        <f>IF(AND(G479&lt;&gt;"N",R479="N/A"), IF(I479&lt;4, 0, 0.25),IF(I479=1, IF(J479=1,0.25, 0.25), IF(I479&lt;13, 0.25, IF(I479&lt;26, 0.4, IF(I479&lt;51, 0.6, 0.75)))))</f>
        <v>0.25</v>
      </c>
      <c r="L479" s="15">
        <f>I479-M479</f>
        <v>2</v>
      </c>
      <c r="M479" s="15">
        <f>ROUNDUP(I479*K479,0)</f>
        <v>1</v>
      </c>
      <c r="N479" s="15">
        <f>M479*J479</f>
        <v>3</v>
      </c>
      <c r="O479" s="15">
        <v>3</v>
      </c>
      <c r="P479" s="15">
        <v>0</v>
      </c>
      <c r="Q479" s="15">
        <f>N479-O479-P479</f>
        <v>0</v>
      </c>
      <c r="R479" s="14">
        <v>2023</v>
      </c>
      <c r="S479" s="14">
        <f>IF(R479="N/A", J479-($B$1-F479), J479-($B$1-R479))</f>
        <v>1</v>
      </c>
      <c r="T479" s="15">
        <v>0</v>
      </c>
      <c r="U479" s="15" t="str">
        <f>IF($S479&lt;2, "N/A", $M479)</f>
        <v>N/A</v>
      </c>
      <c r="V479" s="15" t="str">
        <f>IF($S479&lt;3, "N/A", $M479)</f>
        <v>N/A</v>
      </c>
      <c r="W479" s="15" t="str">
        <f>IF($S479&lt;4, "N/A", $M479)</f>
        <v>N/A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Yes</v>
      </c>
      <c r="AA479" s="17">
        <f>IF(C479="DM", "N/A", IF(Z479="No","N/A",VLOOKUP(B479,'Extension List'!$A$3:$AE$1972,19,FALSE)))</f>
        <v>3</v>
      </c>
      <c r="AB479" s="14">
        <f>IF(C479="DM", "N/A", IF(Z479="No","N/A",VLOOKUP(B479,'Extension List'!$A$3:$AE$1972,21,FALSE)))</f>
        <v>1</v>
      </c>
      <c r="AC479" s="14">
        <f>IF(AA479="N/A", "N/A", 0)</f>
        <v>0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2</v>
      </c>
      <c r="AN479" s="15" t="str">
        <f>IF(AD479="N/A", IF(U479="N/A", "N/A", L479+U479), AD479+AH479)</f>
        <v>N/A</v>
      </c>
      <c r="AO479" s="15" t="str">
        <f>IF(AD479="N/A", IF(V479="N/A", "N/A", L479+V479), IF(AI479="N/A", "N/A", AD479+AI479))</f>
        <v>N/A</v>
      </c>
      <c r="AP479" s="15" t="str">
        <f>IF(AD479="N/A", IF(W479="N/A", "N/A", L479+W479), IF(AJ479="N/A", "N/A", AD479+AJ479))</f>
        <v>N/A</v>
      </c>
      <c r="AQ479" s="15" t="str">
        <f>IF(AD479="N/A", IF(X479="N/A", "N/A", L479+X479), IF(AK479="N/A", "N/A", AD479+AK479))</f>
        <v>N/A</v>
      </c>
      <c r="AR479" s="14" t="s">
        <v>40</v>
      </c>
      <c r="AS479" s="14" t="s">
        <v>40</v>
      </c>
      <c r="AT479" s="14" t="s">
        <v>40</v>
      </c>
      <c r="AU479" s="14" t="s">
        <v>40</v>
      </c>
      <c r="AV479" s="14" t="s">
        <v>40</v>
      </c>
      <c r="AW479" s="14" t="s">
        <v>40</v>
      </c>
      <c r="AX479" s="14" t="s">
        <v>40</v>
      </c>
      <c r="AY479" s="14" t="s">
        <v>40</v>
      </c>
      <c r="AZ479" s="14" t="s">
        <v>40</v>
      </c>
      <c r="BA479" s="14" t="s">
        <v>40</v>
      </c>
      <c r="BB479" s="14" t="s">
        <v>40</v>
      </c>
      <c r="BC479" s="14" t="s">
        <v>40</v>
      </c>
      <c r="BD479" s="14" t="s">
        <v>40</v>
      </c>
      <c r="BE479" s="14" t="s">
        <v>40</v>
      </c>
      <c r="BF479" s="14" t="s">
        <v>40</v>
      </c>
      <c r="BG479" s="14" t="s">
        <v>40</v>
      </c>
      <c r="BH479" s="14" t="s">
        <v>40</v>
      </c>
      <c r="BI479" s="14"/>
      <c r="BJ479" s="15">
        <f>IF(AR479="R", $CA479, IF(OR(AR479="P", AR479="T", AR479="N"), 0, IF($C479="DM", $T479, IF(OR(AR479="Y", AR479="IR"),$AM479,IF(AR479="C", IF($BI479="Y", IF($AF479="N/A", $Q479, $AF479), IF($AG479="N/A", $T479,$AG479)))))))</f>
        <v>2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2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2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2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2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2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2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2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2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2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2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2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2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2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2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2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2</v>
      </c>
      <c r="CA479" s="14" t="s">
        <v>75</v>
      </c>
      <c r="CB479" s="15">
        <f>BZ479</f>
        <v>2</v>
      </c>
      <c r="CC479" s="14" t="str">
        <f>IF(OR($BH479="T", $BH479="R"), 0, IF($BH479="C", IF($BI479="Y", IF($BA479="C", 0, IF(AF479="N/A", Q479-T479, AF479-AG479)), IF($AF479="N/A", U479, AH479)), AN479))</f>
        <v>N/A</v>
      </c>
      <c r="CD479" s="14" t="str">
        <f>IF(OR($BH479="T", $BH479="R"), 0, IF($BH479="C", IF($BI479="Y", 0, IF($AF479="N/A", V479, AI479)), AO479))</f>
        <v>N/A</v>
      </c>
      <c r="CE479" s="14" t="str">
        <f>IF(OR($BH479="T", $BH479="R"), 0, IF($BH479="C", IF($BI479="Y", 0, IF($AF479="N/A", W479, AJ479)), AP479))</f>
        <v>N/A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S:2 G:1 GR:0</v>
      </c>
      <c r="CH479" s="6"/>
      <c r="CK479" s="6"/>
      <c r="CL479" s="6"/>
      <c r="CM479" s="6"/>
      <c r="CN479" s="6"/>
      <c r="CO479" s="6"/>
      <c r="CP479" s="6"/>
    </row>
    <row r="480" spans="1:94" x14ac:dyDescent="0.25">
      <c r="A480" s="13">
        <v>5115</v>
      </c>
      <c r="B480" s="14" t="s">
        <v>2735</v>
      </c>
      <c r="C480" s="14" t="s">
        <v>70</v>
      </c>
      <c r="D480" s="14" t="s">
        <v>1932</v>
      </c>
      <c r="E480" s="14">
        <f>VLOOKUP(B480, 'Rookie Year'!$A$2:$B$55555,2,FALSE)</f>
        <v>2022</v>
      </c>
      <c r="F480" s="14">
        <v>2023</v>
      </c>
      <c r="G480" s="14" t="s">
        <v>42</v>
      </c>
      <c r="H480" s="14" t="s">
        <v>1927</v>
      </c>
      <c r="I480" s="15">
        <v>7</v>
      </c>
      <c r="J480" s="14">
        <v>3</v>
      </c>
      <c r="K480" s="16">
        <f>IF(AND(G480&lt;&gt;"N",R480="N/A"), IF(I480&lt;4, 0, 0.25),IF(I480=1, IF(J480=1,0.25, 0.25), IF(I480&lt;13, 0.25, IF(I480&lt;26, 0.4, IF(I480&lt;51, 0.6, 0.75)))))</f>
        <v>0.25</v>
      </c>
      <c r="L480" s="15">
        <f>I480-M480</f>
        <v>5</v>
      </c>
      <c r="M480" s="15">
        <f>ROUNDUP(I480*K480,0)</f>
        <v>2</v>
      </c>
      <c r="N480" s="15">
        <f>M480*J480</f>
        <v>6</v>
      </c>
      <c r="O480" s="15">
        <v>4</v>
      </c>
      <c r="P480" s="15">
        <v>0</v>
      </c>
      <c r="Q480" s="15">
        <f>N480-O480-P480</f>
        <v>2</v>
      </c>
      <c r="R480" s="14" t="s">
        <v>75</v>
      </c>
      <c r="S480" s="14">
        <f>IF(R480="N/A", J480-($B$1-F480), J480-($B$1-R480))</f>
        <v>1</v>
      </c>
      <c r="T480" s="15">
        <v>2</v>
      </c>
      <c r="U480" s="15" t="str">
        <f>IF($S480&lt;2, "N/A", $M480)</f>
        <v>N/A</v>
      </c>
      <c r="V480" s="15" t="str">
        <f>IF($S480&lt;3, "N/A", $M480)</f>
        <v>N/A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Yes</v>
      </c>
      <c r="AA480" s="17">
        <f>IF(C480="DM", "N/A", IF(Z480="No","N/A",VLOOKUP(B480,'Extension List'!$A$3:$AE$1972,19,FALSE)))</f>
        <v>10</v>
      </c>
      <c r="AB480" s="14">
        <f>IF(C480="DM", "N/A", IF(Z480="No","N/A",VLOOKUP(B480,'Extension List'!$A$3:$AE$1972,21,FALSE)))</f>
        <v>3</v>
      </c>
      <c r="AC480" s="14">
        <f>IF(AA480="N/A", "N/A", 0)</f>
        <v>0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7</v>
      </c>
      <c r="AN480" s="15" t="str">
        <f>IF(AD480="N/A", IF(U480="N/A", "N/A", L480+U480), AD480+AH480)</f>
        <v>N/A</v>
      </c>
      <c r="AO480" s="15" t="str">
        <f>IF(AD480="N/A", IF(V480="N/A", "N/A", L480+V480), IF(AI480="N/A", "N/A", AD480+AI480))</f>
        <v>N/A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40</v>
      </c>
      <c r="AS480" s="14" t="s">
        <v>40</v>
      </c>
      <c r="AT480" s="14" t="s">
        <v>40</v>
      </c>
      <c r="AU480" s="14" t="s">
        <v>40</v>
      </c>
      <c r="AV480" s="14" t="s">
        <v>40</v>
      </c>
      <c r="AW480" s="14" t="s">
        <v>40</v>
      </c>
      <c r="AX480" s="14" t="s">
        <v>40</v>
      </c>
      <c r="AY480" s="14" t="s">
        <v>40</v>
      </c>
      <c r="AZ480" s="14" t="s">
        <v>40</v>
      </c>
      <c r="BA480" s="14" t="s">
        <v>40</v>
      </c>
      <c r="BB480" s="14" t="s">
        <v>40</v>
      </c>
      <c r="BC480" s="14" t="s">
        <v>40</v>
      </c>
      <c r="BD480" s="14" t="s">
        <v>40</v>
      </c>
      <c r="BE480" s="14" t="s">
        <v>40</v>
      </c>
      <c r="BF480" s="14" t="s">
        <v>40</v>
      </c>
      <c r="BG480" s="14" t="s">
        <v>40</v>
      </c>
      <c r="BH480" s="14" t="s">
        <v>40</v>
      </c>
      <c r="BI480" s="14"/>
      <c r="BJ480" s="15">
        <f>IF(AR480="R", $CA480, IF(OR(AR480="P", AR480="T", AR480="N"), 0, IF($C480="DM", $T480, IF(OR(AR480="Y", AR480="IR"),$AM480,IF(AR480="C", IF($BI480="Y", IF($AF480="N/A", $Q480, $AF480), IF($AG480="N/A", $T480,$AG480)))))))</f>
        <v>7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7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7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7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7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7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7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7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7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7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7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7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7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7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7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7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7</v>
      </c>
      <c r="CA480" s="14" t="s">
        <v>75</v>
      </c>
      <c r="CB480" s="15">
        <f>BZ480</f>
        <v>7</v>
      </c>
      <c r="CC480" s="14" t="str">
        <f>IF(OR($BH480="T", $BH480="R"), 0, IF($BH480="C", IF($BI480="Y", IF($BA480="C", 0, IF(AF480="N/A", Q480-T480, AF480-AG480)), IF($AF480="N/A", U480, AH480)), AN480))</f>
        <v>N/A</v>
      </c>
      <c r="CD480" s="14" t="str">
        <f>IF(OR($BH480="T", $BH480="R"), 0, IF($BH480="C", IF($BI480="Y", 0, IF($AF480="N/A", V480, AI480)), AO480))</f>
        <v>N/A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S:5 G:2 GR:2</v>
      </c>
      <c r="CH480" s="6"/>
      <c r="CK480" s="6"/>
      <c r="CL480" s="6"/>
      <c r="CM480" s="6"/>
      <c r="CN480" s="6"/>
      <c r="CO480" s="6"/>
      <c r="CP480" s="6"/>
    </row>
    <row r="481" spans="1:94" x14ac:dyDescent="0.25">
      <c r="A481" s="13">
        <v>5118</v>
      </c>
      <c r="B481" s="14" t="s">
        <v>2076</v>
      </c>
      <c r="C481" s="14" t="s">
        <v>71</v>
      </c>
      <c r="D481" s="14" t="s">
        <v>1932</v>
      </c>
      <c r="E481" s="14">
        <f>VLOOKUP(B481, 'Rookie Year'!$A$2:$B$55555,2,FALSE)</f>
        <v>2020</v>
      </c>
      <c r="F481" s="14">
        <v>2023</v>
      </c>
      <c r="G481" s="14" t="s">
        <v>42</v>
      </c>
      <c r="H481" s="14" t="s">
        <v>1927</v>
      </c>
      <c r="I481" s="15">
        <v>7</v>
      </c>
      <c r="J481" s="14">
        <v>3</v>
      </c>
      <c r="K481" s="16">
        <f>IF(AND(G481&lt;&gt;"N",R481="N/A"), IF(I481&lt;4, 0, 0.25),IF(I481=1, IF(J481=1,0.25, 0.25), IF(I481&lt;13, 0.25, IF(I481&lt;26, 0.4, IF(I481&lt;51, 0.6, 0.75)))))</f>
        <v>0.25</v>
      </c>
      <c r="L481" s="15">
        <f>I481-M481</f>
        <v>5</v>
      </c>
      <c r="M481" s="15">
        <f>ROUNDUP(I481*K481,0)</f>
        <v>2</v>
      </c>
      <c r="N481" s="15">
        <f>M481*J481</f>
        <v>6</v>
      </c>
      <c r="O481" s="15">
        <v>0</v>
      </c>
      <c r="P481" s="15">
        <v>0</v>
      </c>
      <c r="Q481" s="15">
        <f>N481-O481-P481</f>
        <v>6</v>
      </c>
      <c r="R481" s="14">
        <v>2024</v>
      </c>
      <c r="S481" s="14">
        <f>IF(R481="N/A", J481-($B$1-F481), J481-($B$1-R481))</f>
        <v>2</v>
      </c>
      <c r="T481" s="15">
        <v>3</v>
      </c>
      <c r="U481" s="15">
        <v>3</v>
      </c>
      <c r="V481" s="15" t="str">
        <f>IF($S481&lt;3, "N/A", $M481)</f>
        <v>N/A</v>
      </c>
      <c r="W481" s="15" t="str">
        <f>IF($S481&lt;4, "N/A", $M481)</f>
        <v>N/A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No</v>
      </c>
      <c r="AA481" s="17" t="str">
        <f>IF(C481="DM", "N/A", IF(Z481="No","N/A",VLOOKUP(B481,'Extension List'!$A$3:$AE$1972,19,FALSE)))</f>
        <v>N/A</v>
      </c>
      <c r="AB481" s="14" t="str">
        <f>IF(C481="DM", "N/A", IF(Z481="No","N/A",VLOOKUP(B481,'Extension List'!$A$3:$AE$1972,21,FALSE)))</f>
        <v>N/A</v>
      </c>
      <c r="AC481" s="14" t="str">
        <f>IF(AA481="N/A", "N/A", 0)</f>
        <v>N/A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8</v>
      </c>
      <c r="AN481" s="15">
        <f>IF(AD481="N/A", IF(U481="N/A", "N/A", L481+U481), AD481+AH481)</f>
        <v>8</v>
      </c>
      <c r="AO481" s="15" t="str">
        <f>IF(AD481="N/A", IF(V481="N/A", "N/A", L481+V481), IF(AI481="N/A", "N/A", AD481+AI481))</f>
        <v>N/A</v>
      </c>
      <c r="AP481" s="15" t="str">
        <f>IF(AD481="N/A", IF(W481="N/A", "N/A", L481+W481), IF(AJ481="N/A", "N/A", AD481+AJ481))</f>
        <v>N/A</v>
      </c>
      <c r="AQ481" s="15" t="str">
        <f>IF(AD481="N/A", IF(X481="N/A", "N/A", L481+X481), IF(AK481="N/A", "N/A", AD481+AK481))</f>
        <v>N/A</v>
      </c>
      <c r="AR481" s="14" t="s">
        <v>40</v>
      </c>
      <c r="AS481" s="14" t="s">
        <v>40</v>
      </c>
      <c r="AT481" s="14" t="s">
        <v>40</v>
      </c>
      <c r="AU481" s="14" t="s">
        <v>40</v>
      </c>
      <c r="AV481" s="14" t="s">
        <v>40</v>
      </c>
      <c r="AW481" s="14" t="s">
        <v>40</v>
      </c>
      <c r="AX481" s="14" t="s">
        <v>40</v>
      </c>
      <c r="AY481" s="14" t="s">
        <v>40</v>
      </c>
      <c r="AZ481" s="14" t="s">
        <v>40</v>
      </c>
      <c r="BA481" s="14" t="s">
        <v>40</v>
      </c>
      <c r="BB481" s="14" t="s">
        <v>40</v>
      </c>
      <c r="BC481" s="14" t="s">
        <v>40</v>
      </c>
      <c r="BD481" s="14" t="s">
        <v>40</v>
      </c>
      <c r="BE481" s="14" t="s">
        <v>40</v>
      </c>
      <c r="BF481" s="14" t="s">
        <v>40</v>
      </c>
      <c r="BG481" s="14" t="s">
        <v>40</v>
      </c>
      <c r="BH481" s="14" t="s">
        <v>40</v>
      </c>
      <c r="BI481" s="14"/>
      <c r="BJ481" s="15">
        <f>IF(AR481="R", $CA481, IF(OR(AR481="P", AR481="T", AR481="N"), 0, IF($C481="DM", $T481, IF(OR(AR481="Y", AR481="IR"),$AM481,IF(AR481="C", IF($BI481="Y", IF($AF481="N/A", $Q481, $AF481), IF($AG481="N/A", $T481,$AG481)))))))</f>
        <v>8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8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8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8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8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8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8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8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8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8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8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8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8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8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8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8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8</v>
      </c>
      <c r="CA481" s="14" t="s">
        <v>75</v>
      </c>
      <c r="CB481" s="15">
        <f>BZ481</f>
        <v>8</v>
      </c>
      <c r="CC481" s="14">
        <f>IF(OR($BH481="T", $BH481="R"), 0, IF($BH481="C", IF($BI481="Y", IF($BA481="C", 0, IF(AF481="N/A", Q481-T481, AF481-AG481)), IF($AF481="N/A", U481, AH481)), AN481))</f>
        <v>8</v>
      </c>
      <c r="CD481" s="14" t="str">
        <f>IF(OR($BH481="T", $BH481="R"), 0, IF($BH481="C", IF($BI481="Y", 0, IF($AF481="N/A", V481, AI481)), AO481))</f>
        <v>N/A</v>
      </c>
      <c r="CE481" s="14" t="str">
        <f>IF(OR($BH481="T", $BH481="R"), 0, IF($BH481="C", IF($BI481="Y", 0, IF($AF481="N/A", W481, AJ481)), AP481))</f>
        <v>N/A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S:5 G:2 GR:6</v>
      </c>
      <c r="CH481" s="6"/>
      <c r="CK481" s="6"/>
      <c r="CL481" s="6"/>
      <c r="CM481" s="6"/>
      <c r="CN481" s="6"/>
      <c r="CO481" s="6"/>
      <c r="CP481" s="6"/>
    </row>
    <row r="482" spans="1:94" x14ac:dyDescent="0.25">
      <c r="A482" s="13">
        <v>6030</v>
      </c>
      <c r="B482" s="14" t="s">
        <v>3146</v>
      </c>
      <c r="C482" s="14" t="s">
        <v>71</v>
      </c>
      <c r="D482" s="14" t="s">
        <v>1932</v>
      </c>
      <c r="E482" s="14">
        <v>2025</v>
      </c>
      <c r="F482" s="14">
        <v>2025</v>
      </c>
      <c r="G482" s="14" t="s">
        <v>40</v>
      </c>
      <c r="H482" s="14" t="s">
        <v>2174</v>
      </c>
      <c r="I482" s="15">
        <v>3</v>
      </c>
      <c r="J482" s="14">
        <v>4</v>
      </c>
      <c r="K482" s="16">
        <f>IF(AND(G482&lt;&gt;"N",R482="N/A"), IF(I482&lt;4, 0, 0.25),IF(I482=1, IF(J482=1,0.25, 0.25), IF(I482&lt;13, 0.25, IF(I482&lt;26, 0.4, IF(I482&lt;51, 0.6, 0.75)))))</f>
        <v>0</v>
      </c>
      <c r="L482" s="15">
        <f>I482-M482</f>
        <v>3</v>
      </c>
      <c r="M482" s="15">
        <f>ROUNDUP(I482*K482,0)</f>
        <v>0</v>
      </c>
      <c r="N482" s="15">
        <f>M482*J482</f>
        <v>0</v>
      </c>
      <c r="O482" s="15">
        <v>0</v>
      </c>
      <c r="P482" s="15">
        <v>0</v>
      </c>
      <c r="Q482" s="15">
        <f>N482-O482-P482</f>
        <v>0</v>
      </c>
      <c r="R482" s="14" t="s">
        <v>75</v>
      </c>
      <c r="S482" s="14">
        <f>IF(R482="N/A", J482-($B$1-F482), J482-($B$1-R482))</f>
        <v>4</v>
      </c>
      <c r="T482" s="15">
        <f>IF($S482&lt;1, "N/A", $M482)</f>
        <v>0</v>
      </c>
      <c r="U482" s="15">
        <f>IF($S482&lt;2, "N/A", $M482)</f>
        <v>0</v>
      </c>
      <c r="V482" s="15">
        <f>IF($S482&lt;3, "N/A", $M482)</f>
        <v>0</v>
      </c>
      <c r="W482" s="15">
        <f>IF($S482&lt;4, "N/A", $M482)</f>
        <v>0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No</v>
      </c>
      <c r="AA482" s="17" t="str">
        <f>IF(C482="DM", "N/A", IF(Z482="No","N/A",VLOOKUP(B482,'Extension List'!$A$3:$AE$1972,19,FALSE)))</f>
        <v>N/A</v>
      </c>
      <c r="AB482" s="14" t="str">
        <f>IF(C482="DM", "N/A", IF(Z482="No","N/A",VLOOKUP(B482,'Extension List'!$A$3:$AE$1972,21,FALSE)))</f>
        <v>N/A</v>
      </c>
      <c r="AC482" s="14" t="str">
        <f>IF(AA482="N/A", "N/A", 0)</f>
        <v>N/A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3</v>
      </c>
      <c r="AN482" s="15">
        <f>IF(AD482="N/A", IF(U482="N/A", "N/A", L482+U482), AD482+AH482)</f>
        <v>3</v>
      </c>
      <c r="AO482" s="15">
        <f>IF(AD482="N/A", IF(V482="N/A", "N/A", L482+V482), IF(AI482="N/A", "N/A", AD482+AI482))</f>
        <v>3</v>
      </c>
      <c r="AP482" s="15">
        <f>IF(AD482="N/A", IF(W482="N/A", "N/A", L482+W482), IF(AJ482="N/A", "N/A", AD482+AJ482))</f>
        <v>3</v>
      </c>
      <c r="AQ482" s="15" t="str">
        <f>IF(AD482="N/A", IF(X482="N/A", "N/A", L482+X482), IF(AK482="N/A", "N/A", AD482+AK482))</f>
        <v>N/A</v>
      </c>
      <c r="AR482" s="14" t="s">
        <v>40</v>
      </c>
      <c r="AS482" s="14" t="s">
        <v>40</v>
      </c>
      <c r="AT482" s="14" t="s">
        <v>40</v>
      </c>
      <c r="AU482" s="14" t="s">
        <v>40</v>
      </c>
      <c r="AV482" s="14" t="s">
        <v>40</v>
      </c>
      <c r="AW482" s="14" t="s">
        <v>40</v>
      </c>
      <c r="AX482" s="14" t="s">
        <v>40</v>
      </c>
      <c r="AY482" s="14" t="s">
        <v>40</v>
      </c>
      <c r="AZ482" s="14" t="s">
        <v>40</v>
      </c>
      <c r="BA482" s="14" t="s">
        <v>40</v>
      </c>
      <c r="BB482" s="14" t="s">
        <v>40</v>
      </c>
      <c r="BC482" s="14" t="s">
        <v>40</v>
      </c>
      <c r="BD482" s="14" t="s">
        <v>40</v>
      </c>
      <c r="BE482" s="14" t="s">
        <v>40</v>
      </c>
      <c r="BF482" s="14" t="s">
        <v>40</v>
      </c>
      <c r="BG482" s="14" t="s">
        <v>40</v>
      </c>
      <c r="BH482" s="14" t="s">
        <v>40</v>
      </c>
      <c r="BJ482" s="15">
        <f>IF(AR482="R", $CA482, IF(OR(AR482="P", AR482="T", AR482="N"), 0, IF($C482="DM", $T482, IF(OR(AR482="Y", AR482="IR"),$AM482,IF(AR482="C", IF($BI482="Y", IF($AF482="N/A", $Q482, $AF482), IF($AG482="N/A", $T482,$AG482)))))))</f>
        <v>3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3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3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3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3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3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3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3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3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3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3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3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3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3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3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3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3</v>
      </c>
      <c r="CA482" s="14" t="s">
        <v>75</v>
      </c>
      <c r="CB482" s="15">
        <f>BZ482</f>
        <v>3</v>
      </c>
      <c r="CC482" s="14">
        <f>IF(OR($BH482="T", $BH482="R"), 0, IF($BH482="C", IF($BI482="Y", IF($BA482="C", 0, IF(AF482="N/A", Q482-T482, AF482-AG482)), IF($AF482="N/A", U482, AH482)), AN482))</f>
        <v>3</v>
      </c>
      <c r="CD482" s="14">
        <f>IF(OR($BH482="T", $BH482="R"), 0, IF($BH482="C", IF($BI482="Y", 0, IF($AF482="N/A", V482, AI482)), AO482))</f>
        <v>3</v>
      </c>
      <c r="CE482" s="14">
        <f>IF(OR($BH482="T", $BH482="R"), 0, IF($BH482="C", IF($BI482="Y", 0, IF($AF482="N/A", W482, AJ482)), AP482))</f>
        <v>3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S:3 G:0 GR:0</v>
      </c>
      <c r="CH482" s="6"/>
      <c r="CK482" s="6"/>
      <c r="CL482" s="6"/>
      <c r="CM482" s="6"/>
      <c r="CN482" s="6"/>
      <c r="CO482" s="6"/>
      <c r="CP482" s="6"/>
    </row>
    <row r="483" spans="1:94" x14ac:dyDescent="0.25">
      <c r="A483" s="13">
        <v>5493</v>
      </c>
      <c r="B483" s="14" t="s">
        <v>2483</v>
      </c>
      <c r="C483" s="14" t="s">
        <v>71</v>
      </c>
      <c r="D483" s="14" t="s">
        <v>1932</v>
      </c>
      <c r="E483" s="14">
        <f>VLOOKUP(B483, 'Rookie Year'!$A$2:$B$55555,2,FALSE)</f>
        <v>2017</v>
      </c>
      <c r="F483" s="14">
        <v>2024</v>
      </c>
      <c r="G483" s="14" t="s">
        <v>42</v>
      </c>
      <c r="H483" s="14" t="s">
        <v>2928</v>
      </c>
      <c r="I483" s="15">
        <v>22</v>
      </c>
      <c r="J483" s="14">
        <v>4</v>
      </c>
      <c r="K483" s="16">
        <f>IF(AND(G483&lt;&gt;"N",R483="N/A"), IF(I483&lt;4, 0, 0.25),IF(I483=1, IF(J483=1,0.25, 0.25), IF(I483&lt;13, 0.25, IF(I483&lt;26, 0.4, IF(I483&lt;51, 0.6, 0.75)))))</f>
        <v>0.4</v>
      </c>
      <c r="L483" s="15">
        <f>I483-M483</f>
        <v>13</v>
      </c>
      <c r="M483" s="15">
        <f>ROUNDUP(I483*K483,0)</f>
        <v>9</v>
      </c>
      <c r="N483" s="15">
        <f>M483*J483</f>
        <v>36</v>
      </c>
      <c r="O483" s="15">
        <v>3</v>
      </c>
      <c r="P483" s="15">
        <v>0</v>
      </c>
      <c r="Q483" s="15">
        <f>N483-O483-P483</f>
        <v>33</v>
      </c>
      <c r="R483" s="14" t="s">
        <v>75</v>
      </c>
      <c r="S483" s="14">
        <f>IF(R483="N/A", J483-($B$1-F483), J483-($B$1-R483))</f>
        <v>3</v>
      </c>
      <c r="T483" s="15">
        <v>6</v>
      </c>
      <c r="U483" s="15">
        <v>12</v>
      </c>
      <c r="V483" s="15">
        <v>15</v>
      </c>
      <c r="W483" s="15" t="str">
        <f>IF($S483&lt;4, "N/A", $M483)</f>
        <v>N/A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No</v>
      </c>
      <c r="AA483" s="17" t="str">
        <f>IF(C483="DM", "N/A", IF(Z483="No","N/A",VLOOKUP(B483,'Extension List'!$A$3:$AE$1972,19,FALSE)))</f>
        <v>N/A</v>
      </c>
      <c r="AB483" s="14" t="str">
        <f>IF(C483="DM", "N/A", IF(Z483="No","N/A",VLOOKUP(B483,'Extension List'!$A$3:$AE$1972,21,FALSE)))</f>
        <v>N/A</v>
      </c>
      <c r="AC483" s="14" t="str">
        <f>IF(AA483="N/A", "N/A", 0)</f>
        <v>N/A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19</v>
      </c>
      <c r="AN483" s="15">
        <f>IF(AD483="N/A", IF(U483="N/A", "N/A", L483+U483), AD483+AH483)</f>
        <v>25</v>
      </c>
      <c r="AO483" s="15">
        <f>IF(AD483="N/A", IF(V483="N/A", "N/A", L483+V483), IF(AI483="N/A", "N/A", AD483+AI483))</f>
        <v>28</v>
      </c>
      <c r="AP483" s="15" t="str">
        <f>IF(AD483="N/A", IF(W483="N/A", "N/A", L483+W483), IF(AJ483="N/A", "N/A", AD483+AJ483))</f>
        <v>N/A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I483" s="14"/>
      <c r="BJ483" s="15">
        <f>IF(AR483="R", $CA483, IF(OR(AR483="P", AR483="T", AR483="N"), 0, IF($C483="DM", $T483, IF(OR(AR483="Y", AR483="IR"),$AM483,IF(AR483="C", IF($BI483="Y", IF($AF483="N/A", $Q483, $AF483), IF($AG483="N/A", $T483,$AG483)))))))</f>
        <v>19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19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19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19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19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19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19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19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19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19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19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19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19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19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19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19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19</v>
      </c>
      <c r="CA483" s="14" t="s">
        <v>75</v>
      </c>
      <c r="CB483" s="15">
        <f>BZ483</f>
        <v>19</v>
      </c>
      <c r="CC483" s="14">
        <f>IF(OR($BH483="T", $BH483="R"), 0, IF($BH483="C", IF($BI483="Y", IF($BA483="C", 0, IF(AF483="N/A", Q483-T483, AF483-AG483)), IF($AF483="N/A", U483, AH483)), AN483))</f>
        <v>25</v>
      </c>
      <c r="CD483" s="14">
        <f>IF(OR($BH483="T", $BH483="R"), 0, IF($BH483="C", IF($BI483="Y", 0, IF($AF483="N/A", V483, AI483)), AO483))</f>
        <v>28</v>
      </c>
      <c r="CE483" s="14" t="str">
        <f>IF(OR($BH483="T", $BH483="R"), 0, IF($BH483="C", IF($BI483="Y", 0, IF($AF483="N/A", W483, AJ483)), AP483))</f>
        <v>N/A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S:13 G:9 GR:33</v>
      </c>
      <c r="CH483" s="6"/>
      <c r="CK483" s="6"/>
      <c r="CL483" s="6"/>
      <c r="CM483" s="6"/>
      <c r="CN483" s="6"/>
      <c r="CO483" s="6"/>
      <c r="CP483" s="6"/>
    </row>
    <row r="484" spans="1:94" x14ac:dyDescent="0.25">
      <c r="A484" s="13">
        <v>5660</v>
      </c>
      <c r="B484" s="14" t="s">
        <v>3050</v>
      </c>
      <c r="C484" s="14" t="s">
        <v>71</v>
      </c>
      <c r="D484" s="14" t="s">
        <v>1932</v>
      </c>
      <c r="E484" s="14">
        <f>VLOOKUP(B484, 'Rookie Year'!$A$2:$B$55555,2,FALSE)</f>
        <v>2024</v>
      </c>
      <c r="F484" s="14">
        <v>2024</v>
      </c>
      <c r="G484" s="14" t="s">
        <v>40</v>
      </c>
      <c r="H484" s="14" t="s">
        <v>2208</v>
      </c>
      <c r="I484" s="15">
        <v>1</v>
      </c>
      <c r="J484" s="14">
        <v>3</v>
      </c>
      <c r="K484" s="16">
        <f>IF(AND(G484&lt;&gt;"N",R484="N/A"), IF(I484&lt;4, 0, 0.25),IF(I484=1, IF(J484=1,0.25, 0.25), IF(I484&lt;13, 0.25, IF(I484&lt;26, 0.4, IF(I484&lt;51, 0.6, 0.75)))))</f>
        <v>0</v>
      </c>
      <c r="L484" s="15">
        <f>I484-M484</f>
        <v>1</v>
      </c>
      <c r="M484" s="15">
        <f>ROUNDUP(I484*K484,0)</f>
        <v>0</v>
      </c>
      <c r="N484" s="15">
        <f>M484*J484</f>
        <v>0</v>
      </c>
      <c r="O484" s="15">
        <v>0</v>
      </c>
      <c r="P484" s="15">
        <v>0</v>
      </c>
      <c r="Q484" s="15">
        <f>N484-O484-P484</f>
        <v>0</v>
      </c>
      <c r="R484" s="14" t="s">
        <v>75</v>
      </c>
      <c r="S484" s="14">
        <f>IF(R484="N/A", J484-($B$1-F484), J484-($B$1-R484))</f>
        <v>2</v>
      </c>
      <c r="T484" s="15">
        <v>0</v>
      </c>
      <c r="U484" s="15">
        <v>0</v>
      </c>
      <c r="V484" s="15" t="str">
        <f>IF($S484&lt;3, "N/A", $M484)</f>
        <v>N/A</v>
      </c>
      <c r="W484" s="15" t="str">
        <f>IF($S484&lt;4, "N/A", $M484)</f>
        <v>N/A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No</v>
      </c>
      <c r="AA484" s="17" t="str">
        <f>IF(C484="DM", "N/A", IF(Z484="No","N/A",VLOOKUP(B484,'Extension List'!$A$3:$AE$1972,19,FALSE)))</f>
        <v>N/A</v>
      </c>
      <c r="AB484" s="14" t="str">
        <f>IF(C484="DM", "N/A", IF(Z484="No","N/A",VLOOKUP(B484,'Extension List'!$A$3:$AE$1972,21,FALSE)))</f>
        <v>N/A</v>
      </c>
      <c r="AC484" s="14" t="str">
        <f>IF(AA484="N/A", "N/A", 0)</f>
        <v>N/A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1</v>
      </c>
      <c r="AN484" s="15">
        <f>IF(AD484="N/A", IF(U484="N/A", "N/A", L484+U484), AD484+AH484)</f>
        <v>1</v>
      </c>
      <c r="AO484" s="15" t="str">
        <f>IF(AD484="N/A", IF(V484="N/A", "N/A", L484+V484), IF(AI484="N/A", "N/A", AD484+AI484))</f>
        <v>N/A</v>
      </c>
      <c r="AP484" s="15" t="str">
        <f>IF(AD484="N/A", IF(W484="N/A", "N/A", L484+W484), IF(AJ484="N/A", "N/A", AD484+AJ484))</f>
        <v>N/A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I484" s="14"/>
      <c r="BJ484" s="15">
        <f>IF(AR484="R", $CA484, IF(OR(AR484="P", AR484="T", AR484="N"), 0, IF($C484="DM", $T484, IF(OR(AR484="Y", AR484="IR"),$AM484,IF(AR484="C", IF($BI484="Y", IF($AF484="N/A", $Q484, $AF484), IF($AG484="N/A", $T484,$AG484)))))))</f>
        <v>1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1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1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1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1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1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1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1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1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1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</v>
      </c>
      <c r="CA484" s="14" t="s">
        <v>75</v>
      </c>
      <c r="CB484" s="15">
        <f>BZ484</f>
        <v>1</v>
      </c>
      <c r="CC484" s="14">
        <f>IF(OR($BH484="T", $BH484="R"), 0, IF($BH484="C", IF($BI484="Y", IF($BA484="C", 0, IF(AF484="N/A", Q484-T484, AF484-AG484)), IF($AF484="N/A", U484, AH484)), AN484))</f>
        <v>1</v>
      </c>
      <c r="CD484" s="14" t="str">
        <f>IF(OR($BH484="T", $BH484="R"), 0, IF($BH484="C", IF($BI484="Y", 0, IF($AF484="N/A", V484, AI484)), AO484))</f>
        <v>N/A</v>
      </c>
      <c r="CE484" s="14" t="str">
        <f>IF(OR($BH484="T", $BH484="R"), 0, IF($BH484="C", IF($BI484="Y", 0, IF($AF484="N/A", W484, AJ484)), AP484))</f>
        <v>N/A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S:1 G:0 GR:0</v>
      </c>
      <c r="CH484" s="6"/>
      <c r="CK484" s="6"/>
      <c r="CL484" s="6"/>
      <c r="CM484" s="6"/>
      <c r="CN484" s="6"/>
      <c r="CO484" s="6"/>
      <c r="CP484" s="6"/>
    </row>
    <row r="485" spans="1:94" x14ac:dyDescent="0.25">
      <c r="A485" s="13">
        <v>5120</v>
      </c>
      <c r="B485" s="14" t="s">
        <v>1534</v>
      </c>
      <c r="C485" s="14" t="s">
        <v>71</v>
      </c>
      <c r="D485" s="14" t="s">
        <v>1932</v>
      </c>
      <c r="E485" s="14">
        <f>VLOOKUP(B485, 'Rookie Year'!$A$2:$B$55555,2,FALSE)</f>
        <v>2016</v>
      </c>
      <c r="F485" s="14">
        <v>2025</v>
      </c>
      <c r="G485" s="14" t="s">
        <v>42</v>
      </c>
      <c r="H485" s="14" t="s">
        <v>2928</v>
      </c>
      <c r="I485" s="15">
        <v>2</v>
      </c>
      <c r="J485" s="14">
        <v>1</v>
      </c>
      <c r="K485" s="16">
        <f>IF(AND(G485&lt;&gt;"N",R485="N/A"), IF(I485&lt;4, 0, 0.25),IF(I485=1, IF(J485=1,0.25, 0.25), IF(I485&lt;13, 0.25, IF(I485&lt;26, 0.4, IF(I485&lt;51, 0.6, 0.75)))))</f>
        <v>0.25</v>
      </c>
      <c r="L485" s="15">
        <f>I485-M485</f>
        <v>1</v>
      </c>
      <c r="M485" s="15">
        <f>ROUNDUP(I485*K485,0)</f>
        <v>1</v>
      </c>
      <c r="N485" s="15">
        <f>M485*J485</f>
        <v>1</v>
      </c>
      <c r="O485" s="15">
        <v>0</v>
      </c>
      <c r="P485" s="15">
        <v>0</v>
      </c>
      <c r="Q485" s="15">
        <f>N485-O485-P485</f>
        <v>1</v>
      </c>
      <c r="R485" s="14" t="s">
        <v>75</v>
      </c>
      <c r="S485" s="14">
        <f>IF(R485="N/A", J485-($B$1-F485), J485-($B$1-R485))</f>
        <v>1</v>
      </c>
      <c r="T485" s="15">
        <f>IF($S485&lt;1, "N/A", $M485)</f>
        <v>1</v>
      </c>
      <c r="U485" s="15" t="str">
        <f>IF($S485&lt;2, "N/A", $M485)</f>
        <v>N/A</v>
      </c>
      <c r="V485" s="15" t="str">
        <f>IF($S485&lt;3, "N/A", $M485)</f>
        <v>N/A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No</v>
      </c>
      <c r="AA485" s="17" t="str">
        <f>IF(C485="DM", "N/A", IF(Z485="No","N/A",VLOOKUP(B485,'Extension List'!$A$3:$AE$1972,19,FALSE)))</f>
        <v>N/A</v>
      </c>
      <c r="AB485" s="14" t="str">
        <f>IF(C485="DM", "N/A", IF(Z485="No","N/A",VLOOKUP(B485,'Extension List'!$A$3:$AE$1972,21,FALSE)))</f>
        <v>N/A</v>
      </c>
      <c r="AC485" s="14" t="str">
        <f>IF(AA485="N/A", "N/A", 0)</f>
        <v>N/A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2</v>
      </c>
      <c r="AN485" s="15" t="str">
        <f>IF(AD485="N/A", IF(U485="N/A", "N/A", L485+U485), AD485+AH485)</f>
        <v>N/A</v>
      </c>
      <c r="AO485" s="15" t="str">
        <f>IF(AD485="N/A", IF(V485="N/A", "N/A", L485+V485), IF(AI485="N/A", "N/A", AD485+AI485))</f>
        <v>N/A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44</v>
      </c>
      <c r="AS485" s="14" t="s">
        <v>44</v>
      </c>
      <c r="AT485" s="14" t="s">
        <v>44</v>
      </c>
      <c r="AU485" s="14" t="s">
        <v>44</v>
      </c>
      <c r="AV485" s="14" t="s">
        <v>44</v>
      </c>
      <c r="AW485" s="14" t="s">
        <v>44</v>
      </c>
      <c r="AX485" s="14" t="s">
        <v>44</v>
      </c>
      <c r="AY485" s="14" t="s">
        <v>44</v>
      </c>
      <c r="AZ485" s="14" t="s">
        <v>44</v>
      </c>
      <c r="BA485" s="14" t="s">
        <v>44</v>
      </c>
      <c r="BB485" s="14" t="s">
        <v>44</v>
      </c>
      <c r="BC485" s="14" t="s">
        <v>44</v>
      </c>
      <c r="BD485" s="14" t="s">
        <v>44</v>
      </c>
      <c r="BE485" s="14" t="s">
        <v>44</v>
      </c>
      <c r="BF485" s="14" t="s">
        <v>44</v>
      </c>
      <c r="BG485" s="14" t="s">
        <v>44</v>
      </c>
      <c r="BH485" s="14" t="s">
        <v>44</v>
      </c>
      <c r="BI485" s="14"/>
      <c r="BJ485" s="15">
        <f>IF(AR485="R", $CA485, IF(OR(AR485="P", AR485="T", AR485="N"), 0, IF($C485="DM", $T485, IF(OR(AR485="Y", AR485="IR"),$AM485,IF(AR485="C", IF($BI485="Y", IF($AF485="N/A", $Q485, $AF485), IF($AG485="N/A", $T485,$AG485)))))))</f>
        <v>1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1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1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1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1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1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1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1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1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1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1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1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1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1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1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1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1</v>
      </c>
      <c r="CA485" s="14" t="s">
        <v>75</v>
      </c>
      <c r="CB485" s="15">
        <f>BZ485</f>
        <v>1</v>
      </c>
      <c r="CC485" s="14" t="str">
        <f>IF(OR($BH485="T", $BH485="R"), 0, IF($BH485="C", IF($BI485="Y", IF($BA485="C", 0, IF(AF485="N/A", Q485-T485, AF485-AG485)), IF($AF485="N/A", U485, AH485)), AN485))</f>
        <v>N/A</v>
      </c>
      <c r="CD485" s="14" t="str">
        <f>IF(OR($BH485="T", $BH485="R"), 0, IF($BH485="C", IF($BI485="Y", 0, IF($AF485="N/A", V485, AI485)), AO485))</f>
        <v>N/A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S:1 G:1 GR:1</v>
      </c>
      <c r="CH485" s="6"/>
      <c r="CK485" s="6"/>
      <c r="CL485" s="6"/>
      <c r="CM485" s="6"/>
      <c r="CN485" s="6"/>
      <c r="CO485" s="6"/>
      <c r="CP485" s="6"/>
    </row>
    <row r="486" spans="1:94" x14ac:dyDescent="0.25">
      <c r="A486" s="13">
        <v>5168</v>
      </c>
      <c r="B486" s="14" t="s">
        <v>2760</v>
      </c>
      <c r="C486" s="14" t="s">
        <v>72</v>
      </c>
      <c r="D486" s="14" t="s">
        <v>1932</v>
      </c>
      <c r="E486" s="14">
        <f>VLOOKUP(B486, 'Rookie Year'!$A$2:$B$55555,2,FALSE)</f>
        <v>2023</v>
      </c>
      <c r="F486" s="14">
        <v>2023</v>
      </c>
      <c r="G486" s="14" t="s">
        <v>40</v>
      </c>
      <c r="H486" s="14" t="s">
        <v>2162</v>
      </c>
      <c r="I486" s="15">
        <v>6</v>
      </c>
      <c r="J486" s="14">
        <v>4</v>
      </c>
      <c r="K486" s="16">
        <f>IF(AND(G486&lt;&gt;"N",R486="N/A"), IF(I486&lt;4, 0, 0.25),IF(I486=1, IF(J486=1,0.25, 0.25), IF(I486&lt;13, 0.25, IF(I486&lt;26, 0.4, IF(I486&lt;51, 0.6, 0.75)))))</f>
        <v>0.25</v>
      </c>
      <c r="L486" s="15">
        <f>I486-M486</f>
        <v>4</v>
      </c>
      <c r="M486" s="15">
        <f>ROUNDUP(I486*K486,0)</f>
        <v>2</v>
      </c>
      <c r="N486" s="15">
        <f>M486*J486</f>
        <v>8</v>
      </c>
      <c r="O486" s="15">
        <v>4</v>
      </c>
      <c r="P486" s="15">
        <v>0</v>
      </c>
      <c r="Q486" s="15">
        <f>N486-O486-P486</f>
        <v>4</v>
      </c>
      <c r="R486" s="14" t="s">
        <v>75</v>
      </c>
      <c r="S486" s="14">
        <f>IF(R486="N/A", J486-($B$1-F486), J486-($B$1-R486))</f>
        <v>2</v>
      </c>
      <c r="T486" s="15">
        <v>2</v>
      </c>
      <c r="U486" s="15">
        <v>2</v>
      </c>
      <c r="V486" s="15" t="str">
        <f>IF($S486&lt;3, "N/A", $M486)</f>
        <v>N/A</v>
      </c>
      <c r="W486" s="15" t="str">
        <f>IF($S486&lt;4, "N/A", $M486)</f>
        <v>N/A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No</v>
      </c>
      <c r="AA486" s="17" t="str">
        <f>IF(C486="DM", "N/A", IF(Z486="No","N/A",VLOOKUP(B486,'Extension List'!$A$3:$AE$1972,19,FALSE)))</f>
        <v>N/A</v>
      </c>
      <c r="AB486" s="14" t="str">
        <f>IF(C486="DM", "N/A", IF(Z486="No","N/A",VLOOKUP(B486,'Extension List'!$A$3:$AE$1972,21,FALSE)))</f>
        <v>N/A</v>
      </c>
      <c r="AC486" s="14" t="str">
        <f>IF(AA486="N/A", "N/A", 0)</f>
        <v>N/A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6</v>
      </c>
      <c r="AN486" s="15">
        <f>IF(AD486="N/A", IF(U486="N/A", "N/A", L486+U486), AD486+AH486)</f>
        <v>6</v>
      </c>
      <c r="AO486" s="15" t="str">
        <f>IF(AD486="N/A", IF(V486="N/A", "N/A", L486+V486), IF(AI486="N/A", "N/A", AD486+AI486))</f>
        <v>N/A</v>
      </c>
      <c r="AP486" s="15" t="str">
        <f>IF(AD486="N/A", IF(W486="N/A", "N/A", L486+W486), IF(AJ486="N/A", "N/A", AD486+AJ486))</f>
        <v>N/A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I486" s="14"/>
      <c r="BJ486" s="15">
        <f>IF(AR486="R", $CA486, IF(OR(AR486="P", AR486="T", AR486="N"), 0, IF($C486="DM", $T486, IF(OR(AR486="Y", AR486="IR"),$AM486,IF(AR486="C", IF($BI486="Y", IF($AF486="N/A", $Q486, $AF486), IF($AG486="N/A", $T486,$AG486)))))))</f>
        <v>2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2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2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2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2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2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2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2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2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2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2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2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2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2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2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2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2</v>
      </c>
      <c r="CA486" s="14" t="s">
        <v>75</v>
      </c>
      <c r="CB486" s="15">
        <f>BZ486</f>
        <v>2</v>
      </c>
      <c r="CC486" s="14">
        <f>IF(OR($BH486="T", $BH486="R"), 0, IF($BH486="C", IF($BI486="Y", IF($BA486="C", 0, IF(AF486="N/A", Q486-T486, AF486-AG486)), IF($AF486="N/A", U486, AH486)), AN486))</f>
        <v>6</v>
      </c>
      <c r="CD486" s="14" t="str">
        <f>IF(OR($BH486="T", $BH486="R"), 0, IF($BH486="C", IF($BI486="Y", 0, IF($AF486="N/A", V486, AI486)), AO486))</f>
        <v>N/A</v>
      </c>
      <c r="CE486" s="14" t="str">
        <f>IF(OR($BH486="T", $BH486="R"), 0, IF($BH486="C", IF($BI486="Y", 0, IF($AF486="N/A", W486, AJ486)), AP486))</f>
        <v>N/A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S:4 G:2 GR:4</v>
      </c>
      <c r="CH486" s="6"/>
      <c r="CK486" s="6"/>
      <c r="CL486" s="6"/>
      <c r="CM486" s="6"/>
      <c r="CN486" s="6"/>
      <c r="CO486" s="6"/>
      <c r="CP486" s="6"/>
    </row>
    <row r="487" spans="1:94" x14ac:dyDescent="0.25">
      <c r="A487" s="13">
        <v>4031</v>
      </c>
      <c r="B487" s="14" t="s">
        <v>113</v>
      </c>
      <c r="C487" s="14" t="s">
        <v>61</v>
      </c>
      <c r="D487" s="14" t="s">
        <v>59</v>
      </c>
      <c r="E487" s="14">
        <f>VLOOKUP(B487, 'Rookie Year'!$A$2:$B$55555,2,FALSE)</f>
        <v>2018</v>
      </c>
      <c r="F487" s="14">
        <v>2021</v>
      </c>
      <c r="G487" s="14" t="s">
        <v>42</v>
      </c>
      <c r="H487" s="14" t="s">
        <v>1927</v>
      </c>
      <c r="I487" s="15">
        <v>36</v>
      </c>
      <c r="J487" s="14">
        <v>5</v>
      </c>
      <c r="K487" s="16">
        <f>IF(AND(G487&lt;&gt;"N",R487="N/A"), IF(I487&lt;4, 0, 0.25),IF(I487=1, IF(J487=1,0.25, 0.25), IF(I487&lt;13, 0.25, IF(I487&lt;26, 0.4, IF(I487&lt;51, 0.6, 0.75)))))</f>
        <v>0.6</v>
      </c>
      <c r="L487" s="15">
        <f>I487-M487</f>
        <v>14</v>
      </c>
      <c r="M487" s="15">
        <f>ROUNDUP(I487*K487,0)</f>
        <v>22</v>
      </c>
      <c r="N487" s="15">
        <f>M487*J487</f>
        <v>110</v>
      </c>
      <c r="O487" s="15">
        <v>95</v>
      </c>
      <c r="P487" s="15">
        <v>0</v>
      </c>
      <c r="Q487" s="15">
        <f>N487-O487-P487</f>
        <v>15</v>
      </c>
      <c r="R487" s="14" t="s">
        <v>75</v>
      </c>
      <c r="S487" s="14">
        <f>IF(R487="N/A", J487-($B$1-F487), J487-($B$1-R487))</f>
        <v>1</v>
      </c>
      <c r="T487" s="15">
        <v>15</v>
      </c>
      <c r="U487" s="15" t="str">
        <f>IF($S487&lt;2, "N/A", $M487)</f>
        <v>N/A</v>
      </c>
      <c r="V487" s="15" t="str">
        <f>IF($S487&lt;3, "N/A", $M487)</f>
        <v>N/A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Yes</v>
      </c>
      <c r="AA487" s="17">
        <f>IF(C487="DM", "N/A", IF(Z487="No","N/A",VLOOKUP(B487,'Extension List'!$A$3:$AE$1972,19,FALSE)))</f>
        <v>61</v>
      </c>
      <c r="AB487" s="14">
        <f>IF(C487="DM", "N/A", IF(Z487="No","N/A",VLOOKUP(B487,'Extension List'!$A$3:$AE$1972,21,FALSE)))</f>
        <v>4</v>
      </c>
      <c r="AC487" s="14">
        <f>IF(AA487="N/A", "N/A", 0)</f>
        <v>0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29</v>
      </c>
      <c r="AN487" s="15" t="str">
        <f>IF(AD487="N/A", IF(U487="N/A", "N/A", L487+U487), AD487+AH487)</f>
        <v>N/A</v>
      </c>
      <c r="AO487" s="15" t="str">
        <f>IF(AD487="N/A", IF(V487="N/A", "N/A", L487+V487), IF(AI487="N/A", "N/A", AD487+AI487))</f>
        <v>N/A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40</v>
      </c>
      <c r="AS487" s="14" t="s">
        <v>40</v>
      </c>
      <c r="AT487" s="14" t="s">
        <v>40</v>
      </c>
      <c r="AU487" s="14" t="s">
        <v>40</v>
      </c>
      <c r="AV487" s="14" t="s">
        <v>40</v>
      </c>
      <c r="AW487" s="14" t="s">
        <v>40</v>
      </c>
      <c r="AX487" s="14" t="s">
        <v>40</v>
      </c>
      <c r="AY487" s="14" t="s">
        <v>40</v>
      </c>
      <c r="AZ487" s="14" t="s">
        <v>40</v>
      </c>
      <c r="BA487" s="14" t="s">
        <v>40</v>
      </c>
      <c r="BB487" s="14" t="s">
        <v>40</v>
      </c>
      <c r="BC487" s="14" t="s">
        <v>40</v>
      </c>
      <c r="BD487" s="14" t="s">
        <v>40</v>
      </c>
      <c r="BE487" s="14" t="s">
        <v>40</v>
      </c>
      <c r="BF487" s="14" t="s">
        <v>40</v>
      </c>
      <c r="BG487" s="14" t="s">
        <v>40</v>
      </c>
      <c r="BH487" s="14" t="s">
        <v>40</v>
      </c>
      <c r="BI487" s="14"/>
      <c r="BJ487" s="15">
        <f>IF(AR487="R", $CA487, IF(OR(AR487="P", AR487="T", AR487="N"), 0, IF($C487="DM", $T487, IF(OR(AR487="Y", AR487="IR"),$AM487,IF(AR487="C", IF($BI487="Y", IF($AF487="N/A", $Q487, $AF487), IF($AG487="N/A", $T487,$AG487)))))))</f>
        <v>29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29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29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29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29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29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29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29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29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29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29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29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29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29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29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29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29</v>
      </c>
      <c r="CA487" s="14" t="s">
        <v>75</v>
      </c>
      <c r="CB487" s="15">
        <f>BZ487</f>
        <v>29</v>
      </c>
      <c r="CC487" s="14" t="str">
        <f>IF(OR($BH487="T", $BH487="R"), 0, IF($BH487="C", IF($BI487="Y", IF($BA487="C", 0, IF(AF487="N/A", Q487-T487, AF487-AG487)), IF($AF487="N/A", U487, AH487)), AN487))</f>
        <v>N/A</v>
      </c>
      <c r="CD487" s="14" t="str">
        <f>IF(OR($BH487="T", $BH487="R"), 0, IF($BH487="C", IF($BI487="Y", 0, IF($AF487="N/A", V487, AI487)), AO487))</f>
        <v>N/A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S:14 G:22 GR:15</v>
      </c>
      <c r="CH487" s="6"/>
      <c r="CK487" s="6"/>
      <c r="CL487" s="6"/>
      <c r="CM487" s="6"/>
      <c r="CN487" s="6"/>
      <c r="CO487" s="6"/>
      <c r="CP487" s="6"/>
    </row>
    <row r="488" spans="1:94" x14ac:dyDescent="0.25">
      <c r="A488" s="13">
        <v>5272</v>
      </c>
      <c r="B488" s="14" t="s">
        <v>2858</v>
      </c>
      <c r="C488" s="14" t="s">
        <v>61</v>
      </c>
      <c r="D488" s="14" t="s">
        <v>59</v>
      </c>
      <c r="E488" s="14">
        <f>VLOOKUP(B488, 'Rookie Year'!$A$2:$B$55555,2,FALSE)</f>
        <v>2023</v>
      </c>
      <c r="F488" s="14">
        <v>2023</v>
      </c>
      <c r="G488" s="14" t="s">
        <v>40</v>
      </c>
      <c r="H488" s="14" t="s">
        <v>2451</v>
      </c>
      <c r="I488" s="15">
        <v>1</v>
      </c>
      <c r="J488" s="14">
        <v>3</v>
      </c>
      <c r="K488" s="16">
        <f>IF(AND(G488&lt;&gt;"N",R488="N/A"), IF(I488&lt;4, 0, 0.25),IF(I488=1, IF(J488=1,0.25, 0.25), IF(I488&lt;13, 0.25, IF(I488&lt;26, 0.4, IF(I488&lt;51, 0.6, 0.75)))))</f>
        <v>0</v>
      </c>
      <c r="L488" s="15">
        <f>I488-M488</f>
        <v>1</v>
      </c>
      <c r="M488" s="15">
        <f>ROUNDUP(I488*K488,0)</f>
        <v>0</v>
      </c>
      <c r="N488" s="15">
        <f>M488*J488</f>
        <v>0</v>
      </c>
      <c r="O488" s="15">
        <v>0</v>
      </c>
      <c r="P488" s="15">
        <v>0</v>
      </c>
      <c r="Q488" s="15">
        <f>N488-O488-P488</f>
        <v>0</v>
      </c>
      <c r="R488" s="14" t="s">
        <v>75</v>
      </c>
      <c r="S488" s="14">
        <f>IF(R488="N/A", J488-($B$1-F488), J488-($B$1-R488))</f>
        <v>1</v>
      </c>
      <c r="T488" s="15">
        <v>0</v>
      </c>
      <c r="U488" s="15" t="str">
        <f>IF($S488&lt;2, "N/A", $M488)</f>
        <v>N/A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Yes</v>
      </c>
      <c r="AA488" s="17">
        <f>IF(C488="DM", "N/A", IF(Z488="No","N/A",VLOOKUP(B488,'Extension List'!$A$3:$AE$1972,19,FALSE)))</f>
        <v>1</v>
      </c>
      <c r="AB488" s="14">
        <f>IF(C488="DM", "N/A", IF(Z488="No","N/A",VLOOKUP(B488,'Extension List'!$A$3:$AE$1972,21,FALSE)))</f>
        <v>1</v>
      </c>
      <c r="AC488" s="14">
        <f>IF(AA488="N/A", "N/A", 0)</f>
        <v>0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1</v>
      </c>
      <c r="AN488" s="15" t="str">
        <f>IF(AD488="N/A", IF(U488="N/A", "N/A", L488+U488), AD488+AH488)</f>
        <v>N/A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44</v>
      </c>
      <c r="AS488" s="14" t="s">
        <v>44</v>
      </c>
      <c r="AT488" s="14" t="s">
        <v>44</v>
      </c>
      <c r="AU488" s="14" t="s">
        <v>44</v>
      </c>
      <c r="AV488" s="14" t="s">
        <v>44</v>
      </c>
      <c r="AW488" s="14" t="s">
        <v>44</v>
      </c>
      <c r="AX488" s="14" t="s">
        <v>44</v>
      </c>
      <c r="AY488" s="14" t="s">
        <v>44</v>
      </c>
      <c r="AZ488" s="14" t="s">
        <v>44</v>
      </c>
      <c r="BA488" s="14" t="s">
        <v>44</v>
      </c>
      <c r="BB488" s="14" t="s">
        <v>44</v>
      </c>
      <c r="BC488" s="14" t="s">
        <v>44</v>
      </c>
      <c r="BD488" s="14" t="s">
        <v>44</v>
      </c>
      <c r="BE488" s="14" t="s">
        <v>44</v>
      </c>
      <c r="BF488" s="14" t="s">
        <v>44</v>
      </c>
      <c r="BG488" s="14" t="s">
        <v>44</v>
      </c>
      <c r="BH488" s="14" t="s">
        <v>44</v>
      </c>
      <c r="BI488" s="14"/>
      <c r="BJ488" s="15">
        <f>IF(AR488="R", $CA488, IF(OR(AR488="P", AR488="T", AR488="N"), 0, IF($C488="DM", $T488, IF(OR(AR488="Y", AR488="IR"),$AM488,IF(AR488="C", IF($BI488="Y", IF($AF488="N/A", $Q488, $AF488), IF($AG488="N/A", $T488,$AG488)))))))</f>
        <v>0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0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0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0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0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0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0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0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0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0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0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0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0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0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0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0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0</v>
      </c>
      <c r="CA488" s="14" t="s">
        <v>75</v>
      </c>
      <c r="CB488" s="15">
        <f>BZ488</f>
        <v>0</v>
      </c>
      <c r="CC488" s="14" t="str">
        <f>IF(OR($BH488="T", $BH488="R"), 0, IF($BH488="C", IF($BI488="Y", IF($BA488="C", 0, IF(AF488="N/A", Q488-T488, AF488-AG488)), IF($AF488="N/A", U488, AH488)), AN488))</f>
        <v>N/A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S:1 G:0 GR:0</v>
      </c>
      <c r="CH488" s="6"/>
      <c r="CK488" s="6"/>
      <c r="CL488" s="6"/>
      <c r="CM488" s="6"/>
      <c r="CN488" s="6"/>
      <c r="CO488" s="6"/>
      <c r="CP488" s="6"/>
    </row>
    <row r="489" spans="1:94" x14ac:dyDescent="0.25">
      <c r="A489" s="13">
        <v>5501</v>
      </c>
      <c r="B489" s="14" t="s">
        <v>2110</v>
      </c>
      <c r="C489" s="14" t="s">
        <v>61</v>
      </c>
      <c r="D489" s="14" t="s">
        <v>59</v>
      </c>
      <c r="E489" s="14">
        <f>VLOOKUP(B489, 'Rookie Year'!$A$2:$B$55555,2,FALSE)</f>
        <v>2020</v>
      </c>
      <c r="F489" s="14">
        <v>2024</v>
      </c>
      <c r="G489" s="14" t="s">
        <v>42</v>
      </c>
      <c r="H489" s="14" t="s">
        <v>1927</v>
      </c>
      <c r="I489" s="15">
        <v>10</v>
      </c>
      <c r="J489" s="14">
        <v>3</v>
      </c>
      <c r="K489" s="16">
        <f>IF(AND(G489&lt;&gt;"N",R489="N/A"), IF(I489&lt;4, 0, 0.25),IF(I489=1, IF(J489=1,0.25, 0.25), IF(I489&lt;13, 0.25, IF(I489&lt;26, 0.4, IF(I489&lt;51, 0.6, 0.75)))))</f>
        <v>0.25</v>
      </c>
      <c r="L489" s="15">
        <f>I489-M489</f>
        <v>7</v>
      </c>
      <c r="M489" s="15">
        <f>ROUNDUP(I489*K489,0)</f>
        <v>3</v>
      </c>
      <c r="N489" s="15">
        <f>M489*J489</f>
        <v>9</v>
      </c>
      <c r="O489" s="15">
        <v>3</v>
      </c>
      <c r="P489" s="15">
        <v>0</v>
      </c>
      <c r="Q489" s="15">
        <f>N489-O489-P489</f>
        <v>6</v>
      </c>
      <c r="R489" s="14" t="s">
        <v>75</v>
      </c>
      <c r="S489" s="14">
        <f>IF(R489="N/A", J489-($B$1-F489), J489-($B$1-R489))</f>
        <v>2</v>
      </c>
      <c r="T489" s="15">
        <v>3</v>
      </c>
      <c r="U489" s="15">
        <v>3</v>
      </c>
      <c r="V489" s="15" t="str">
        <f>IF($S489&lt;3, "N/A", $M489)</f>
        <v>N/A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No</v>
      </c>
      <c r="AA489" s="17" t="str">
        <f>IF(C489="DM", "N/A", IF(Z489="No","N/A",VLOOKUP(B489,'Extension List'!$A$3:$AE$1972,19,FALSE)))</f>
        <v>N/A</v>
      </c>
      <c r="AB489" s="14" t="str">
        <f>IF(C489="DM", "N/A", IF(Z489="No","N/A",VLOOKUP(B489,'Extension List'!$A$3:$AE$1972,21,FALSE)))</f>
        <v>N/A</v>
      </c>
      <c r="AC489" s="14" t="str">
        <f>IF(AA489="N/A", "N/A", 0)</f>
        <v>N/A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10</v>
      </c>
      <c r="AN489" s="15">
        <f>IF(AD489="N/A", IF(U489="N/A", "N/A", L489+U489), AD489+AH489)</f>
        <v>10</v>
      </c>
      <c r="AO489" s="15" t="str">
        <f>IF(AD489="N/A", IF(V489="N/A", "N/A", L489+V489), IF(AI489="N/A", "N/A", AD489+AI489))</f>
        <v>N/A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40</v>
      </c>
      <c r="AS489" s="14" t="s">
        <v>40</v>
      </c>
      <c r="AT489" s="14" t="s">
        <v>40</v>
      </c>
      <c r="AU489" s="14" t="s">
        <v>40</v>
      </c>
      <c r="AV489" s="14" t="s">
        <v>40</v>
      </c>
      <c r="AW489" s="14" t="s">
        <v>40</v>
      </c>
      <c r="AX489" s="14" t="s">
        <v>40</v>
      </c>
      <c r="AY489" s="14" t="s">
        <v>40</v>
      </c>
      <c r="AZ489" s="14" t="s">
        <v>40</v>
      </c>
      <c r="BA489" s="14" t="s">
        <v>40</v>
      </c>
      <c r="BB489" s="14" t="s">
        <v>40</v>
      </c>
      <c r="BC489" s="14" t="s">
        <v>40</v>
      </c>
      <c r="BD489" s="14" t="s">
        <v>40</v>
      </c>
      <c r="BE489" s="14" t="s">
        <v>40</v>
      </c>
      <c r="BF489" s="14" t="s">
        <v>40</v>
      </c>
      <c r="BG489" s="14" t="s">
        <v>40</v>
      </c>
      <c r="BH489" s="14" t="s">
        <v>40</v>
      </c>
      <c r="BI489" s="14"/>
      <c r="BJ489" s="15">
        <f>IF(AR489="R", $CA489, IF(OR(AR489="P", AR489="T", AR489="N"), 0, IF($C489="DM", $T489, IF(OR(AR489="Y", AR489="IR"),$AM489,IF(AR489="C", IF($BI489="Y", IF($AF489="N/A", $Q489, $AF489), IF($AG489="N/A", $T489,$AG489)))))))</f>
        <v>10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10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10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10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10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10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10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10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10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10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10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10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10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10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10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10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10</v>
      </c>
      <c r="CA489" s="14" t="s">
        <v>75</v>
      </c>
      <c r="CB489" s="15">
        <f>BZ489</f>
        <v>10</v>
      </c>
      <c r="CC489" s="14">
        <f>IF(OR($BH489="T", $BH489="R"), 0, IF($BH489="C", IF($BI489="Y", IF($BA489="C", 0, IF(AF489="N/A", Q489-T489, AF489-AG489)), IF($AF489="N/A", U489, AH489)), AN489))</f>
        <v>10</v>
      </c>
      <c r="CD489" s="14" t="str">
        <f>IF(OR($BH489="T", $BH489="R"), 0, IF($BH489="C", IF($BI489="Y", 0, IF($AF489="N/A", V489, AI489)), AO489))</f>
        <v>N/A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S:7 G:3 GR:6</v>
      </c>
      <c r="CH489" s="6"/>
      <c r="CK489" s="6"/>
      <c r="CL489" s="6"/>
      <c r="CM489" s="6"/>
      <c r="CN489" s="6"/>
      <c r="CO489" s="6"/>
      <c r="CP489" s="6"/>
    </row>
    <row r="490" spans="1:94" x14ac:dyDescent="0.25">
      <c r="A490" s="13">
        <v>6070</v>
      </c>
      <c r="B490" s="14" t="s">
        <v>3186</v>
      </c>
      <c r="C490" s="14" t="s">
        <v>61</v>
      </c>
      <c r="D490" s="14" t="s">
        <v>59</v>
      </c>
      <c r="E490" s="14">
        <v>2025</v>
      </c>
      <c r="F490" s="14">
        <v>2025</v>
      </c>
      <c r="G490" s="14" t="s">
        <v>40</v>
      </c>
      <c r="H490" s="14" t="s">
        <v>2212</v>
      </c>
      <c r="I490" s="15">
        <v>1</v>
      </c>
      <c r="J490" s="14">
        <v>3</v>
      </c>
      <c r="K490" s="16">
        <f>IF(AND(G490&lt;&gt;"N",R490="N/A"), IF(I490&lt;4, 0, 0.25),IF(I490=1, IF(J490=1,0.25, 0.25), IF(I490&lt;13, 0.25, IF(I490&lt;26, 0.4, IF(I490&lt;51, 0.6, 0.75)))))</f>
        <v>0</v>
      </c>
      <c r="L490" s="15">
        <f>I490-M490</f>
        <v>1</v>
      </c>
      <c r="M490" s="15">
        <f>ROUNDUP(I490*K490,0)</f>
        <v>0</v>
      </c>
      <c r="N490" s="15">
        <f>M490*J490</f>
        <v>0</v>
      </c>
      <c r="O490" s="15">
        <v>0</v>
      </c>
      <c r="P490" s="15">
        <v>0</v>
      </c>
      <c r="Q490" s="15">
        <f>N490-O490-P490</f>
        <v>0</v>
      </c>
      <c r="R490" s="14" t="s">
        <v>75</v>
      </c>
      <c r="S490" s="14">
        <f>IF(R490="N/A", J490-($B$1-F490), J490-($B$1-R490))</f>
        <v>3</v>
      </c>
      <c r="T490" s="15">
        <f>IF($S490&lt;1, "N/A", $M490)</f>
        <v>0</v>
      </c>
      <c r="U490" s="15">
        <f>IF($S490&lt;2, "N/A", $M490)</f>
        <v>0</v>
      </c>
      <c r="V490" s="15">
        <f>IF($S490&lt;3, "N/A", $M490)</f>
        <v>0</v>
      </c>
      <c r="W490" s="15" t="str">
        <f>IF($S490&lt;4, "N/A", $M490)</f>
        <v>N/A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No</v>
      </c>
      <c r="AA490" s="17" t="str">
        <f>IF(C490="DM", "N/A", IF(Z490="No","N/A",VLOOKUP(B490,'Extension List'!$A$3:$AE$1972,19,FALSE)))</f>
        <v>N/A</v>
      </c>
      <c r="AB490" s="14" t="str">
        <f>IF(C490="DM", "N/A", IF(Z490="No","N/A",VLOOKUP(B490,'Extension List'!$A$3:$AE$1972,21,FALSE)))</f>
        <v>N/A</v>
      </c>
      <c r="AC490" s="14" t="str">
        <f>IF(AA490="N/A", "N/A", 0)</f>
        <v>N/A</v>
      </c>
      <c r="AD490" s="15" t="str">
        <f>IF(AE490="N/A", "N/A", AA490-AE490)</f>
        <v>N/A</v>
      </c>
      <c r="AE490" s="15" t="str">
        <f>IF(AA490="N/A", "N/A", IF(AC490&gt;0, IF(AA490&lt;13, ROUNDUP(0.25*AA490,0), IF(AA490&lt;26, ROUNDUP(0.4*AA490,0), IF(AA490&lt;51, ROUNDUP(0.6*AA490,0), ROUNDUP(0.75*AA490,0)))), "N/A"))</f>
        <v>N/A</v>
      </c>
      <c r="AF490" s="15" t="str">
        <f>IF(AD490="N/A","N/A", (AE490*AC490)+Q490)</f>
        <v>N/A</v>
      </c>
      <c r="AG490" s="15" t="str">
        <f>IF($AF490="N/A", "N/A", "TBC")</f>
        <v>N/A</v>
      </c>
      <c r="AH490" s="15" t="str">
        <f>IF($AF490="N/A", "N/A", "TBC")</f>
        <v>N/A</v>
      </c>
      <c r="AI490" s="15" t="str">
        <f>IF($AF490="N/A","N/A",IF(AC490&gt;1,"TBC","N/A"))</f>
        <v>N/A</v>
      </c>
      <c r="AJ490" s="15" t="str">
        <f>IF($AF490="N/A","N/A",IF(AC490&gt;2,"TBC","N/A"))</f>
        <v>N/A</v>
      </c>
      <c r="AK490" s="15" t="str">
        <f>IF($AF490="N/A","N/A",IF(AC490&gt;3,"TBC","N/A"))</f>
        <v>N/A</v>
      </c>
      <c r="AL490" s="15" t="str">
        <f>IF(AC490="N/A","N/A",IF(AC490&gt;0,IF(SUM(AG490:AK490)&lt;&gt;AF490,"CHECK","OK"),"N/A"))</f>
        <v>N/A</v>
      </c>
      <c r="AM490" s="15">
        <f>IF(AD490="N/A", L490+T490, L490+AG490)</f>
        <v>1</v>
      </c>
      <c r="AN490" s="15">
        <f>IF(AD490="N/A", IF(U490="N/A", "N/A", L490+U490), AD490+AH490)</f>
        <v>1</v>
      </c>
      <c r="AO490" s="15">
        <f>IF(AD490="N/A", IF(V490="N/A", "N/A", L490+V490), IF(AI490="N/A", "N/A", AD490+AI490))</f>
        <v>1</v>
      </c>
      <c r="AP490" s="15" t="str">
        <f>IF(AD490="N/A", IF(W490="N/A", "N/A", L490+W490), IF(AJ490="N/A", "N/A", AD490+AJ490))</f>
        <v>N/A</v>
      </c>
      <c r="AQ490" s="15" t="str">
        <f>IF(AD490="N/A", IF(X490="N/A", "N/A", L490+X490), IF(AK490="N/A", "N/A", AD490+AK490))</f>
        <v>N/A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J490" s="15">
        <f>IF(AR490="R", $CA490, IF(OR(AR490="P", AR490="T", AR490="N"), 0, IF($C490="DM", $T490, IF(OR(AR490="Y", AR490="IR"),$AM490,IF(AR490="C", IF($BI490="Y", IF($AF490="N/A", $Q490, $AF490), IF($AG490="N/A", $T490,$AG490)))))))</f>
        <v>1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1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1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1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1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1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1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1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1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1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1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1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1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1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1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1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1</v>
      </c>
      <c r="CA490" s="14" t="s">
        <v>75</v>
      </c>
      <c r="CB490" s="15">
        <f>BZ490</f>
        <v>1</v>
      </c>
      <c r="CC490" s="14">
        <f>IF(OR($BH490="T", $BH490="R"), 0, IF($BH490="C", IF($BI490="Y", IF($BA490="C", 0, IF(AF490="N/A", Q490-T490, AF490-AG490)), IF($AF490="N/A", U490, AH490)), AN490))</f>
        <v>1</v>
      </c>
      <c r="CD490" s="14">
        <f>IF(OR($BH490="T", $BH490="R"), 0, IF($BH490="C", IF($BI490="Y", 0, IF($AF490="N/A", V490, AI490)), AO490))</f>
        <v>1</v>
      </c>
      <c r="CE490" s="14" t="str">
        <f>IF(OR($BH490="T", $BH490="R"), 0, IF($BH490="C", IF($BI490="Y", 0, IF($AF490="N/A", W490, AJ490)), AP490))</f>
        <v>N/A</v>
      </c>
      <c r="CF490" s="14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S:1 G:0 GR:0</v>
      </c>
      <c r="CH490" s="6"/>
      <c r="CK490" s="6"/>
      <c r="CL490" s="6"/>
      <c r="CM490" s="6"/>
      <c r="CN490" s="6"/>
      <c r="CO490" s="6"/>
      <c r="CP490" s="6"/>
    </row>
    <row r="491" spans="1:94" x14ac:dyDescent="0.25">
      <c r="A491" s="13">
        <v>5692</v>
      </c>
      <c r="B491" s="14" t="s">
        <v>3051</v>
      </c>
      <c r="C491" s="14" t="s">
        <v>61</v>
      </c>
      <c r="D491" s="14" t="s">
        <v>59</v>
      </c>
      <c r="E491" s="14">
        <f>VLOOKUP(B491, 'Rookie Year'!$A$2:$B$55555,2,FALSE)</f>
        <v>2024</v>
      </c>
      <c r="F491" s="14">
        <v>2024</v>
      </c>
      <c r="G491" s="14" t="s">
        <v>40</v>
      </c>
      <c r="H491" s="14" t="s">
        <v>2234</v>
      </c>
      <c r="I491" s="15">
        <v>1</v>
      </c>
      <c r="J491" s="14">
        <v>3</v>
      </c>
      <c r="K491" s="16">
        <f>IF(AND(G491&lt;&gt;"N",R491="N/A"), IF(I491&lt;4, 0, 0.25),IF(I491=1, IF(J491=1,0.25, 0.25), IF(I491&lt;13, 0.25, IF(I491&lt;26, 0.4, IF(I491&lt;51, 0.6, 0.75)))))</f>
        <v>0</v>
      </c>
      <c r="L491" s="15">
        <f>I491-M491</f>
        <v>1</v>
      </c>
      <c r="M491" s="15">
        <f>ROUNDUP(I491*K491,0)</f>
        <v>0</v>
      </c>
      <c r="N491" s="15">
        <f>M491*J491</f>
        <v>0</v>
      </c>
      <c r="O491" s="15">
        <v>0</v>
      </c>
      <c r="P491" s="15">
        <v>0</v>
      </c>
      <c r="Q491" s="15">
        <f>N491-O491-P491</f>
        <v>0</v>
      </c>
      <c r="R491" s="14" t="s">
        <v>75</v>
      </c>
      <c r="S491" s="14">
        <f>IF(R491="N/A", J491-($B$1-F491), J491-($B$1-R491))</f>
        <v>2</v>
      </c>
      <c r="T491" s="15">
        <v>0</v>
      </c>
      <c r="U491" s="15">
        <v>0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No</v>
      </c>
      <c r="AA491" s="17" t="str">
        <f>IF(C491="DM", "N/A", IF(Z491="No","N/A",VLOOKUP(B491,'Extension List'!$A$3:$AE$1972,19,FALSE)))</f>
        <v>N/A</v>
      </c>
      <c r="AB491" s="14" t="str">
        <f>IF(C491="DM", "N/A", IF(Z491="No","N/A",VLOOKUP(B491,'Extension List'!$A$3:$AE$1972,21,FALSE)))</f>
        <v>N/A</v>
      </c>
      <c r="AC491" s="14" t="str">
        <f>IF(AA491="N/A", "N/A", 0)</f>
        <v>N/A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1</v>
      </c>
      <c r="AN491" s="15">
        <f>IF(AD491="N/A", IF(U491="N/A", "N/A", L491+U491), AD491+AH491)</f>
        <v>1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I491" s="14"/>
      <c r="BJ491" s="15">
        <f>IF(AR491="R", $CA491, IF(OR(AR491="P", AR491="T", AR491="N"), 0, IF($C491="DM", $T491, IF(OR(AR491="Y", AR491="IR"),$AM491,IF(AR491="C", IF($BI491="Y", IF($AF491="N/A", $Q491, $AF491), IF($AG491="N/A", $T491,$AG491)))))))</f>
        <v>1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1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1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1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1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1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1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1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1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1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1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</v>
      </c>
      <c r="CA491" s="14" t="s">
        <v>75</v>
      </c>
      <c r="CB491" s="15">
        <f>BZ491</f>
        <v>1</v>
      </c>
      <c r="CC491" s="14">
        <f>IF(OR($BH491="T", $BH491="R"), 0, IF($BH491="C", IF($BI491="Y", IF($BA491="C", 0, IF(AF491="N/A", Q491-T491, AF491-AG491)), IF($AF491="N/A", U491, AH491)), AN491))</f>
        <v>1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S:1 G:0 GR:0</v>
      </c>
      <c r="CH491" s="6"/>
      <c r="CK491" s="6"/>
      <c r="CL491" s="6"/>
      <c r="CM491" s="6"/>
      <c r="CN491" s="6"/>
      <c r="CO491" s="6"/>
      <c r="CP491" s="6"/>
    </row>
    <row r="492" spans="1:94" x14ac:dyDescent="0.25">
      <c r="A492" s="13">
        <v>6026</v>
      </c>
      <c r="B492" s="14" t="s">
        <v>3142</v>
      </c>
      <c r="C492" s="14" t="s">
        <v>62</v>
      </c>
      <c r="D492" s="14" t="s">
        <v>59</v>
      </c>
      <c r="E492" s="14">
        <v>2025</v>
      </c>
      <c r="F492" s="14">
        <v>2025</v>
      </c>
      <c r="G492" s="14" t="s">
        <v>40</v>
      </c>
      <c r="H492" s="14" t="s">
        <v>2170</v>
      </c>
      <c r="I492" s="15">
        <v>4</v>
      </c>
      <c r="J492" s="14">
        <v>4</v>
      </c>
      <c r="K492" s="16">
        <f>IF(AND(G492&lt;&gt;"N",R492="N/A"), IF(I492&lt;4, 0, 0.25),IF(I492=1, IF(J492=1,0.25, 0.25), IF(I492&lt;13, 0.25, IF(I492&lt;26, 0.4, IF(I492&lt;51, 0.6, 0.75)))))</f>
        <v>0.25</v>
      </c>
      <c r="L492" s="15">
        <f>I492-M492</f>
        <v>3</v>
      </c>
      <c r="M492" s="15">
        <f>ROUNDUP(I492*K492,0)</f>
        <v>1</v>
      </c>
      <c r="N492" s="15">
        <f>M492*J492</f>
        <v>4</v>
      </c>
      <c r="O492" s="15">
        <v>0</v>
      </c>
      <c r="P492" s="15">
        <v>0</v>
      </c>
      <c r="Q492" s="15">
        <f>N492-O492-P492</f>
        <v>4</v>
      </c>
      <c r="R492" s="14" t="s">
        <v>75</v>
      </c>
      <c r="S492" s="14">
        <f>IF(R492="N/A", J492-($B$1-F492), J492-($B$1-R492))</f>
        <v>4</v>
      </c>
      <c r="T492" s="15">
        <v>4</v>
      </c>
      <c r="U492" s="15">
        <v>0</v>
      </c>
      <c r="V492" s="15">
        <v>0</v>
      </c>
      <c r="W492" s="15">
        <v>0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No</v>
      </c>
      <c r="AA492" s="17" t="str">
        <f>IF(C492="DM", "N/A", IF(Z492="No","N/A",VLOOKUP(B492,'Extension List'!$A$3:$AE$1972,19,FALSE)))</f>
        <v>N/A</v>
      </c>
      <c r="AB492" s="14" t="str">
        <f>IF(C492="DM", "N/A", IF(Z492="No","N/A",VLOOKUP(B492,'Extension List'!$A$3:$AE$1972,21,FALSE)))</f>
        <v>N/A</v>
      </c>
      <c r="AC492" s="14" t="str">
        <f>IF(AA492="N/A", "N/A", 0)</f>
        <v>N/A</v>
      </c>
      <c r="AD492" s="15" t="str">
        <f>IF(AE492="N/A", "N/A", AA492-AE492)</f>
        <v>N/A</v>
      </c>
      <c r="AE492" s="15" t="str">
        <f>IF(AA492="N/A", "N/A", IF(AC492&gt;0, IF(AA492&lt;13, ROUNDUP(0.25*AA492,0), IF(AA492&lt;26, ROUNDUP(0.4*AA492,0), IF(AA492&lt;51, ROUNDUP(0.6*AA492,0), ROUNDUP(0.75*AA492,0)))), "N/A"))</f>
        <v>N/A</v>
      </c>
      <c r="AF492" s="15" t="str">
        <f>IF(AD492="N/A","N/A", (AE492*AC492)+Q492)</f>
        <v>N/A</v>
      </c>
      <c r="AG492" s="15" t="str">
        <f>IF($AF492="N/A", "N/A", "TBC")</f>
        <v>N/A</v>
      </c>
      <c r="AH492" s="15" t="str">
        <f>IF($AF492="N/A", "N/A", "TBC")</f>
        <v>N/A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N/A</v>
      </c>
      <c r="AM492" s="15">
        <f>IF(AD492="N/A", L492+T492, L492+AG492)</f>
        <v>7</v>
      </c>
      <c r="AN492" s="15">
        <f>IF(AD492="N/A", IF(U492="N/A", "N/A", L492+U492), AD492+AH492)</f>
        <v>3</v>
      </c>
      <c r="AO492" s="15">
        <f>IF(AD492="N/A", IF(V492="N/A", "N/A", L492+V492), IF(AI492="N/A", "N/A", AD492+AI492))</f>
        <v>3</v>
      </c>
      <c r="AP492" s="15">
        <f>IF(AD492="N/A", IF(W492="N/A", "N/A", L492+W492), IF(AJ492="N/A", "N/A", AD492+AJ492))</f>
        <v>3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J492" s="15">
        <f>IF(AR492="R", $CA492, IF(OR(AR492="P", AR492="T", AR492="N"), 0, IF($C492="DM", $T492, IF(OR(AR492="Y", AR492="IR"),$AM492,IF(AR492="C", IF($BI492="Y", IF($AF492="N/A", $Q492, $AF492), IF($AG492="N/A", $T492,$AG492)))))))</f>
        <v>7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7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7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7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7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7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7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7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7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7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7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7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7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7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7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7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7</v>
      </c>
      <c r="CA492" s="14" t="s">
        <v>75</v>
      </c>
      <c r="CB492" s="15">
        <f>BZ492</f>
        <v>7</v>
      </c>
      <c r="CC492" s="14">
        <f>IF(OR($BH492="T", $BH492="R"), 0, IF($BH492="C", IF($BI492="Y", IF($BA492="C", 0, IF(AF492="N/A", Q492-T492, AF492-AG492)), IF($AF492="N/A", U492, AH492)), AN492))</f>
        <v>3</v>
      </c>
      <c r="CD492" s="14">
        <f>IF(OR($BH492="T", $BH492="R"), 0, IF($BH492="C", IF($BI492="Y", 0, IF($AF492="N/A", V492, AI492)), AO492))</f>
        <v>3</v>
      </c>
      <c r="CE492" s="14">
        <f>IF(OR($BH492="T", $BH492="R"), 0, IF($BH492="C", IF($BI492="Y", 0, IF($AF492="N/A", W492, AJ492)), AP492))</f>
        <v>3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S:3 G:1 GR:4</v>
      </c>
      <c r="CH492" s="6"/>
      <c r="CK492" s="6"/>
      <c r="CL492" s="6"/>
      <c r="CM492" s="6"/>
      <c r="CN492" s="6"/>
      <c r="CO492" s="6"/>
      <c r="CP492" s="6"/>
    </row>
    <row r="493" spans="1:94" x14ac:dyDescent="0.25">
      <c r="A493" s="13">
        <v>5597</v>
      </c>
      <c r="B493" s="14" t="s">
        <v>3052</v>
      </c>
      <c r="C493" s="14" t="s">
        <v>62</v>
      </c>
      <c r="D493" s="14" t="s">
        <v>59</v>
      </c>
      <c r="E493" s="14">
        <f>VLOOKUP(B493, 'Rookie Year'!$A$2:$B$55555,2,FALSE)</f>
        <v>2024</v>
      </c>
      <c r="F493" s="14">
        <v>2024</v>
      </c>
      <c r="G493" s="14" t="s">
        <v>40</v>
      </c>
      <c r="H493" s="14" t="s">
        <v>2148</v>
      </c>
      <c r="I493" s="15">
        <v>14</v>
      </c>
      <c r="J493" s="14">
        <v>4</v>
      </c>
      <c r="K493" s="16">
        <f>IF(AND(G493&lt;&gt;"N",R493="N/A"), IF(I493&lt;4, 0, 0.25),IF(I493=1, IF(J493=1,0.25, 0.25), IF(I493&lt;13, 0.25, IF(I493&lt;26, 0.4, IF(I493&lt;51, 0.6, 0.75)))))</f>
        <v>0.25</v>
      </c>
      <c r="L493" s="15">
        <f>I493-M493</f>
        <v>10</v>
      </c>
      <c r="M493" s="15">
        <f>ROUNDUP(I493*K493,0)</f>
        <v>4</v>
      </c>
      <c r="N493" s="15">
        <f>M493*J493</f>
        <v>16</v>
      </c>
      <c r="O493" s="15">
        <v>4</v>
      </c>
      <c r="P493" s="15">
        <v>0</v>
      </c>
      <c r="Q493" s="15">
        <f>N493-O493-P493</f>
        <v>12</v>
      </c>
      <c r="R493" s="14" t="s">
        <v>75</v>
      </c>
      <c r="S493" s="14">
        <f>IF(R493="N/A", J493-($B$1-F493), J493-($B$1-R493))</f>
        <v>3</v>
      </c>
      <c r="T493" s="15">
        <v>12</v>
      </c>
      <c r="U493" s="15">
        <v>0</v>
      </c>
      <c r="V493" s="15">
        <v>0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No</v>
      </c>
      <c r="AA493" s="17" t="str">
        <f>IF(C493="DM", "N/A", IF(Z493="No","N/A",VLOOKUP(B493,'Extension List'!$A$3:$AE$1972,19,FALSE)))</f>
        <v>N/A</v>
      </c>
      <c r="AB493" s="14" t="str">
        <f>IF(C493="DM", "N/A", IF(Z493="No","N/A",VLOOKUP(B493,'Extension List'!$A$3:$AE$1972,21,FALSE)))</f>
        <v>N/A</v>
      </c>
      <c r="AC493" s="14" t="str">
        <f>IF(AA493="N/A", "N/A", 0)</f>
        <v>N/A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22</v>
      </c>
      <c r="AN493" s="15">
        <f>IF(AD493="N/A", IF(U493="N/A", "N/A", L493+U493), AD493+AH493)</f>
        <v>10</v>
      </c>
      <c r="AO493" s="15">
        <f>IF(AD493="N/A", IF(V493="N/A", "N/A", L493+V493), IF(AI493="N/A", "N/A", AD493+AI493))</f>
        <v>10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48</v>
      </c>
      <c r="AS493" s="14" t="s">
        <v>48</v>
      </c>
      <c r="AT493" s="14" t="s">
        <v>48</v>
      </c>
      <c r="AU493" s="14" t="s">
        <v>48</v>
      </c>
      <c r="AV493" s="14" t="s">
        <v>48</v>
      </c>
      <c r="AW493" s="14" t="s">
        <v>48</v>
      </c>
      <c r="AX493" s="14" t="s">
        <v>48</v>
      </c>
      <c r="AY493" s="14" t="s">
        <v>48</v>
      </c>
      <c r="AZ493" s="14" t="s">
        <v>48</v>
      </c>
      <c r="BA493" s="14" t="s">
        <v>48</v>
      </c>
      <c r="BB493" s="14" t="s">
        <v>48</v>
      </c>
      <c r="BC493" s="14" t="s">
        <v>48</v>
      </c>
      <c r="BD493" s="14" t="s">
        <v>48</v>
      </c>
      <c r="BE493" s="14" t="s">
        <v>48</v>
      </c>
      <c r="BF493" s="14" t="s">
        <v>48</v>
      </c>
      <c r="BG493" s="14" t="s">
        <v>48</v>
      </c>
      <c r="BH493" s="14" t="s">
        <v>48</v>
      </c>
      <c r="BI493" s="14"/>
      <c r="BJ493" s="15">
        <f>IF(AR493="R", $CA493, IF(OR(AR493="P", AR493="T", AR493="N"), 0, IF($C493="DM", $T493, IF(OR(AR493="Y", AR493="IR"),$AM493,IF(AR493="C", IF($BI493="Y", IF($AF493="N/A", $Q493, $AF493), IF($AG493="N/A", $T493,$AG493)))))))</f>
        <v>22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22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22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22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22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22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22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22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22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22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22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22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22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22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22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22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22</v>
      </c>
      <c r="CA493" s="14" t="s">
        <v>75</v>
      </c>
      <c r="CB493" s="15">
        <f>BZ493</f>
        <v>22</v>
      </c>
      <c r="CC493" s="14">
        <f>IF(OR($BH493="T", $BH493="R"), 0, IF($BH493="C", IF($BI493="Y", IF($BA493="C", 0, IF(AF493="N/A", Q493-T493, AF493-AG493)), IF($AF493="N/A", U493, AH493)), AN493))</f>
        <v>10</v>
      </c>
      <c r="CD493" s="14">
        <f>IF(OR($BH493="T", $BH493="R"), 0, IF($BH493="C", IF($BI493="Y", 0, IF($AF493="N/A", V493, AI493)), AO493))</f>
        <v>10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S:10 G:4 GR:12</v>
      </c>
      <c r="CH493" s="6"/>
      <c r="CK493" s="6"/>
      <c r="CL493" s="6"/>
      <c r="CM493" s="6"/>
      <c r="CN493" s="6"/>
      <c r="CO493" s="6"/>
      <c r="CP493" s="6"/>
    </row>
    <row r="494" spans="1:94" x14ac:dyDescent="0.25">
      <c r="A494" s="13">
        <v>6148</v>
      </c>
      <c r="B494" s="14" t="s">
        <v>2377</v>
      </c>
      <c r="C494" s="14" t="s">
        <v>62</v>
      </c>
      <c r="D494" s="14" t="s">
        <v>59</v>
      </c>
      <c r="E494" s="14">
        <f>VLOOKUP(B494, 'Rookie Year'!$A$2:$B$55555,2,FALSE)</f>
        <v>2021</v>
      </c>
      <c r="F494" s="14">
        <v>2025</v>
      </c>
      <c r="G494" s="14" t="s">
        <v>42</v>
      </c>
      <c r="H494" s="14">
        <v>1</v>
      </c>
      <c r="I494" s="15">
        <v>4</v>
      </c>
      <c r="J494" s="14">
        <v>1</v>
      </c>
      <c r="K494" s="16">
        <f>IF(AND(G494&lt;&gt;"N",R494="N/A"), IF(I494&lt;4, 0, 0.25),IF(I494=1, IF(J494=1,0.25, 0.25), IF(I494&lt;13, 0.25, IF(I494&lt;26, 0.4, IF(I494&lt;51, 0.6, 0.75)))))</f>
        <v>0.25</v>
      </c>
      <c r="L494" s="15">
        <f>I494-M494</f>
        <v>3</v>
      </c>
      <c r="M494" s="15">
        <f>ROUNDUP(I494*K494,0)</f>
        <v>1</v>
      </c>
      <c r="N494" s="15">
        <f>M494*J494</f>
        <v>1</v>
      </c>
      <c r="O494" s="15">
        <v>0</v>
      </c>
      <c r="P494" s="15">
        <v>0</v>
      </c>
      <c r="Q494" s="15">
        <f>N494-O494-P494</f>
        <v>1</v>
      </c>
      <c r="R494" s="14" t="s">
        <v>75</v>
      </c>
      <c r="S494" s="14">
        <f>IF(R494="N/A", J494-($B$1-F494), J494-($B$1-R494))</f>
        <v>1</v>
      </c>
      <c r="T494" s="15">
        <f>IF($S494&lt;1, "N/A", $M494)</f>
        <v>1</v>
      </c>
      <c r="U494" s="15" t="str">
        <f>IF($S494&lt;2, "N/A", $M494)</f>
        <v>N/A</v>
      </c>
      <c r="V494" s="15" t="str">
        <f>IF($S494&lt;3, "N/A", $M494)</f>
        <v>N/A</v>
      </c>
      <c r="W494" s="15" t="str">
        <f>IF($S494&lt;4, "N/A", $M494)</f>
        <v>N/A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No</v>
      </c>
      <c r="AA494" s="17" t="str">
        <f>IF(C494="DM", "N/A", IF(Z494="No","N/A",VLOOKUP(B494,'Extension List'!$A$3:$AE$1972,19,FALSE)))</f>
        <v>N/A</v>
      </c>
      <c r="AB494" s="14" t="str">
        <f>IF(C494="DM", "N/A", IF(Z494="No","N/A",VLOOKUP(B494,'Extension List'!$A$3:$AE$1972,21,FALSE)))</f>
        <v>N/A</v>
      </c>
      <c r="AC494" s="14" t="str">
        <f>IF(AA494="N/A", "N/A", 0)</f>
        <v>N/A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4</v>
      </c>
      <c r="AN494" s="15" t="str">
        <f>IF(AD494="N/A", IF(U494="N/A", "N/A", L494+U494), AD494+AH494)</f>
        <v>N/A</v>
      </c>
      <c r="AO494" s="15" t="str">
        <f>IF(AD494="N/A", IF(V494="N/A", "N/A", L494+V494), IF(AI494="N/A", "N/A", AD494+AI494))</f>
        <v>N/A</v>
      </c>
      <c r="AP494" s="15" t="str">
        <f>IF(AD494="N/A", IF(W494="N/A", "N/A", L494+W494), IF(AJ494="N/A", "N/A", AD494+AJ494))</f>
        <v>N/A</v>
      </c>
      <c r="AQ494" s="15" t="str">
        <f>IF(AD494="N/A", IF(X494="N/A", "N/A", L494+X494), IF(AK494="N/A", "N/A", AD494+AK494))</f>
        <v>N/A</v>
      </c>
      <c r="AR494" s="14" t="s">
        <v>42</v>
      </c>
      <c r="AS494" s="14" t="s">
        <v>40</v>
      </c>
      <c r="AT494" s="14" t="s">
        <v>40</v>
      </c>
      <c r="AU494" s="14" t="s">
        <v>40</v>
      </c>
      <c r="AV494" s="14" t="s">
        <v>40</v>
      </c>
      <c r="AW494" s="14" t="s">
        <v>40</v>
      </c>
      <c r="AX494" s="14" t="s">
        <v>40</v>
      </c>
      <c r="AY494" s="14" t="s">
        <v>40</v>
      </c>
      <c r="AZ494" s="14" t="s">
        <v>40</v>
      </c>
      <c r="BA494" s="14" t="s">
        <v>40</v>
      </c>
      <c r="BB494" s="14" t="s">
        <v>40</v>
      </c>
      <c r="BC494" s="14" t="s">
        <v>40</v>
      </c>
      <c r="BD494" s="14" t="s">
        <v>40</v>
      </c>
      <c r="BE494" s="14" t="s">
        <v>40</v>
      </c>
      <c r="BF494" s="14" t="s">
        <v>40</v>
      </c>
      <c r="BG494" s="14" t="s">
        <v>40</v>
      </c>
      <c r="BH494" s="14" t="s">
        <v>40</v>
      </c>
      <c r="BJ494" s="15">
        <f>IF(AR494="R", $CA494, IF(OR(AR494="P", AR494="T", AR494="N"), 0, IF($C494="DM", $T494, IF(OR(AR494="Y", AR494="IR"),$AM494,IF(AR494="C", IF($BI494="Y", IF($AF494="N/A", $Q494, $AF494), IF($AG494="N/A", $T494,$AG494)))))))</f>
        <v>0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4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4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4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4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4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4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4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4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4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4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4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4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4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4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4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4</v>
      </c>
      <c r="CA494" s="14" t="s">
        <v>75</v>
      </c>
      <c r="CB494" s="15">
        <f>BZ494</f>
        <v>4</v>
      </c>
      <c r="CC494" s="14" t="str">
        <f>IF(OR($BH494="T", $BH494="R"), 0, IF($BH494="C", IF($BI494="Y", IF($BA494="C", 0, IF(AF494="N/A", Q494-T494, AF494-AG494)), IF($AF494="N/A", U494, AH494)), AN494))</f>
        <v>N/A</v>
      </c>
      <c r="CD494" s="14" t="str">
        <f>IF(OR($BH494="T", $BH494="R"), 0, IF($BH494="C", IF($BI494="Y", 0, IF($AF494="N/A", V494, AI494)), AO494))</f>
        <v>N/A</v>
      </c>
      <c r="CE494" s="14" t="str">
        <f>IF(OR($BH494="T", $BH494="R"), 0, IF($BH494="C", IF($BI494="Y", 0, IF($AF494="N/A", W494, AJ494)), AP494))</f>
        <v>N/A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S:3 G:1 GR:1</v>
      </c>
      <c r="CH494" s="6"/>
      <c r="CK494" s="6"/>
      <c r="CL494" s="6"/>
      <c r="CM494" s="6"/>
      <c r="CN494" s="6"/>
      <c r="CO494" s="6"/>
      <c r="CP494" s="6"/>
    </row>
    <row r="495" spans="1:94" x14ac:dyDescent="0.25">
      <c r="A495" s="13">
        <v>5150</v>
      </c>
      <c r="B495" s="14" t="s">
        <v>2742</v>
      </c>
      <c r="C495" s="14" t="s">
        <v>62</v>
      </c>
      <c r="D495" s="14" t="s">
        <v>59</v>
      </c>
      <c r="E495" s="14">
        <f>VLOOKUP(B495, 'Rookie Year'!$A$2:$B$55555,2,FALSE)</f>
        <v>2023</v>
      </c>
      <c r="F495" s="14">
        <v>2023</v>
      </c>
      <c r="G495" s="14" t="s">
        <v>40</v>
      </c>
      <c r="H495" s="14" t="s">
        <v>2144</v>
      </c>
      <c r="I495" s="15">
        <v>18</v>
      </c>
      <c r="J495" s="14">
        <v>4</v>
      </c>
      <c r="K495" s="16">
        <f>IF(AND(G495&lt;&gt;"N",R495="N/A"), IF(I495&lt;4, 0, 0.25),IF(I495=1, IF(J495=1,0.25, 0.25), IF(I495&lt;13, 0.25, IF(I495&lt;26, 0.4, IF(I495&lt;51, 0.6, 0.75)))))</f>
        <v>0.25</v>
      </c>
      <c r="L495" s="15">
        <f>I495-M495</f>
        <v>13</v>
      </c>
      <c r="M495" s="15">
        <f>ROUNDUP(I495*K495,0)</f>
        <v>5</v>
      </c>
      <c r="N495" s="15">
        <f>M495*J495</f>
        <v>20</v>
      </c>
      <c r="O495" s="15">
        <v>20</v>
      </c>
      <c r="P495" s="15">
        <v>0</v>
      </c>
      <c r="Q495" s="15">
        <f>N495-O495-P495</f>
        <v>0</v>
      </c>
      <c r="R495" s="14" t="s">
        <v>75</v>
      </c>
      <c r="S495" s="14">
        <f>IF(R495="N/A", J495-($B$1-F495), J495-($B$1-R495))</f>
        <v>2</v>
      </c>
      <c r="T495" s="15">
        <v>0</v>
      </c>
      <c r="U495" s="15">
        <v>0</v>
      </c>
      <c r="V495" s="15" t="str">
        <f>IF($S495&lt;3, "N/A", $M495)</f>
        <v>N/A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No</v>
      </c>
      <c r="AA495" s="17" t="str">
        <f>IF(C495="DM", "N/A", IF(Z495="No","N/A",VLOOKUP(B495,'Extension List'!$A$3:$AE$1972,19,FALSE)))</f>
        <v>N/A</v>
      </c>
      <c r="AB495" s="14" t="str">
        <f>IF(C495="DM", "N/A", IF(Z495="No","N/A",VLOOKUP(B495,'Extension List'!$A$3:$AE$1972,21,FALSE)))</f>
        <v>N/A</v>
      </c>
      <c r="AC495" s="14" t="str">
        <f>IF(AA495="N/A", "N/A", 0)</f>
        <v>N/A</v>
      </c>
      <c r="AD495" s="15" t="str">
        <f>IF(AE495="N/A", "N/A", AA495-AE495)</f>
        <v>N/A</v>
      </c>
      <c r="AE495" s="15" t="str">
        <f>IF(AA495="N/A", "N/A", IF(AC495&gt;0, IF(AA495&lt;13, ROUNDUP(0.25*AA495,0), IF(AA495&lt;26, ROUNDUP(0.4*AA495,0), IF(AA495&lt;51, ROUNDUP(0.6*AA495,0), ROUNDUP(0.75*AA495,0)))), "N/A"))</f>
        <v>N/A</v>
      </c>
      <c r="AF495" s="15" t="str">
        <f>IF(AD495="N/A","N/A", (AE495*AC495)+Q495)</f>
        <v>N/A</v>
      </c>
      <c r="AG495" s="15" t="str">
        <f>IF($AF495="N/A", "N/A", "TBC")</f>
        <v>N/A</v>
      </c>
      <c r="AH495" s="15" t="str">
        <f>IF($AF495="N/A", "N/A", "TBC")</f>
        <v>N/A</v>
      </c>
      <c r="AI495" s="15" t="str">
        <f>IF($AF495="N/A","N/A",IF(AC495&gt;1,"TBC","N/A"))</f>
        <v>N/A</v>
      </c>
      <c r="AJ495" s="15" t="str">
        <f>IF($AF495="N/A","N/A",IF(AC495&gt;2,"TBC","N/A"))</f>
        <v>N/A</v>
      </c>
      <c r="AK495" s="15" t="str">
        <f>IF($AF495="N/A","N/A",IF(AC495&gt;3,"TBC","N/A"))</f>
        <v>N/A</v>
      </c>
      <c r="AL495" s="15" t="str">
        <f>IF(AC495="N/A","N/A",IF(AC495&gt;0,IF(SUM(AG495:AK495)&lt;&gt;AF495,"CHECK","OK"),"N/A"))</f>
        <v>N/A</v>
      </c>
      <c r="AM495" s="15">
        <f>IF(AD495="N/A", L495+T495, L495+AG495)</f>
        <v>13</v>
      </c>
      <c r="AN495" s="15">
        <f>IF(AD495="N/A", IF(U495="N/A", "N/A", L495+U495), AD495+AH495)</f>
        <v>13</v>
      </c>
      <c r="AO495" s="15" t="str">
        <f>IF(AD495="N/A", IF(V495="N/A", "N/A", L495+V495), IF(AI495="N/A", "N/A", AD495+AI495))</f>
        <v>N/A</v>
      </c>
      <c r="AP495" s="15" t="str">
        <f>IF(AD495="N/A", IF(W495="N/A", "N/A", L495+W495), IF(AJ495="N/A", "N/A", AD495+AJ495))</f>
        <v>N/A</v>
      </c>
      <c r="AQ495" s="15" t="str">
        <f>IF(AD495="N/A", IF(X495="N/A", "N/A", L495+X495), IF(AK495="N/A", "N/A", AD495+AK495))</f>
        <v>N/A</v>
      </c>
      <c r="AR495" s="14" t="s">
        <v>40</v>
      </c>
      <c r="AS495" s="14" t="s">
        <v>40</v>
      </c>
      <c r="AT495" s="14" t="s">
        <v>40</v>
      </c>
      <c r="AU495" s="14" t="s">
        <v>40</v>
      </c>
      <c r="AV495" s="14" t="s">
        <v>40</v>
      </c>
      <c r="AW495" s="14" t="s">
        <v>40</v>
      </c>
      <c r="AX495" s="14" t="s">
        <v>40</v>
      </c>
      <c r="AY495" s="14" t="s">
        <v>40</v>
      </c>
      <c r="AZ495" s="14" t="s">
        <v>40</v>
      </c>
      <c r="BA495" s="14" t="s">
        <v>40</v>
      </c>
      <c r="BB495" s="14" t="s">
        <v>40</v>
      </c>
      <c r="BC495" s="14" t="s">
        <v>40</v>
      </c>
      <c r="BD495" s="14" t="s">
        <v>40</v>
      </c>
      <c r="BE495" s="14" t="s">
        <v>40</v>
      </c>
      <c r="BF495" s="14" t="s">
        <v>40</v>
      </c>
      <c r="BG495" s="14" t="s">
        <v>40</v>
      </c>
      <c r="BH495" s="14" t="s">
        <v>40</v>
      </c>
      <c r="BI495" s="14"/>
      <c r="BJ495" s="15">
        <f>IF(AR495="R", $CA495, IF(OR(AR495="P", AR495="T", AR495="N"), 0, IF($C495="DM", $T495, IF(OR(AR495="Y", AR495="IR"),$AM495,IF(AR495="C", IF($BI495="Y", IF($AF495="N/A", $Q495, $AF495), IF($AG495="N/A", $T495,$AG495)))))))</f>
        <v>13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13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13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13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13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13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13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13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13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13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13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13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13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13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13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13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13</v>
      </c>
      <c r="CA495" s="14" t="s">
        <v>75</v>
      </c>
      <c r="CB495" s="15">
        <f>BZ495</f>
        <v>13</v>
      </c>
      <c r="CC495" s="14">
        <f>IF(OR($BH495="T", $BH495="R"), 0, IF($BH495="C", IF($BI495="Y", IF($BA495="C", 0, IF(AF495="N/A", Q495-T495, AF495-AG495)), IF($AF495="N/A", U495, AH495)), AN495))</f>
        <v>13</v>
      </c>
      <c r="CD495" s="14" t="str">
        <f>IF(OR($BH495="T", $BH495="R"), 0, IF($BH495="C", IF($BI495="Y", 0, IF($AF495="N/A", V495, AI495)), AO495))</f>
        <v>N/A</v>
      </c>
      <c r="CE495" s="14" t="str">
        <f>IF(OR($BH495="T", $BH495="R"), 0, IF($BH495="C", IF($BI495="Y", 0, IF($AF495="N/A", W495, AJ495)), AP495))</f>
        <v>N/A</v>
      </c>
      <c r="CF495" s="14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S:13 G:5 GR:0</v>
      </c>
      <c r="CH495" s="6"/>
      <c r="CK495" s="6"/>
      <c r="CL495" s="6"/>
      <c r="CM495" s="6"/>
      <c r="CN495" s="6"/>
      <c r="CO495" s="6"/>
      <c r="CP495" s="6"/>
    </row>
    <row r="496" spans="1:94" x14ac:dyDescent="0.25">
      <c r="A496" s="13">
        <v>6006</v>
      </c>
      <c r="B496" s="14" t="s">
        <v>3122</v>
      </c>
      <c r="C496" s="14" t="s">
        <v>62</v>
      </c>
      <c r="D496" s="14" t="s">
        <v>59</v>
      </c>
      <c r="E496" s="14">
        <v>2025</v>
      </c>
      <c r="F496" s="14">
        <v>2025</v>
      </c>
      <c r="G496" s="14" t="s">
        <v>40</v>
      </c>
      <c r="H496" s="14" t="s">
        <v>2150</v>
      </c>
      <c r="I496" s="15">
        <v>12</v>
      </c>
      <c r="J496" s="14">
        <v>4</v>
      </c>
      <c r="K496" s="16">
        <f>IF(AND(G496&lt;&gt;"N",R496="N/A"), IF(I496&lt;4, 0, 0.25),IF(I496=1, IF(J496=1,0.25, 0.25), IF(I496&lt;13, 0.25, IF(I496&lt;26, 0.4, IF(I496&lt;51, 0.6, 0.75)))))</f>
        <v>0.25</v>
      </c>
      <c r="L496" s="15">
        <f>I496-M496</f>
        <v>9</v>
      </c>
      <c r="M496" s="15">
        <f>ROUNDUP(I496*K496,0)</f>
        <v>3</v>
      </c>
      <c r="N496" s="15">
        <f>M496*J496</f>
        <v>12</v>
      </c>
      <c r="O496" s="15">
        <v>0</v>
      </c>
      <c r="P496" s="15">
        <v>0</v>
      </c>
      <c r="Q496" s="15">
        <f>N496-O496-P496</f>
        <v>12</v>
      </c>
      <c r="R496" s="14" t="s">
        <v>75</v>
      </c>
      <c r="S496" s="14">
        <f>IF(R496="N/A", J496-($B$1-F496), J496-($B$1-R496))</f>
        <v>4</v>
      </c>
      <c r="T496" s="15">
        <v>12</v>
      </c>
      <c r="U496" s="15">
        <v>0</v>
      </c>
      <c r="V496" s="15">
        <v>0</v>
      </c>
      <c r="W496" s="15">
        <v>0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No</v>
      </c>
      <c r="AA496" s="17" t="str">
        <f>IF(C496="DM", "N/A", IF(Z496="No","N/A",VLOOKUP(B496,'Extension List'!$A$3:$AE$1972,19,FALSE)))</f>
        <v>N/A</v>
      </c>
      <c r="AB496" s="14" t="str">
        <f>IF(C496="DM", "N/A", IF(Z496="No","N/A",VLOOKUP(B496,'Extension List'!$A$3:$AE$1972,21,FALSE)))</f>
        <v>N/A</v>
      </c>
      <c r="AC496" s="14" t="str">
        <f>IF(AA496="N/A", "N/A", 0)</f>
        <v>N/A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21</v>
      </c>
      <c r="AN496" s="15">
        <f>IF(AD496="N/A", IF(U496="N/A", "N/A", L496+U496), AD496+AH496)</f>
        <v>9</v>
      </c>
      <c r="AO496" s="15">
        <f>IF(AD496="N/A", IF(V496="N/A", "N/A", L496+V496), IF(AI496="N/A", "N/A", AD496+AI496))</f>
        <v>9</v>
      </c>
      <c r="AP496" s="15">
        <f>IF(AD496="N/A", IF(W496="N/A", "N/A", L496+W496), IF(AJ496="N/A", "N/A", AD496+AJ496))</f>
        <v>9</v>
      </c>
      <c r="AQ496" s="15" t="str">
        <f>IF(AD496="N/A", IF(X496="N/A", "N/A", L496+X496), IF(AK496="N/A", "N/A", AD496+AK496))</f>
        <v>N/A</v>
      </c>
      <c r="AR496" s="14" t="s">
        <v>40</v>
      </c>
      <c r="AS496" s="14" t="s">
        <v>40</v>
      </c>
      <c r="AT496" s="14" t="s">
        <v>40</v>
      </c>
      <c r="AU496" s="14" t="s">
        <v>40</v>
      </c>
      <c r="AV496" s="14" t="s">
        <v>40</v>
      </c>
      <c r="AW496" s="14" t="s">
        <v>40</v>
      </c>
      <c r="AX496" s="14" t="s">
        <v>40</v>
      </c>
      <c r="AY496" s="14" t="s">
        <v>40</v>
      </c>
      <c r="AZ496" s="14" t="s">
        <v>40</v>
      </c>
      <c r="BA496" s="14" t="s">
        <v>40</v>
      </c>
      <c r="BB496" s="14" t="s">
        <v>40</v>
      </c>
      <c r="BC496" s="14" t="s">
        <v>40</v>
      </c>
      <c r="BD496" s="14" t="s">
        <v>40</v>
      </c>
      <c r="BE496" s="14" t="s">
        <v>40</v>
      </c>
      <c r="BF496" s="14" t="s">
        <v>40</v>
      </c>
      <c r="BG496" s="14" t="s">
        <v>40</v>
      </c>
      <c r="BH496" s="14" t="s">
        <v>40</v>
      </c>
      <c r="BJ496" s="15">
        <f>IF(AR496="R", $CA496, IF(OR(AR496="P", AR496="T", AR496="N"), 0, IF($C496="DM", $T496, IF(OR(AR496="Y", AR496="IR"),$AM496,IF(AR496="C", IF($BI496="Y", IF($AF496="N/A", $Q496, $AF496), IF($AG496="N/A", $T496,$AG496)))))))</f>
        <v>21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21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21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21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21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21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21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21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21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21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21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21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21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21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21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21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21</v>
      </c>
      <c r="CA496" s="14" t="s">
        <v>75</v>
      </c>
      <c r="CB496" s="15">
        <f>BZ496</f>
        <v>21</v>
      </c>
      <c r="CC496" s="14">
        <f>IF(OR($BH496="T", $BH496="R"), 0, IF($BH496="C", IF($BI496="Y", IF($BA496="C", 0, IF(AF496="N/A", Q496-T496, AF496-AG496)), IF($AF496="N/A", U496, AH496)), AN496))</f>
        <v>9</v>
      </c>
      <c r="CD496" s="14">
        <f>IF(OR($BH496="T", $BH496="R"), 0, IF($BH496="C", IF($BI496="Y", 0, IF($AF496="N/A", V496, AI496)), AO496))</f>
        <v>9</v>
      </c>
      <c r="CE496" s="14">
        <f>IF(OR($BH496="T", $BH496="R"), 0, IF($BH496="C", IF($BI496="Y", 0, IF($AF496="N/A", W496, AJ496)), AP496))</f>
        <v>9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S:9 G:3 GR:12</v>
      </c>
      <c r="CH496" s="6"/>
      <c r="CK496" s="6"/>
      <c r="CL496" s="6"/>
      <c r="CM496" s="6"/>
      <c r="CN496" s="6"/>
      <c r="CO496" s="6"/>
      <c r="CP496" s="6"/>
    </row>
    <row r="497" spans="1:94" x14ac:dyDescent="0.25">
      <c r="A497" s="13">
        <v>6136</v>
      </c>
      <c r="B497" s="14" t="s">
        <v>810</v>
      </c>
      <c r="C497" s="14" t="s">
        <v>62</v>
      </c>
      <c r="D497" s="14" t="s">
        <v>59</v>
      </c>
      <c r="E497" s="14">
        <f>VLOOKUP(B497, 'Rookie Year'!$A$2:$B$55555,2,FALSE)</f>
        <v>2019</v>
      </c>
      <c r="F497" s="14">
        <v>2025</v>
      </c>
      <c r="G497" s="14" t="s">
        <v>42</v>
      </c>
      <c r="H497" s="14" t="s">
        <v>1927</v>
      </c>
      <c r="I497" s="15">
        <v>1</v>
      </c>
      <c r="J497" s="14">
        <v>1</v>
      </c>
      <c r="K497" s="16">
        <f>IF(AND(G497&lt;&gt;"N",R497="N/A"), IF(I497&lt;4, 0, 0.25),IF(I497=1, IF(J497=1,0.25, 0.25), IF(I497&lt;13, 0.25, IF(I497&lt;26, 0.4, IF(I497&lt;51, 0.6, 0.75)))))</f>
        <v>0.25</v>
      </c>
      <c r="L497" s="15">
        <f>I497-M497</f>
        <v>0</v>
      </c>
      <c r="M497" s="15">
        <f>ROUNDUP(I497*K497,0)</f>
        <v>1</v>
      </c>
      <c r="N497" s="15">
        <f>M497*J497</f>
        <v>1</v>
      </c>
      <c r="O497" s="15">
        <v>0</v>
      </c>
      <c r="P497" s="15">
        <v>0</v>
      </c>
      <c r="Q497" s="15">
        <f>N497-O497-P497</f>
        <v>1</v>
      </c>
      <c r="R497" s="14" t="s">
        <v>75</v>
      </c>
      <c r="S497" s="14">
        <f>IF(R497="N/A", J497-($B$1-F497), J497-($B$1-R497))</f>
        <v>1</v>
      </c>
      <c r="T497" s="15">
        <f>IF($S497&lt;1, "N/A", $M497)</f>
        <v>1</v>
      </c>
      <c r="U497" s="15" t="str">
        <f>IF($S497&lt;2, "N/A", $M497)</f>
        <v>N/A</v>
      </c>
      <c r="V497" s="15" t="str">
        <f>IF($S497&lt;3, "N/A", $M497)</f>
        <v>N/A</v>
      </c>
      <c r="W497" s="15" t="str">
        <f>IF($S497&lt;4, "N/A", $M497)</f>
        <v>N/A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No</v>
      </c>
      <c r="AA497" s="17" t="str">
        <f>IF(C497="DM", "N/A", IF(Z497="No","N/A",VLOOKUP(B497,'Extension List'!$A$3:$AE$1972,19,FALSE)))</f>
        <v>N/A</v>
      </c>
      <c r="AB497" s="14" t="str">
        <f>IF(C497="DM", "N/A", IF(Z497="No","N/A",VLOOKUP(B497,'Extension List'!$A$3:$AE$1972,21,FALSE)))</f>
        <v>N/A</v>
      </c>
      <c r="AC497" s="14" t="str">
        <f>IF(AA497="N/A", "N/A", 0)</f>
        <v>N/A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1</v>
      </c>
      <c r="AN497" s="15" t="str">
        <f>IF(AD497="N/A", IF(U497="N/A", "N/A", L497+U497), AD497+AH497)</f>
        <v>N/A</v>
      </c>
      <c r="AO497" s="15" t="str">
        <f>IF(AD497="N/A", IF(V497="N/A", "N/A", L497+V497), IF(AI497="N/A", "N/A", AD497+AI497))</f>
        <v>N/A</v>
      </c>
      <c r="AP497" s="15" t="str">
        <f>IF(AD497="N/A", IF(W497="N/A", "N/A", L497+W497), IF(AJ497="N/A", "N/A", AD497+AJ497))</f>
        <v>N/A</v>
      </c>
      <c r="AQ497" s="15" t="str">
        <f>IF(AD497="N/A", IF(X497="N/A", "N/A", L497+X497), IF(AK497="N/A", "N/A", AD497+AK497))</f>
        <v>N/A</v>
      </c>
      <c r="AR497" s="14" t="s">
        <v>40</v>
      </c>
      <c r="AS497" s="14" t="s">
        <v>40</v>
      </c>
      <c r="AT497" s="14" t="s">
        <v>40</v>
      </c>
      <c r="AU497" s="14" t="s">
        <v>40</v>
      </c>
      <c r="AV497" s="14" t="s">
        <v>40</v>
      </c>
      <c r="AW497" s="14" t="s">
        <v>40</v>
      </c>
      <c r="AX497" s="14" t="s">
        <v>40</v>
      </c>
      <c r="AY497" s="14" t="s">
        <v>40</v>
      </c>
      <c r="AZ497" s="14" t="s">
        <v>40</v>
      </c>
      <c r="BA497" s="14" t="s">
        <v>40</v>
      </c>
      <c r="BB497" s="14" t="s">
        <v>40</v>
      </c>
      <c r="BC497" s="14" t="s">
        <v>40</v>
      </c>
      <c r="BD497" s="14" t="s">
        <v>40</v>
      </c>
      <c r="BE497" s="14" t="s">
        <v>40</v>
      </c>
      <c r="BF497" s="14" t="s">
        <v>40</v>
      </c>
      <c r="BG497" s="14" t="s">
        <v>40</v>
      </c>
      <c r="BH497" s="14" t="s">
        <v>40</v>
      </c>
      <c r="BJ497" s="15">
        <f>IF(AR497="R", $CA497, IF(OR(AR497="P", AR497="T", AR497="N"), 0, IF($C497="DM", $T497, IF(OR(AR497="Y", AR497="IR"),$AM497,IF(AR497="C", IF($BI497="Y", IF($AF497="N/A", $Q497, $AF497), IF($AG497="N/A", $T497,$AG497)))))))</f>
        <v>1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1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1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1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1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1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1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1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1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1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1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1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1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1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1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1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1</v>
      </c>
      <c r="CA497" s="14" t="s">
        <v>75</v>
      </c>
      <c r="CB497" s="15">
        <f>BZ497</f>
        <v>1</v>
      </c>
      <c r="CC497" s="14" t="str">
        <f>IF(OR($BH497="T", $BH497="R"), 0, IF($BH497="C", IF($BI497="Y", IF($BA497="C", 0, IF(AF497="N/A", Q497-T497, AF497-AG497)), IF($AF497="N/A", U497, AH497)), AN497))</f>
        <v>N/A</v>
      </c>
      <c r="CD497" s="14" t="str">
        <f>IF(OR($BH497="T", $BH497="R"), 0, IF($BH497="C", IF($BI497="Y", 0, IF($AF497="N/A", V497, AI497)), AO497))</f>
        <v>N/A</v>
      </c>
      <c r="CE497" s="14" t="str">
        <f>IF(OR($BH497="T", $BH497="R"), 0, IF($BH497="C", IF($BI497="Y", 0, IF($AF497="N/A", W497, AJ497)), AP497))</f>
        <v>N/A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S:0 G:1 GR:1</v>
      </c>
      <c r="CH497" s="6"/>
      <c r="CK497" s="6"/>
      <c r="CL497" s="6"/>
      <c r="CM497" s="6"/>
      <c r="CN497" s="6"/>
      <c r="CO497" s="6"/>
      <c r="CP497" s="6"/>
    </row>
    <row r="498" spans="1:94" x14ac:dyDescent="0.25">
      <c r="A498" s="13">
        <v>5160</v>
      </c>
      <c r="B498" s="14" t="s">
        <v>2752</v>
      </c>
      <c r="C498" s="14" t="s">
        <v>62</v>
      </c>
      <c r="D498" s="14" t="s">
        <v>59</v>
      </c>
      <c r="E498" s="14">
        <f>VLOOKUP(B498, 'Rookie Year'!$A$2:$B$55555,2,FALSE)</f>
        <v>2023</v>
      </c>
      <c r="F498" s="14">
        <v>2023</v>
      </c>
      <c r="G498" s="14" t="s">
        <v>40</v>
      </c>
      <c r="H498" s="14" t="s">
        <v>2154</v>
      </c>
      <c r="I498" s="15">
        <v>10</v>
      </c>
      <c r="J498" s="14">
        <v>4</v>
      </c>
      <c r="K498" s="16">
        <f>IF(AND(G498&lt;&gt;"N",R498="N/A"), IF(I498&lt;4, 0, 0.25),IF(I498=1, IF(J498=1,0.25, 0.25), IF(I498&lt;13, 0.25, IF(I498&lt;26, 0.4, IF(I498&lt;51, 0.6, 0.75)))))</f>
        <v>0.25</v>
      </c>
      <c r="L498" s="15">
        <f>I498-M498</f>
        <v>7</v>
      </c>
      <c r="M498" s="15">
        <f>ROUNDUP(I498*K498,0)</f>
        <v>3</v>
      </c>
      <c r="N498" s="15">
        <f>M498*J498</f>
        <v>12</v>
      </c>
      <c r="O498" s="15">
        <v>12</v>
      </c>
      <c r="P498" s="15">
        <v>0</v>
      </c>
      <c r="Q498" s="15">
        <f>N498-O498-P498</f>
        <v>0</v>
      </c>
      <c r="R498" s="14" t="s">
        <v>75</v>
      </c>
      <c r="S498" s="14">
        <f>IF(R498="N/A", J498-($B$1-F498), J498-($B$1-R498))</f>
        <v>2</v>
      </c>
      <c r="T498" s="15">
        <v>0</v>
      </c>
      <c r="U498" s="15">
        <v>0</v>
      </c>
      <c r="V498" s="15" t="str">
        <f>IF($S498&lt;3, "N/A", $M498)</f>
        <v>N/A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No</v>
      </c>
      <c r="AA498" s="17" t="str">
        <f>IF(C498="DM", "N/A", IF(Z498="No","N/A",VLOOKUP(B498,'Extension List'!$A$3:$AE$1972,19,FALSE)))</f>
        <v>N/A</v>
      </c>
      <c r="AB498" s="14" t="str">
        <f>IF(C498="DM", "N/A", IF(Z498="No","N/A",VLOOKUP(B498,'Extension List'!$A$3:$AE$1972,21,FALSE)))</f>
        <v>N/A</v>
      </c>
      <c r="AC498" s="14" t="str">
        <f>IF(AA498="N/A", "N/A", 0)</f>
        <v>N/A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7</v>
      </c>
      <c r="AN498" s="15">
        <f>IF(AD498="N/A", IF(U498="N/A", "N/A", L498+U498), AD498+AH498)</f>
        <v>7</v>
      </c>
      <c r="AO498" s="15" t="str">
        <f>IF(AD498="N/A", IF(V498="N/A", "N/A", L498+V498), IF(AI498="N/A", "N/A", AD498+AI498))</f>
        <v>N/A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40</v>
      </c>
      <c r="AT498" s="14" t="s">
        <v>40</v>
      </c>
      <c r="AU498" s="14" t="s">
        <v>40</v>
      </c>
      <c r="AV498" s="14" t="s">
        <v>40</v>
      </c>
      <c r="AW498" s="14" t="s">
        <v>40</v>
      </c>
      <c r="AX498" s="14" t="s">
        <v>40</v>
      </c>
      <c r="AY498" s="14" t="s">
        <v>40</v>
      </c>
      <c r="AZ498" s="14" t="s">
        <v>40</v>
      </c>
      <c r="BA498" s="14" t="s">
        <v>40</v>
      </c>
      <c r="BB498" s="14" t="s">
        <v>40</v>
      </c>
      <c r="BC498" s="14" t="s">
        <v>40</v>
      </c>
      <c r="BD498" s="14" t="s">
        <v>40</v>
      </c>
      <c r="BE498" s="14" t="s">
        <v>40</v>
      </c>
      <c r="BF498" s="14" t="s">
        <v>40</v>
      </c>
      <c r="BG498" s="14" t="s">
        <v>40</v>
      </c>
      <c r="BH498" s="14" t="s">
        <v>40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7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7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7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7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7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7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7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7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7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7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7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7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7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7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7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7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7</v>
      </c>
      <c r="CA498" s="14" t="s">
        <v>75</v>
      </c>
      <c r="CB498" s="15">
        <f>BZ498</f>
        <v>7</v>
      </c>
      <c r="CC498" s="14">
        <f>IF(OR($BH498="T", $BH498="R"), 0, IF($BH498="C", IF($BI498="Y", IF($BA498="C", 0, IF(AF498="N/A", Q498-T498, AF498-AG498)), IF($AF498="N/A", U498, AH498)), AN498))</f>
        <v>7</v>
      </c>
      <c r="CD498" s="14" t="str">
        <f>IF(OR($BH498="T", $BH498="R"), 0, IF($BH498="C", IF($BI498="Y", 0, IF($AF498="N/A", V498, AI498)), AO498))</f>
        <v>N/A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S:7 G:3 GR:0</v>
      </c>
      <c r="CH498" s="6"/>
      <c r="CK498" s="6"/>
      <c r="CL498" s="6"/>
      <c r="CM498" s="6"/>
      <c r="CN498" s="6"/>
      <c r="CO498" s="6"/>
      <c r="CP498" s="6"/>
    </row>
    <row r="499" spans="1:94" x14ac:dyDescent="0.25">
      <c r="A499" s="13">
        <v>5836</v>
      </c>
      <c r="B499" s="14" t="s">
        <v>996</v>
      </c>
      <c r="C499" s="14" t="s">
        <v>62</v>
      </c>
      <c r="D499" s="14" t="s">
        <v>59</v>
      </c>
      <c r="E499" s="14">
        <f>VLOOKUP(B499, 'Rookie Year'!$A$2:$B$55555,2,FALSE)</f>
        <v>2017</v>
      </c>
      <c r="F499" s="14">
        <v>2025</v>
      </c>
      <c r="G499" s="14" t="s">
        <v>42</v>
      </c>
      <c r="H499" s="14" t="s">
        <v>2928</v>
      </c>
      <c r="I499" s="15">
        <v>27</v>
      </c>
      <c r="J499" s="14">
        <v>1</v>
      </c>
      <c r="K499" s="16">
        <f>IF(AND(G499&lt;&gt;"N",R499="N/A"), IF(I499&lt;4, 0, 0.25),IF(I499=1, IF(J499=1,0.25, 0.25), IF(I499&lt;13, 0.25, IF(I499&lt;26, 0.4, IF(I499&lt;51, 0.6, 0.75)))))</f>
        <v>0.6</v>
      </c>
      <c r="L499" s="15">
        <f>I499-M499</f>
        <v>10</v>
      </c>
      <c r="M499" s="15">
        <f>ROUNDUP(I499*K499,0)</f>
        <v>17</v>
      </c>
      <c r="N499" s="15">
        <f>M499*J499</f>
        <v>17</v>
      </c>
      <c r="O499" s="15">
        <v>0</v>
      </c>
      <c r="P499" s="15">
        <v>0</v>
      </c>
      <c r="Q499" s="15">
        <f>N499-O499-P499</f>
        <v>17</v>
      </c>
      <c r="R499" s="14" t="s">
        <v>75</v>
      </c>
      <c r="S499" s="14">
        <f>IF(R499="N/A", J499-($B$1-F499), J499-($B$1-R499))</f>
        <v>1</v>
      </c>
      <c r="T499" s="15">
        <f>IF($S499&lt;1, "N/A", $M499)</f>
        <v>17</v>
      </c>
      <c r="U499" s="15" t="str">
        <f>IF($S499&lt;2, "N/A", $M499)</f>
        <v>N/A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List'!$A$3:$AE$1972,19,FALSE)))</f>
        <v>N/A</v>
      </c>
      <c r="AB499" s="14" t="str">
        <f>IF(C499="DM", "N/A", IF(Z499="No","N/A",VLOOKUP(B499,'Extension List'!$A$3:$AE$1972,21,FALSE)))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27</v>
      </c>
      <c r="AN499" s="15" t="str">
        <f>IF(AD499="N/A", IF(U499="N/A", "N/A", L499+U499), AD499+AH499)</f>
        <v>N/A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40</v>
      </c>
      <c r="AS499" s="14" t="s">
        <v>40</v>
      </c>
      <c r="AT499" s="14" t="s">
        <v>40</v>
      </c>
      <c r="AU499" s="14" t="s">
        <v>40</v>
      </c>
      <c r="AV499" s="14" t="s">
        <v>40</v>
      </c>
      <c r="AW499" s="14" t="s">
        <v>40</v>
      </c>
      <c r="AX499" s="14" t="s">
        <v>40</v>
      </c>
      <c r="AY499" s="14" t="s">
        <v>40</v>
      </c>
      <c r="AZ499" s="14" t="s">
        <v>40</v>
      </c>
      <c r="BA499" s="14" t="s">
        <v>40</v>
      </c>
      <c r="BB499" s="14" t="s">
        <v>40</v>
      </c>
      <c r="BC499" s="14" t="s">
        <v>40</v>
      </c>
      <c r="BD499" s="14" t="s">
        <v>40</v>
      </c>
      <c r="BE499" s="14" t="s">
        <v>40</v>
      </c>
      <c r="BF499" s="14" t="s">
        <v>40</v>
      </c>
      <c r="BG499" s="14" t="s">
        <v>40</v>
      </c>
      <c r="BH499" s="14" t="s">
        <v>40</v>
      </c>
      <c r="BI499" s="14"/>
      <c r="BJ499" s="15">
        <f>IF(AR499="R", $CA499, IF(OR(AR499="P", AR499="T", AR499="N"), 0, IF($C499="DM", $T499, IF(OR(AR499="Y", AR499="IR"),$AM499,IF(AR499="C", IF($BI499="Y", IF($AF499="N/A", $Q499, $AF499), IF($AG499="N/A", $T499,$AG499)))))))</f>
        <v>27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27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27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27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27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27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27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27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27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27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27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27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27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27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27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27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27</v>
      </c>
      <c r="CA499" s="14" t="s">
        <v>75</v>
      </c>
      <c r="CB499" s="15">
        <f>BZ499</f>
        <v>27</v>
      </c>
      <c r="CC499" s="14" t="str">
        <f>IF(OR($BH499="T", $BH499="R"), 0, IF($BH499="C", IF($BI499="Y", IF($BA499="C", 0, IF(AF499="N/A", Q499-T499, AF499-AG499)), IF($AF499="N/A", U499, AH499)), AN499))</f>
        <v>N/A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S:10 G:17 GR:17</v>
      </c>
      <c r="CH499" s="6"/>
      <c r="CK499" s="6"/>
      <c r="CL499" s="6"/>
      <c r="CM499" s="6"/>
      <c r="CN499" s="6"/>
      <c r="CO499" s="6"/>
      <c r="CP499" s="6"/>
    </row>
    <row r="500" spans="1:94" x14ac:dyDescent="0.25">
      <c r="A500" s="13">
        <v>5252</v>
      </c>
      <c r="B500" s="14" t="s">
        <v>2838</v>
      </c>
      <c r="C500" s="14" t="s">
        <v>62</v>
      </c>
      <c r="D500" s="14" t="s">
        <v>59</v>
      </c>
      <c r="E500" s="14">
        <f>VLOOKUP(B500, 'Rookie Year'!$A$2:$B$55555,2,FALSE)</f>
        <v>2023</v>
      </c>
      <c r="F500" s="14">
        <v>2023</v>
      </c>
      <c r="G500" s="14" t="s">
        <v>40</v>
      </c>
      <c r="H500" s="14" t="s">
        <v>2231</v>
      </c>
      <c r="I500" s="15">
        <v>1</v>
      </c>
      <c r="J500" s="14">
        <v>3</v>
      </c>
      <c r="K500" s="16">
        <f>IF(AND(G500&lt;&gt;"N",R500="N/A"), IF(I500&lt;4, 0, 0.25),IF(I500=1, IF(J500=1,0.25, 0.25), IF(I500&lt;13, 0.25, IF(I500&lt;26, 0.4, IF(I500&lt;51, 0.6, 0.75)))))</f>
        <v>0</v>
      </c>
      <c r="L500" s="15">
        <f>I500-M500</f>
        <v>1</v>
      </c>
      <c r="M500" s="15">
        <f>ROUNDUP(I500*K500,0)</f>
        <v>0</v>
      </c>
      <c r="N500" s="15">
        <f>M500*J500</f>
        <v>0</v>
      </c>
      <c r="O500" s="15">
        <v>0</v>
      </c>
      <c r="P500" s="15">
        <v>0</v>
      </c>
      <c r="Q500" s="15">
        <f>N500-O500-P500</f>
        <v>0</v>
      </c>
      <c r="R500" s="14" t="s">
        <v>75</v>
      </c>
      <c r="S500" s="14">
        <f>IF(R500="N/A", J500-($B$1-F500), J500-($B$1-R500))</f>
        <v>1</v>
      </c>
      <c r="T500" s="15">
        <v>0</v>
      </c>
      <c r="U500" s="15" t="str">
        <f>IF($S500&lt;2, "N/A", $M500)</f>
        <v>N/A</v>
      </c>
      <c r="V500" s="15" t="str">
        <f>IF($S500&lt;3, "N/A", $M500)</f>
        <v>N/A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Yes</v>
      </c>
      <c r="AA500" s="17">
        <f>IF(C500="DM", "N/A", IF(Z500="No","N/A",VLOOKUP(B500,'Extension List'!$A$3:$AE$1972,19,FALSE)))</f>
        <v>3</v>
      </c>
      <c r="AB500" s="14">
        <f>IF(C500="DM", "N/A", IF(Z500="No","N/A",VLOOKUP(B500,'Extension List'!$A$3:$AE$1972,21,FALSE)))</f>
        <v>1</v>
      </c>
      <c r="AC500" s="14">
        <f>IF(AA500="N/A", "N/A", 0)</f>
        <v>0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1</v>
      </c>
      <c r="AN500" s="15" t="str">
        <f>IF(AD500="N/A", IF(U500="N/A", "N/A", L500+U500), AD500+AH500)</f>
        <v>N/A</v>
      </c>
      <c r="AO500" s="15" t="str">
        <f>IF(AD500="N/A", IF(V500="N/A", "N/A", L500+V500), IF(AI500="N/A", "N/A", AD500+AI500))</f>
        <v>N/A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48</v>
      </c>
      <c r="AS500" s="14" t="s">
        <v>48</v>
      </c>
      <c r="AT500" s="14" t="s">
        <v>48</v>
      </c>
      <c r="AU500" s="14" t="s">
        <v>48</v>
      </c>
      <c r="AV500" s="14" t="s">
        <v>48</v>
      </c>
      <c r="AW500" s="14" t="s">
        <v>48</v>
      </c>
      <c r="AX500" s="14" t="s">
        <v>48</v>
      </c>
      <c r="AY500" s="14" t="s">
        <v>48</v>
      </c>
      <c r="AZ500" s="14" t="s">
        <v>48</v>
      </c>
      <c r="BA500" s="14" t="s">
        <v>48</v>
      </c>
      <c r="BB500" s="14" t="s">
        <v>48</v>
      </c>
      <c r="BC500" s="14" t="s">
        <v>48</v>
      </c>
      <c r="BD500" s="14" t="s">
        <v>48</v>
      </c>
      <c r="BE500" s="14" t="s">
        <v>48</v>
      </c>
      <c r="BF500" s="14" t="s">
        <v>48</v>
      </c>
      <c r="BG500" s="14" t="s">
        <v>48</v>
      </c>
      <c r="BH500" s="14" t="s">
        <v>48</v>
      </c>
      <c r="BI500" s="14"/>
      <c r="BJ500" s="15">
        <f>IF(AR500="R", $CA500, IF(OR(AR500="P", AR500="T", AR500="N"), 0, IF($C500="DM", $T500, IF(OR(AR500="Y", AR500="IR"),$AM500,IF(AR500="C", IF($BI500="Y", IF($AF500="N/A", $Q500, $AF500), IF($AG500="N/A", $T500,$AG500)))))))</f>
        <v>1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1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1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1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1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1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1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1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1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1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</v>
      </c>
      <c r="CA500" s="14" t="s">
        <v>75</v>
      </c>
      <c r="CB500" s="15">
        <f>BZ500</f>
        <v>1</v>
      </c>
      <c r="CC500" s="14" t="str">
        <f>IF(OR($BH500="T", $BH500="R"), 0, IF($BH500="C", IF($BI500="Y", IF($BA500="C", 0, IF(AF500="N/A", Q500-T500, AF500-AG500)), IF($AF500="N/A", U500, AH500)), AN500))</f>
        <v>N/A</v>
      </c>
      <c r="CD500" s="14" t="str">
        <f>IF(OR($BH500="T", $BH500="R"), 0, IF($BH500="C", IF($BI500="Y", 0, IF($AF500="N/A", V500, AI500)), AO500))</f>
        <v>N/A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S:1 G:0 GR:0</v>
      </c>
      <c r="CH500" s="6"/>
      <c r="CK500" s="6"/>
      <c r="CL500" s="6"/>
      <c r="CM500" s="6"/>
      <c r="CN500" s="6"/>
      <c r="CO500" s="6"/>
      <c r="CP500" s="6"/>
    </row>
    <row r="501" spans="1:94" x14ac:dyDescent="0.25">
      <c r="A501" s="13">
        <v>5283</v>
      </c>
      <c r="B501" s="14" t="s">
        <v>2880</v>
      </c>
      <c r="C501" s="14" t="s">
        <v>62</v>
      </c>
      <c r="D501" s="14" t="s">
        <v>59</v>
      </c>
      <c r="E501" s="14">
        <f>VLOOKUP(B501, 'Rookie Year'!$A$2:$B$55555,2,FALSE)</f>
        <v>2023</v>
      </c>
      <c r="F501" s="14">
        <v>2023</v>
      </c>
      <c r="G501" s="14" t="s">
        <v>42</v>
      </c>
      <c r="H501" s="14" t="s">
        <v>1927</v>
      </c>
      <c r="I501" s="15">
        <v>1</v>
      </c>
      <c r="J501" s="14">
        <v>3</v>
      </c>
      <c r="K501" s="16">
        <f>IF(AND(G501&lt;&gt;"N",R501="N/A"), IF(I501&lt;4, 0, 0.25),IF(I501=1, IF(J501=1,0.25, 0.25), IF(I501&lt;13, 0.25, IF(I501&lt;26, 0.4, IF(I501&lt;51, 0.6, 0.75)))))</f>
        <v>0.25</v>
      </c>
      <c r="L501" s="15">
        <f>I501-M501</f>
        <v>0</v>
      </c>
      <c r="M501" s="15">
        <f>ROUNDUP(I501*K501,0)</f>
        <v>1</v>
      </c>
      <c r="N501" s="15">
        <f>M501*J501</f>
        <v>3</v>
      </c>
      <c r="O501" s="15">
        <v>2</v>
      </c>
      <c r="P501" s="15">
        <v>0</v>
      </c>
      <c r="Q501" s="15">
        <f>N501-O501-P501</f>
        <v>1</v>
      </c>
      <c r="R501" s="14" t="s">
        <v>75</v>
      </c>
      <c r="S501" s="14">
        <f>IF(R501="N/A", J501-($B$1-F501), J501-($B$1-R501))</f>
        <v>1</v>
      </c>
      <c r="T501" s="15">
        <v>1</v>
      </c>
      <c r="U501" s="15" t="str">
        <f>IF($S501&lt;2, "N/A", $M501)</f>
        <v>N/A</v>
      </c>
      <c r="V501" s="15" t="str">
        <f>IF($S501&lt;3, "N/A", $M501)</f>
        <v>N/A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Yes</v>
      </c>
      <c r="AA501" s="17">
        <f>IF(C501="DM", "N/A", IF(Z501="No","N/A",VLOOKUP(B501,'Extension List'!$A$3:$AE$1972,19,FALSE)))</f>
        <v>3</v>
      </c>
      <c r="AB501" s="14">
        <f>IF(C501="DM", "N/A", IF(Z501="No","N/A",VLOOKUP(B501,'Extension List'!$A$3:$AE$1972,21,FALSE)))</f>
        <v>1</v>
      </c>
      <c r="AC501" s="14">
        <f>IF(AA501="N/A", "N/A", 0)</f>
        <v>0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1</v>
      </c>
      <c r="AN501" s="15" t="str">
        <f>IF(AD501="N/A", IF(U501="N/A", "N/A", L501+U501), AD501+AH501)</f>
        <v>N/A</v>
      </c>
      <c r="AO501" s="15" t="str">
        <f>IF(AD501="N/A", IF(V501="N/A", "N/A", L501+V501), IF(AI501="N/A", "N/A", AD501+AI501))</f>
        <v>N/A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I501" s="14"/>
      <c r="BJ501" s="15">
        <f>IF(AR501="R", $CA501, IF(OR(AR501="P", AR501="T", AR501="N"), 0, IF($C501="DM", $T501, IF(OR(AR501="Y", AR501="IR"),$AM501,IF(AR501="C", IF($BI501="Y", IF($AF501="N/A", $Q501, $AF501), IF($AG501="N/A", $T501,$AG501)))))))</f>
        <v>1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1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1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1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1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1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1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1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1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1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</v>
      </c>
      <c r="CA501" s="14" t="s">
        <v>75</v>
      </c>
      <c r="CB501" s="15">
        <f>BZ501</f>
        <v>1</v>
      </c>
      <c r="CC501" s="14" t="str">
        <f>IF(OR($BH501="T", $BH501="R"), 0, IF($BH501="C", IF($BI501="Y", IF($BA501="C", 0, IF(AF501="N/A", Q501-T501, AF501-AG501)), IF($AF501="N/A", U501, AH501)), AN501))</f>
        <v>N/A</v>
      </c>
      <c r="CD501" s="14" t="str">
        <f>IF(OR($BH501="T", $BH501="R"), 0, IF($BH501="C", IF($BI501="Y", 0, IF($AF501="N/A", V501, AI501)), AO501))</f>
        <v>N/A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S:0 G:1 GR:1</v>
      </c>
      <c r="CH501" s="6"/>
      <c r="CK501" s="6"/>
      <c r="CL501" s="6"/>
      <c r="CM501" s="6"/>
      <c r="CN501" s="6"/>
      <c r="CO501" s="6"/>
      <c r="CP501" s="6"/>
    </row>
    <row r="502" spans="1:94" x14ac:dyDescent="0.25">
      <c r="A502" s="13">
        <v>5943</v>
      </c>
      <c r="B502" s="14" t="s">
        <v>1217</v>
      </c>
      <c r="C502" s="14" t="s">
        <v>62</v>
      </c>
      <c r="D502" s="14" t="s">
        <v>59</v>
      </c>
      <c r="E502" s="14">
        <f>VLOOKUP(B502, 'Rookie Year'!$A$2:$B$55555,2,FALSE)</f>
        <v>2017</v>
      </c>
      <c r="F502" s="14">
        <v>2025</v>
      </c>
      <c r="G502" s="14" t="s">
        <v>42</v>
      </c>
      <c r="H502" s="14" t="s">
        <v>1927</v>
      </c>
      <c r="I502" s="15">
        <v>45</v>
      </c>
      <c r="J502" s="14">
        <v>2</v>
      </c>
      <c r="K502" s="16">
        <f>IF(AND(G502&lt;&gt;"N",R502="N/A"), IF(I502&lt;4, 0, 0.25),IF(I502=1, IF(J502=1,0.25, 0.25), IF(I502&lt;13, 0.25, IF(I502&lt;26, 0.4, IF(I502&lt;51, 0.6, 0.75)))))</f>
        <v>0.6</v>
      </c>
      <c r="L502" s="15">
        <f>I502-M502</f>
        <v>18</v>
      </c>
      <c r="M502" s="15">
        <f>ROUNDUP(I502*K502,0)</f>
        <v>27</v>
      </c>
      <c r="N502" s="15">
        <f>M502*J502</f>
        <v>54</v>
      </c>
      <c r="O502" s="15">
        <v>0</v>
      </c>
      <c r="P502" s="15">
        <v>0</v>
      </c>
      <c r="Q502" s="15">
        <f>N502-O502-P502</f>
        <v>54</v>
      </c>
      <c r="R502" s="14" t="s">
        <v>75</v>
      </c>
      <c r="S502" s="14">
        <f>IF(R502="N/A", J502-($B$1-F502), J502-($B$1-R502))</f>
        <v>2</v>
      </c>
      <c r="T502" s="15">
        <v>40</v>
      </c>
      <c r="U502" s="15">
        <v>14</v>
      </c>
      <c r="V502" s="15" t="str">
        <f>IF($S502&lt;3, "N/A", $M502)</f>
        <v>N/A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List'!$A$3:$AE$1972,19,FALSE)))</f>
        <v>N/A</v>
      </c>
      <c r="AB502" s="14" t="str">
        <f>IF(C502="DM", "N/A", IF(Z502="No","N/A",VLOOKUP(B502,'Extension List'!$A$3:$AE$1972,21,FALSE)))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58</v>
      </c>
      <c r="AN502" s="15">
        <f>IF(AD502="N/A", IF(U502="N/A", "N/A", L502+U502), AD502+AH502)</f>
        <v>32</v>
      </c>
      <c r="AO502" s="15" t="str">
        <f>IF(AD502="N/A", IF(V502="N/A", "N/A", L502+V502), IF(AI502="N/A", "N/A", AD502+AI502))</f>
        <v>N/A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48</v>
      </c>
      <c r="AS502" s="14" t="s">
        <v>48</v>
      </c>
      <c r="AT502" s="14" t="s">
        <v>48</v>
      </c>
      <c r="AU502" s="14" t="s">
        <v>48</v>
      </c>
      <c r="AV502" s="14" t="s">
        <v>48</v>
      </c>
      <c r="AW502" s="14" t="s">
        <v>48</v>
      </c>
      <c r="AX502" s="14" t="s">
        <v>48</v>
      </c>
      <c r="AY502" s="14" t="s">
        <v>48</v>
      </c>
      <c r="AZ502" s="14" t="s">
        <v>48</v>
      </c>
      <c r="BA502" s="14" t="s">
        <v>48</v>
      </c>
      <c r="BB502" s="14" t="s">
        <v>48</v>
      </c>
      <c r="BC502" s="14" t="s">
        <v>48</v>
      </c>
      <c r="BD502" s="14" t="s">
        <v>48</v>
      </c>
      <c r="BE502" s="14" t="s">
        <v>48</v>
      </c>
      <c r="BF502" s="14" t="s">
        <v>48</v>
      </c>
      <c r="BG502" s="14" t="s">
        <v>48</v>
      </c>
      <c r="BH502" s="14" t="s">
        <v>48</v>
      </c>
      <c r="BI502" s="14"/>
      <c r="BJ502" s="15">
        <f>IF(AR502="R", $CA502, IF(OR(AR502="P", AR502="T", AR502="N"), 0, IF($C502="DM", $T502, IF(OR(AR502="Y", AR502="IR"),$AM502,IF(AR502="C", IF($BI502="Y", IF($AF502="N/A", $Q502, $AF502), IF($AG502="N/A", $T502,$AG502)))))))</f>
        <v>58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58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58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58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58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58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58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58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58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58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58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58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58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58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58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58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58</v>
      </c>
      <c r="CA502" s="14" t="s">
        <v>75</v>
      </c>
      <c r="CB502" s="15">
        <f>BZ502</f>
        <v>58</v>
      </c>
      <c r="CC502" s="14">
        <f>IF(OR($BH502="T", $BH502="R"), 0, IF($BH502="C", IF($BI502="Y", IF($BA502="C", 0, IF(AF502="N/A", Q502-T502, AF502-AG502)), IF($AF502="N/A", U502, AH502)), AN502))</f>
        <v>32</v>
      </c>
      <c r="CD502" s="14" t="str">
        <f>IF(OR($BH502="T", $BH502="R"), 0, IF($BH502="C", IF($BI502="Y", 0, IF($AF502="N/A", V502, AI502)), AO502))</f>
        <v>N/A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S:18 G:27 GR:54</v>
      </c>
      <c r="CH502" s="6"/>
      <c r="CK502" s="6"/>
      <c r="CL502" s="6"/>
      <c r="CM502" s="6"/>
      <c r="CN502" s="6"/>
      <c r="CO502" s="6"/>
      <c r="CP502" s="6"/>
    </row>
    <row r="503" spans="1:94" x14ac:dyDescent="0.25">
      <c r="A503" s="13">
        <v>5510</v>
      </c>
      <c r="B503" s="14" t="s">
        <v>2046</v>
      </c>
      <c r="C503" s="14" t="s">
        <v>62</v>
      </c>
      <c r="D503" s="14" t="s">
        <v>59</v>
      </c>
      <c r="E503" s="14">
        <f>VLOOKUP(B503, 'Rookie Year'!$A$2:$B$55555,2,FALSE)</f>
        <v>2020</v>
      </c>
      <c r="F503" s="14">
        <v>2024</v>
      </c>
      <c r="G503" s="14" t="s">
        <v>42</v>
      </c>
      <c r="H503" s="14" t="s">
        <v>1927</v>
      </c>
      <c r="I503" s="15">
        <v>38</v>
      </c>
      <c r="J503" s="14">
        <v>3</v>
      </c>
      <c r="K503" s="16">
        <f>IF(AND(G503&lt;&gt;"N",R503="N/A"), IF(I503&lt;4, 0, 0.25),IF(I503=1, IF(J503=1,0.25, 0.25), IF(I503&lt;13, 0.25, IF(I503&lt;26, 0.4, IF(I503&lt;51, 0.6, 0.75)))))</f>
        <v>0.6</v>
      </c>
      <c r="L503" s="15">
        <f>I503-M503</f>
        <v>15</v>
      </c>
      <c r="M503" s="15">
        <f>ROUNDUP(I503*K503,0)</f>
        <v>23</v>
      </c>
      <c r="N503" s="15">
        <f>M503*J503</f>
        <v>69</v>
      </c>
      <c r="O503" s="15">
        <v>69</v>
      </c>
      <c r="P503" s="15">
        <v>0</v>
      </c>
      <c r="Q503" s="15">
        <f>N503-O503-P503</f>
        <v>0</v>
      </c>
      <c r="R503" s="14" t="s">
        <v>75</v>
      </c>
      <c r="S503" s="14">
        <f>IF(R503="N/A", J503-($B$1-F503), J503-($B$1-R503))</f>
        <v>2</v>
      </c>
      <c r="T503" s="15">
        <v>0</v>
      </c>
      <c r="U503" s="15">
        <v>0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No</v>
      </c>
      <c r="AA503" s="17" t="str">
        <f>IF(C503="DM", "N/A", IF(Z503="No","N/A",VLOOKUP(B503,'Extension List'!$A$3:$AE$1972,19,FALSE)))</f>
        <v>N/A</v>
      </c>
      <c r="AB503" s="14" t="str">
        <f>IF(C503="DM", "N/A", IF(Z503="No","N/A",VLOOKUP(B503,'Extension List'!$A$3:$AE$1972,21,FALSE)))</f>
        <v>N/A</v>
      </c>
      <c r="AC503" s="14" t="str">
        <f>IF(AA503="N/A", "N/A", 0)</f>
        <v>N/A</v>
      </c>
      <c r="AD503" s="15" t="str">
        <f>IF(AE503="N/A", "N/A", AA503-AE503)</f>
        <v>N/A</v>
      </c>
      <c r="AE503" s="15" t="str">
        <f>IF(AA503="N/A", "N/A", IF(AC503&gt;0, IF(AA503&lt;13, ROUNDUP(0.25*AA503,0), IF(AA503&lt;26, ROUNDUP(0.4*AA503,0), IF(AA503&lt;51, ROUNDUP(0.6*AA503,0), ROUNDUP(0.75*AA503,0)))), "N/A"))</f>
        <v>N/A</v>
      </c>
      <c r="AF503" s="15" t="str">
        <f>IF(AD503="N/A","N/A", (AE503*AC503)+Q503)</f>
        <v>N/A</v>
      </c>
      <c r="AG503" s="15" t="str">
        <f>IF($AF503="N/A", "N/A", "TBC")</f>
        <v>N/A</v>
      </c>
      <c r="AH503" s="15" t="str">
        <f>IF($AF503="N/A", "N/A", "TBC")</f>
        <v>N/A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N/A</v>
      </c>
      <c r="AM503" s="15">
        <f>IF(AD503="N/A", L503+T503, L503+AG503)</f>
        <v>15</v>
      </c>
      <c r="AN503" s="15">
        <f>IF(AD503="N/A", IF(U503="N/A", "N/A", L503+U503), AD503+AH503)</f>
        <v>15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44</v>
      </c>
      <c r="AS503" s="14" t="s">
        <v>44</v>
      </c>
      <c r="AT503" s="14" t="s">
        <v>44</v>
      </c>
      <c r="AU503" s="14" t="s">
        <v>44</v>
      </c>
      <c r="AV503" s="14" t="s">
        <v>44</v>
      </c>
      <c r="AW503" s="14" t="s">
        <v>44</v>
      </c>
      <c r="AX503" s="14" t="s">
        <v>44</v>
      </c>
      <c r="AY503" s="14" t="s">
        <v>44</v>
      </c>
      <c r="AZ503" s="14" t="s">
        <v>44</v>
      </c>
      <c r="BA503" s="14" t="s">
        <v>44</v>
      </c>
      <c r="BB503" s="14" t="s">
        <v>44</v>
      </c>
      <c r="BC503" s="14" t="s">
        <v>44</v>
      </c>
      <c r="BD503" s="14" t="s">
        <v>44</v>
      </c>
      <c r="BE503" s="14" t="s">
        <v>44</v>
      </c>
      <c r="BF503" s="14" t="s">
        <v>44</v>
      </c>
      <c r="BG503" s="14" t="s">
        <v>44</v>
      </c>
      <c r="BH503" s="14" t="s">
        <v>44</v>
      </c>
      <c r="BI503" s="14"/>
      <c r="BJ503" s="15">
        <f>IF(AR503="R", $CA503, IF(OR(AR503="P", AR503="T", AR503="N"), 0, IF($C503="DM", $T503, IF(OR(AR503="Y", AR503="IR"),$AM503,IF(AR503="C", IF($BI503="Y", IF($AF503="N/A", $Q503, $AF503), IF($AG503="N/A", $T503,$AG503)))))))</f>
        <v>0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0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0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0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0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0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0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0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0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0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0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0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0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0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0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0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0</v>
      </c>
      <c r="CA503" s="14" t="s">
        <v>75</v>
      </c>
      <c r="CB503" s="15">
        <f>BZ503</f>
        <v>0</v>
      </c>
      <c r="CC503" s="14">
        <f>IF(OR($BH503="T", $BH503="R"), 0, IF($BH503="C", IF($BI503="Y", IF($BA503="C", 0, IF(AF503="N/A", Q503-T503, AF503-AG503)), IF($AF503="N/A", U503, AH503)), AN503))</f>
        <v>0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S:15 G:23 GR:0</v>
      </c>
      <c r="CH503" s="6"/>
      <c r="CK503" s="6"/>
      <c r="CL503" s="6"/>
      <c r="CM503" s="6"/>
      <c r="CN503" s="6"/>
      <c r="CO503" s="6"/>
      <c r="CP503" s="6"/>
    </row>
    <row r="504" spans="1:94" x14ac:dyDescent="0.25">
      <c r="A504" s="13">
        <v>5607</v>
      </c>
      <c r="B504" s="14" t="s">
        <v>3054</v>
      </c>
      <c r="C504" s="14" t="s">
        <v>62</v>
      </c>
      <c r="D504" s="14" t="s">
        <v>59</v>
      </c>
      <c r="E504" s="14">
        <f>VLOOKUP(B504, 'Rookie Year'!$A$2:$B$55555,2,FALSE)</f>
        <v>2024</v>
      </c>
      <c r="F504" s="14">
        <v>2024</v>
      </c>
      <c r="G504" s="14" t="s">
        <v>40</v>
      </c>
      <c r="H504" s="14" t="s">
        <v>2158</v>
      </c>
      <c r="I504" s="15">
        <v>8</v>
      </c>
      <c r="J504" s="14">
        <v>4</v>
      </c>
      <c r="K504" s="16">
        <f>IF(AND(G504&lt;&gt;"N",R504="N/A"), IF(I504&lt;4, 0, 0.25),IF(I504=1, IF(J504=1,0.25, 0.25), IF(I504&lt;13, 0.25, IF(I504&lt;26, 0.4, IF(I504&lt;51, 0.6, 0.75)))))</f>
        <v>0.25</v>
      </c>
      <c r="L504" s="15">
        <f>I504-M504</f>
        <v>6</v>
      </c>
      <c r="M504" s="15">
        <f>ROUNDUP(I504*K504,0)</f>
        <v>2</v>
      </c>
      <c r="N504" s="15">
        <f>M504*J504</f>
        <v>8</v>
      </c>
      <c r="O504" s="15">
        <v>2</v>
      </c>
      <c r="P504" s="15">
        <v>0</v>
      </c>
      <c r="Q504" s="15">
        <f>N504-O504-P504</f>
        <v>6</v>
      </c>
      <c r="R504" s="14" t="s">
        <v>75</v>
      </c>
      <c r="S504" s="14">
        <f>IF(R504="N/A", J504-($B$1-F504), J504-($B$1-R504))</f>
        <v>3</v>
      </c>
      <c r="T504" s="15">
        <v>6</v>
      </c>
      <c r="U504" s="15">
        <v>0</v>
      </c>
      <c r="V504" s="15">
        <v>0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No</v>
      </c>
      <c r="AA504" s="17" t="str">
        <f>IF(C504="DM", "N/A", IF(Z504="No","N/A",VLOOKUP(B504,'Extension List'!$A$3:$AE$1972,19,FALSE)))</f>
        <v>N/A</v>
      </c>
      <c r="AB504" s="14" t="str">
        <f>IF(C504="DM", "N/A", IF(Z504="No","N/A",VLOOKUP(B504,'Extension List'!$A$3:$AE$1972,21,FALSE)))</f>
        <v>N/A</v>
      </c>
      <c r="AC504" s="14" t="str">
        <f>IF(AA504="N/A", "N/A", 0)</f>
        <v>N/A</v>
      </c>
      <c r="AD504" s="15" t="str">
        <f>IF(AE504="N/A", "N/A", AA504-AE504)</f>
        <v>N/A</v>
      </c>
      <c r="AE504" s="15" t="str">
        <f>IF(AA504="N/A", "N/A", IF(AC504&gt;0, IF(AA504&lt;13, ROUNDUP(0.25*AA504,0), IF(AA504&lt;26, ROUNDUP(0.4*AA504,0), IF(AA504&lt;51, ROUNDUP(0.6*AA504,0), ROUNDUP(0.75*AA504,0)))), "N/A"))</f>
        <v>N/A</v>
      </c>
      <c r="AF504" s="15" t="str">
        <f>IF(AD504="N/A","N/A", (AE504*AC504)+Q504)</f>
        <v>N/A</v>
      </c>
      <c r="AG504" s="15" t="str">
        <f>IF($AF504="N/A", "N/A", "TBC")</f>
        <v>N/A</v>
      </c>
      <c r="AH504" s="15" t="str">
        <f>IF($AF504="N/A", "N/A", "TBC")</f>
        <v>N/A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N/A</v>
      </c>
      <c r="AM504" s="15">
        <f>IF(AD504="N/A", L504+T504, L504+AG504)</f>
        <v>12</v>
      </c>
      <c r="AN504" s="15">
        <f>IF(AD504="N/A", IF(U504="N/A", "N/A", L504+U504), AD504+AH504)</f>
        <v>6</v>
      </c>
      <c r="AO504" s="15">
        <f>IF(AD504="N/A", IF(V504="N/A", "N/A", L504+V504), IF(AI504="N/A", "N/A", AD504+AI504))</f>
        <v>6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40</v>
      </c>
      <c r="AS504" s="14" t="s">
        <v>40</v>
      </c>
      <c r="AT504" s="14" t="s">
        <v>40</v>
      </c>
      <c r="AU504" s="14" t="s">
        <v>40</v>
      </c>
      <c r="AV504" s="14" t="s">
        <v>40</v>
      </c>
      <c r="AW504" s="14" t="s">
        <v>40</v>
      </c>
      <c r="AX504" s="14" t="s">
        <v>40</v>
      </c>
      <c r="AY504" s="14" t="s">
        <v>40</v>
      </c>
      <c r="AZ504" s="14" t="s">
        <v>40</v>
      </c>
      <c r="BA504" s="14" t="s">
        <v>40</v>
      </c>
      <c r="BB504" s="14" t="s">
        <v>40</v>
      </c>
      <c r="BC504" s="14" t="s">
        <v>40</v>
      </c>
      <c r="BD504" s="14" t="s">
        <v>40</v>
      </c>
      <c r="BE504" s="14" t="s">
        <v>40</v>
      </c>
      <c r="BF504" s="14" t="s">
        <v>40</v>
      </c>
      <c r="BG504" s="14" t="s">
        <v>40</v>
      </c>
      <c r="BH504" s="14" t="s">
        <v>40</v>
      </c>
      <c r="BI504" s="14"/>
      <c r="BJ504" s="15">
        <f>IF(AR504="R", $CA504, IF(OR(AR504="P", AR504="T", AR504="N"), 0, IF($C504="DM", $T504, IF(OR(AR504="Y", AR504="IR"),$AM504,IF(AR504="C", IF($BI504="Y", IF($AF504="N/A", $Q504, $AF504), IF($AG504="N/A", $T504,$AG504)))))))</f>
        <v>12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12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12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12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12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12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12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12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12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12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12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12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12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12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12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12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12</v>
      </c>
      <c r="CA504" s="14" t="s">
        <v>75</v>
      </c>
      <c r="CB504" s="15">
        <f>BZ504</f>
        <v>12</v>
      </c>
      <c r="CC504" s="14">
        <f>IF(OR($BH504="T", $BH504="R"), 0, IF($BH504="C", IF($BI504="Y", IF($BA504="C", 0, IF(AF504="N/A", Q504-T504, AF504-AG504)), IF($AF504="N/A", U504, AH504)), AN504))</f>
        <v>6</v>
      </c>
      <c r="CD504" s="14">
        <f>IF(OR($BH504="T", $BH504="R"), 0, IF($BH504="C", IF($BI504="Y", 0, IF($AF504="N/A", V504, AI504)), AO504))</f>
        <v>6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S:6 G:2 GR:6</v>
      </c>
      <c r="CH504" s="6"/>
      <c r="CK504" s="6"/>
      <c r="CL504" s="6"/>
      <c r="CM504" s="6"/>
      <c r="CN504" s="6"/>
      <c r="CO504" s="6"/>
      <c r="CP504" s="6"/>
    </row>
    <row r="505" spans="1:94" x14ac:dyDescent="0.25">
      <c r="A505" s="13">
        <v>6141</v>
      </c>
      <c r="B505" s="14" t="s">
        <v>2037</v>
      </c>
      <c r="C505" s="14" t="s">
        <v>63</v>
      </c>
      <c r="D505" s="14" t="s">
        <v>59</v>
      </c>
      <c r="E505" s="14">
        <f>VLOOKUP(B505, 'Rookie Year'!$A$2:$B$55555,2,FALSE)</f>
        <v>2020</v>
      </c>
      <c r="F505" s="14">
        <v>2025</v>
      </c>
      <c r="G505" s="14" t="s">
        <v>42</v>
      </c>
      <c r="H505" s="14" t="s">
        <v>1927</v>
      </c>
      <c r="I505" s="15">
        <v>1</v>
      </c>
      <c r="J505" s="14">
        <v>1</v>
      </c>
      <c r="K505" s="16">
        <f>IF(AND(G505&lt;&gt;"N",R505="N/A"), IF(I505&lt;4, 0, 0.25),IF(I505=1, IF(J505=1,0.25, 0.25), IF(I505&lt;13, 0.25, IF(I505&lt;26, 0.4, IF(I505&lt;51, 0.6, 0.75)))))</f>
        <v>0.25</v>
      </c>
      <c r="L505" s="15">
        <f>I505-M505</f>
        <v>0</v>
      </c>
      <c r="M505" s="15">
        <f>ROUNDUP(I505*K505,0)</f>
        <v>1</v>
      </c>
      <c r="N505" s="15">
        <f>M505*J505</f>
        <v>1</v>
      </c>
      <c r="O505" s="15">
        <v>0</v>
      </c>
      <c r="P505" s="15">
        <v>0</v>
      </c>
      <c r="Q505" s="15">
        <f>N505-O505-P505</f>
        <v>1</v>
      </c>
      <c r="R505" s="14" t="s">
        <v>75</v>
      </c>
      <c r="S505" s="14">
        <f>IF(R505="N/A", J505-($B$1-F505), J505-($B$1-R505))</f>
        <v>1</v>
      </c>
      <c r="T505" s="15">
        <f>IF($S505&lt;1, "N/A", $M505)</f>
        <v>1</v>
      </c>
      <c r="U505" s="15" t="str">
        <f>IF($S505&lt;2, "N/A", $M505)</f>
        <v>N/A</v>
      </c>
      <c r="V505" s="15" t="str">
        <f>IF($S505&lt;3, "N/A", $M505)</f>
        <v>N/A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No</v>
      </c>
      <c r="AA505" s="17" t="str">
        <f>IF(C505="DM", "N/A", IF(Z505="No","N/A",VLOOKUP(B505,'Extension List'!$A$3:$AE$1972,19,FALSE)))</f>
        <v>N/A</v>
      </c>
      <c r="AB505" s="14" t="str">
        <f>IF(C505="DM", "N/A", IF(Z505="No","N/A",VLOOKUP(B505,'Extension List'!$A$3:$AE$1972,21,FALSE)))</f>
        <v>N/A</v>
      </c>
      <c r="AC505" s="14" t="str">
        <f>IF(AA505="N/A", "N/A", 0)</f>
        <v>N/A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1</v>
      </c>
      <c r="AN505" s="15" t="str">
        <f>IF(AD505="N/A", IF(U505="N/A", "N/A", L505+U505), AD505+AH505)</f>
        <v>N/A</v>
      </c>
      <c r="AO505" s="15" t="str">
        <f>IF(AD505="N/A", IF(V505="N/A", "N/A", L505+V505), IF(AI505="N/A", "N/A", AD505+AI505))</f>
        <v>N/A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48</v>
      </c>
      <c r="AS505" s="14" t="s">
        <v>48</v>
      </c>
      <c r="AT505" s="14" t="s">
        <v>48</v>
      </c>
      <c r="AU505" s="14" t="s">
        <v>48</v>
      </c>
      <c r="AV505" s="14" t="s">
        <v>48</v>
      </c>
      <c r="AW505" s="14" t="s">
        <v>48</v>
      </c>
      <c r="AX505" s="14" t="s">
        <v>48</v>
      </c>
      <c r="AY505" s="14" t="s">
        <v>48</v>
      </c>
      <c r="AZ505" s="14" t="s">
        <v>48</v>
      </c>
      <c r="BA505" s="14" t="s">
        <v>48</v>
      </c>
      <c r="BB505" s="14" t="s">
        <v>48</v>
      </c>
      <c r="BC505" s="14" t="s">
        <v>48</v>
      </c>
      <c r="BD505" s="14" t="s">
        <v>48</v>
      </c>
      <c r="BE505" s="14" t="s">
        <v>48</v>
      </c>
      <c r="BF505" s="14" t="s">
        <v>48</v>
      </c>
      <c r="BG505" s="14" t="s">
        <v>48</v>
      </c>
      <c r="BH505" s="14" t="s">
        <v>48</v>
      </c>
      <c r="BJ505" s="15">
        <f>IF(AR505="R", $CA505, IF(OR(AR505="P", AR505="T", AR505="N"), 0, IF($C505="DM", $T505, IF(OR(AR505="Y", AR505="IR"),$AM505,IF(AR505="C", IF($BI505="Y", IF($AF505="N/A", $Q505, $AF505), IF($AG505="N/A", $T505,$AG505)))))))</f>
        <v>1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1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1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1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1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1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1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1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1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1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1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1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1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1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1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1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1</v>
      </c>
      <c r="CA505" s="14" t="s">
        <v>75</v>
      </c>
      <c r="CB505" s="15">
        <f>BZ505</f>
        <v>1</v>
      </c>
      <c r="CC505" s="14" t="str">
        <f>IF(OR($BH505="T", $BH505="R"), 0, IF($BH505="C", IF($BI505="Y", IF($BA505="C", 0, IF(AF505="N/A", Q505-T505, AF505-AG505)), IF($AF505="N/A", U505, AH505)), AN505))</f>
        <v>N/A</v>
      </c>
      <c r="CD505" s="14" t="str">
        <f>IF(OR($BH505="T", $BH505="R"), 0, IF($BH505="C", IF($BI505="Y", 0, IF($AF505="N/A", V505, AI505)), AO505))</f>
        <v>N/A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S:0 G:1 GR:1</v>
      </c>
      <c r="CH505" s="6"/>
      <c r="CK505" s="6"/>
      <c r="CL505" s="6"/>
      <c r="CM505" s="6"/>
      <c r="CN505" s="6"/>
      <c r="CO505" s="6"/>
      <c r="CP505" s="6"/>
    </row>
    <row r="506" spans="1:94" x14ac:dyDescent="0.25">
      <c r="A506" s="13">
        <v>6232</v>
      </c>
      <c r="B506" s="14" t="s">
        <v>2369</v>
      </c>
      <c r="C506" s="14" t="s">
        <v>63</v>
      </c>
      <c r="D506" s="14" t="s">
        <v>59</v>
      </c>
      <c r="E506" s="14">
        <f>VLOOKUP(B506, 'Rookie Year'!$A$2:$B$55555,2,FALSE)</f>
        <v>2021</v>
      </c>
      <c r="F506" s="14">
        <v>2025</v>
      </c>
      <c r="G506" s="14" t="s">
        <v>42</v>
      </c>
      <c r="H506" s="14">
        <v>6</v>
      </c>
      <c r="I506" s="15">
        <v>1</v>
      </c>
      <c r="J506" s="14">
        <v>1</v>
      </c>
      <c r="K506" s="16">
        <f>IF(AND(G506&lt;&gt;"N",R506="N/A"), IF(I506&lt;4, 0, 0.25),IF(I506=1, IF(J506=1,0.25, 0.25), IF(I506&lt;13, 0.25, IF(I506&lt;26, 0.4, IF(I506&lt;51, 0.6, 0.75)))))</f>
        <v>0.25</v>
      </c>
      <c r="L506" s="15">
        <f>I506-M506</f>
        <v>0</v>
      </c>
      <c r="M506" s="15">
        <f>ROUNDUP(I506*K506,0)</f>
        <v>1</v>
      </c>
      <c r="N506" s="15">
        <f>M506*J506</f>
        <v>1</v>
      </c>
      <c r="O506" s="15">
        <v>0</v>
      </c>
      <c r="P506" s="15">
        <v>0</v>
      </c>
      <c r="Q506" s="15">
        <f>N506-O506-P506</f>
        <v>1</v>
      </c>
      <c r="R506" s="14" t="s">
        <v>75</v>
      </c>
      <c r="S506" s="14">
        <f>IF(R506="N/A", J506-($B$1-F506), J506-($B$1-R506))</f>
        <v>1</v>
      </c>
      <c r="T506" s="15">
        <f>IF($S506&lt;1, "N/A", $M506)</f>
        <v>1</v>
      </c>
      <c r="U506" s="15" t="str">
        <f>IF($S506&lt;2, "N/A", $M506)</f>
        <v>N/A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No</v>
      </c>
      <c r="AA506" s="17" t="str">
        <f>IF(C506="DM", "N/A", IF(Z506="No","N/A",VLOOKUP(B506,'Extension List'!$A$3:$AE$1972,19,FALSE)))</f>
        <v>N/A</v>
      </c>
      <c r="AB506" s="14" t="str">
        <f>IF(C506="DM", "N/A", IF(Z506="No","N/A",VLOOKUP(B506,'Extension List'!$A$3:$AE$1972,21,FALSE)))</f>
        <v>N/A</v>
      </c>
      <c r="AC506" s="14" t="str">
        <f>IF(AA506="N/A", "N/A", 0)</f>
        <v>N/A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1</v>
      </c>
      <c r="AN506" s="15" t="str">
        <f>IF(AD506="N/A", IF(U506="N/A", "N/A", L506+U506), AD506+AH506)</f>
        <v>N/A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42</v>
      </c>
      <c r="AS506" s="14" t="s">
        <v>42</v>
      </c>
      <c r="AT506" s="14" t="s">
        <v>42</v>
      </c>
      <c r="AU506" s="14" t="s">
        <v>42</v>
      </c>
      <c r="AV506" s="14" t="s">
        <v>42</v>
      </c>
      <c r="AW506" s="14" t="s">
        <v>42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J506" s="15">
        <f>IF(AR506="R", $CA506, IF(OR(AR506="P", AR506="T", AR506="N"), 0, IF($C506="DM", $T506, IF(OR(AR506="Y", AR506="IR"),$AM506,IF(AR506="C", IF($BI506="Y", IF($AF506="N/A", $Q506, $AF506), IF($AG506="N/A", $T506,$AG506)))))))</f>
        <v>0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0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0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0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0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0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1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1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1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1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</v>
      </c>
      <c r="CA506" s="14" t="s">
        <v>75</v>
      </c>
      <c r="CB506" s="15">
        <f>BZ506</f>
        <v>1</v>
      </c>
      <c r="CC506" s="14" t="str">
        <f>IF(OR($BH506="T", $BH506="R"), 0, IF($BH506="C", IF($BI506="Y", IF($BA506="C", 0, IF(AF506="N/A", Q506-T506, AF506-AG506)), IF($AF506="N/A", U506, AH506)), AN506))</f>
        <v>N/A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S:0 G:1 GR:1</v>
      </c>
      <c r="CH506" s="6"/>
      <c r="CK506" s="6"/>
      <c r="CL506" s="6"/>
      <c r="CM506" s="6"/>
      <c r="CN506" s="6"/>
      <c r="CO506" s="6"/>
      <c r="CP506" s="6"/>
    </row>
    <row r="507" spans="1:94" x14ac:dyDescent="0.25">
      <c r="A507" s="13">
        <v>6149</v>
      </c>
      <c r="B507" s="14" t="s">
        <v>2601</v>
      </c>
      <c r="C507" s="14" t="s">
        <v>63</v>
      </c>
      <c r="D507" s="14" t="s">
        <v>59</v>
      </c>
      <c r="E507" s="14">
        <f>VLOOKUP(B507, 'Rookie Year'!$A$2:$B$55555,2,FALSE)</f>
        <v>2022</v>
      </c>
      <c r="F507" s="14">
        <v>2025</v>
      </c>
      <c r="G507" s="14" t="s">
        <v>42</v>
      </c>
      <c r="H507" s="14">
        <v>1</v>
      </c>
      <c r="I507" s="15">
        <v>4</v>
      </c>
      <c r="J507" s="14">
        <v>1</v>
      </c>
      <c r="K507" s="16">
        <f>IF(AND(G507&lt;&gt;"N",R507="N/A"), IF(I507&lt;4, 0, 0.25),IF(I507=1, IF(J507=1,0.25, 0.25), IF(I507&lt;13, 0.25, IF(I507&lt;26, 0.4, IF(I507&lt;51, 0.6, 0.75)))))</f>
        <v>0.25</v>
      </c>
      <c r="L507" s="15">
        <f>I507-M507</f>
        <v>3</v>
      </c>
      <c r="M507" s="15">
        <f>ROUNDUP(I507*K507,0)</f>
        <v>1</v>
      </c>
      <c r="N507" s="15">
        <f>M507*J507</f>
        <v>1</v>
      </c>
      <c r="O507" s="15">
        <v>0</v>
      </c>
      <c r="P507" s="15">
        <v>0</v>
      </c>
      <c r="Q507" s="15">
        <f>N507-O507-P507</f>
        <v>1</v>
      </c>
      <c r="R507" s="14" t="s">
        <v>75</v>
      </c>
      <c r="S507" s="14">
        <f>IF(R507="N/A", J507-($B$1-F507), J507-($B$1-R507))</f>
        <v>1</v>
      </c>
      <c r="T507" s="15">
        <f>IF($S507&lt;1, "N/A", $M507)</f>
        <v>1</v>
      </c>
      <c r="U507" s="15" t="str">
        <f>IF($S507&lt;2, "N/A", $M507)</f>
        <v>N/A</v>
      </c>
      <c r="V507" s="15" t="str">
        <f>IF($S507&lt;3, "N/A", $M507)</f>
        <v>N/A</v>
      </c>
      <c r="W507" s="15" t="str">
        <f>IF($S507&lt;4, "N/A", $M507)</f>
        <v>N/A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No</v>
      </c>
      <c r="AA507" s="17" t="str">
        <f>IF(C507="DM", "N/A", IF(Z507="No","N/A",VLOOKUP(B507,'Extension List'!$A$3:$AE$1972,19,FALSE)))</f>
        <v>N/A</v>
      </c>
      <c r="AB507" s="14" t="str">
        <f>IF(C507="DM", "N/A", IF(Z507="No","N/A",VLOOKUP(B507,'Extension List'!$A$3:$AE$1972,21,FALSE)))</f>
        <v>N/A</v>
      </c>
      <c r="AC507" s="14" t="str">
        <f>IF(AA507="N/A", "N/A", 0)</f>
        <v>N/A</v>
      </c>
      <c r="AD507" s="15" t="str">
        <f>IF(AE507="N/A", "N/A", AA507-AE507)</f>
        <v>N/A</v>
      </c>
      <c r="AE507" s="15" t="str">
        <f>IF(AA507="N/A", "N/A", IF(AC507&gt;0, IF(AA507&lt;13, ROUNDUP(0.25*AA507,0), IF(AA507&lt;26, ROUNDUP(0.4*AA507,0), IF(AA507&lt;51, ROUNDUP(0.6*AA507,0), ROUNDUP(0.75*AA507,0)))), "N/A"))</f>
        <v>N/A</v>
      </c>
      <c r="AF507" s="15" t="str">
        <f>IF(AD507="N/A","N/A", (AE507*AC507)+Q507)</f>
        <v>N/A</v>
      </c>
      <c r="AG507" s="15" t="str">
        <f>IF($AF507="N/A", "N/A", "TBC")</f>
        <v>N/A</v>
      </c>
      <c r="AH507" s="15" t="str">
        <f>IF($AF507="N/A", "N/A", "TBC")</f>
        <v>N/A</v>
      </c>
      <c r="AI507" s="15" t="str">
        <f>IF($AF507="N/A","N/A",IF(AC507&gt;1,"TBC","N/A"))</f>
        <v>N/A</v>
      </c>
      <c r="AJ507" s="15" t="str">
        <f>IF($AF507="N/A","N/A",IF(AC507&gt;2,"TBC","N/A"))</f>
        <v>N/A</v>
      </c>
      <c r="AK507" s="15" t="str">
        <f>IF($AF507="N/A","N/A",IF(AC507&gt;3,"TBC","N/A"))</f>
        <v>N/A</v>
      </c>
      <c r="AL507" s="15" t="str">
        <f>IF(AC507="N/A","N/A",IF(AC507&gt;0,IF(SUM(AG507:AK507)&lt;&gt;AF507,"CHECK","OK"),"N/A"))</f>
        <v>N/A</v>
      </c>
      <c r="AM507" s="15">
        <f>IF(AD507="N/A", L507+T507, L507+AG507)</f>
        <v>4</v>
      </c>
      <c r="AN507" s="15" t="str">
        <f>IF(AD507="N/A", IF(U507="N/A", "N/A", L507+U507), AD507+AH507)</f>
        <v>N/A</v>
      </c>
      <c r="AO507" s="15" t="str">
        <f>IF(AD507="N/A", IF(V507="N/A", "N/A", L507+V507), IF(AI507="N/A", "N/A", AD507+AI507))</f>
        <v>N/A</v>
      </c>
      <c r="AP507" s="15" t="str">
        <f>IF(AD507="N/A", IF(W507="N/A", "N/A", L507+W507), IF(AJ507="N/A", "N/A", AD507+AJ507))</f>
        <v>N/A</v>
      </c>
      <c r="AQ507" s="15" t="str">
        <f>IF(AD507="N/A", IF(X507="N/A", "N/A", L507+X507), IF(AK507="N/A", "N/A", AD507+AK507))</f>
        <v>N/A</v>
      </c>
      <c r="AR507" s="14" t="s">
        <v>42</v>
      </c>
      <c r="AS507" s="14" t="s">
        <v>40</v>
      </c>
      <c r="AT507" s="14" t="s">
        <v>40</v>
      </c>
      <c r="AU507" s="14" t="s">
        <v>40</v>
      </c>
      <c r="AV507" s="14" t="s">
        <v>40</v>
      </c>
      <c r="AW507" s="14" t="s">
        <v>40</v>
      </c>
      <c r="AX507" s="14" t="s">
        <v>40</v>
      </c>
      <c r="AY507" s="14" t="s">
        <v>40</v>
      </c>
      <c r="AZ507" s="14" t="s">
        <v>40</v>
      </c>
      <c r="BA507" s="14" t="s">
        <v>40</v>
      </c>
      <c r="BB507" s="14" t="s">
        <v>40</v>
      </c>
      <c r="BC507" s="14" t="s">
        <v>40</v>
      </c>
      <c r="BD507" s="14" t="s">
        <v>40</v>
      </c>
      <c r="BE507" s="14" t="s">
        <v>40</v>
      </c>
      <c r="BF507" s="14" t="s">
        <v>40</v>
      </c>
      <c r="BG507" s="14" t="s">
        <v>40</v>
      </c>
      <c r="BH507" s="14" t="s">
        <v>40</v>
      </c>
      <c r="BJ507" s="15">
        <f>IF(AR507="R", $CA507, IF(OR(AR507="P", AR507="T", AR507="N"), 0, IF($C507="DM", $T507, IF(OR(AR507="Y", AR507="IR"),$AM507,IF(AR507="C", IF($BI507="Y", IF($AF507="N/A", $Q507, $AF507), IF($AG507="N/A", $T507,$AG507)))))))</f>
        <v>0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4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4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4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4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4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4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4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4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4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4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4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4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4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4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4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4</v>
      </c>
      <c r="CA507" s="14" t="s">
        <v>75</v>
      </c>
      <c r="CB507" s="15">
        <f>BZ507</f>
        <v>4</v>
      </c>
      <c r="CC507" s="14" t="str">
        <f>IF(OR($BH507="T", $BH507="R"), 0, IF($BH507="C", IF($BI507="Y", IF($BA507="C", 0, IF(AF507="N/A", Q507-T507, AF507-AG507)), IF($AF507="N/A", U507, AH507)), AN507))</f>
        <v>N/A</v>
      </c>
      <c r="CD507" s="14" t="str">
        <f>IF(OR($BH507="T", $BH507="R"), 0, IF($BH507="C", IF($BI507="Y", 0, IF($AF507="N/A", V507, AI507)), AO507))</f>
        <v>N/A</v>
      </c>
      <c r="CE507" s="14" t="str">
        <f>IF(OR($BH507="T", $BH507="R"), 0, IF($BH507="C", IF($BI507="Y", 0, IF($AF507="N/A", W507, AJ507)), AP507))</f>
        <v>N/A</v>
      </c>
      <c r="CF507" s="14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S:3 G:1 GR:1</v>
      </c>
      <c r="CH507" s="6"/>
      <c r="CK507" s="6"/>
      <c r="CL507" s="6"/>
      <c r="CM507" s="6"/>
      <c r="CN507" s="6"/>
      <c r="CO507" s="6"/>
      <c r="CP507" s="6"/>
    </row>
    <row r="508" spans="1:94" x14ac:dyDescent="0.25">
      <c r="A508" s="13">
        <v>6131</v>
      </c>
      <c r="B508" s="14" t="s">
        <v>3243</v>
      </c>
      <c r="C508" s="14" t="s">
        <v>63</v>
      </c>
      <c r="D508" s="14" t="s">
        <v>59</v>
      </c>
      <c r="E508" s="14">
        <f>VLOOKUP(B508, 'Rookie Year'!$A$2:$B$55555,2,FALSE)</f>
        <v>2025</v>
      </c>
      <c r="F508" s="14">
        <v>2025</v>
      </c>
      <c r="G508" s="14" t="s">
        <v>42</v>
      </c>
      <c r="H508" s="14" t="s">
        <v>1927</v>
      </c>
      <c r="I508" s="15">
        <v>1</v>
      </c>
      <c r="J508" s="14">
        <v>1</v>
      </c>
      <c r="K508" s="16">
        <f>IF(AND(G508&lt;&gt;"N",R508="N/A"), IF(I508&lt;4, 0, 0.25),IF(I508=1, IF(J508=1,0.25, 0.25), IF(I508&lt;13, 0.25, IF(I508&lt;26, 0.4, IF(I508&lt;51, 0.6, 0.75)))))</f>
        <v>0.25</v>
      </c>
      <c r="L508" s="15">
        <f>I508-M508</f>
        <v>0</v>
      </c>
      <c r="M508" s="15">
        <f>ROUNDUP(I508*K508,0)</f>
        <v>1</v>
      </c>
      <c r="N508" s="15">
        <f>M508*J508</f>
        <v>1</v>
      </c>
      <c r="O508" s="15">
        <v>0</v>
      </c>
      <c r="P508" s="15">
        <v>0</v>
      </c>
      <c r="Q508" s="15">
        <f>N508-O508-P508</f>
        <v>1</v>
      </c>
      <c r="R508" s="14" t="s">
        <v>75</v>
      </c>
      <c r="S508" s="14">
        <f>IF(R508="N/A", J508-($B$1-F508), J508-($B$1-R508))</f>
        <v>1</v>
      </c>
      <c r="T508" s="15">
        <f>IF($S508&lt;1, "N/A", $M508)</f>
        <v>1</v>
      </c>
      <c r="U508" s="15" t="str">
        <f>IF($S508&lt;2, "N/A", $M508)</f>
        <v>N/A</v>
      </c>
      <c r="V508" s="15" t="str">
        <f>IF($S508&lt;3, "N/A", $M508)</f>
        <v>N/A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No</v>
      </c>
      <c r="AA508" s="17" t="str">
        <f>IF(C508="DM", "N/A", IF(Z508="No","N/A",VLOOKUP(B508,'Extension List'!$A$3:$AE$1972,19,FALSE)))</f>
        <v>N/A</v>
      </c>
      <c r="AB508" s="14" t="str">
        <f>IF(C508="DM", "N/A", IF(Z508="No","N/A",VLOOKUP(B508,'Extension List'!$A$3:$AE$1972,21,FALSE)))</f>
        <v>N/A</v>
      </c>
      <c r="AC508" s="14" t="str">
        <f>IF(AA508="N/A", "N/A", 0)</f>
        <v>N/A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1</v>
      </c>
      <c r="AN508" s="15" t="str">
        <f>IF(AD508="N/A", IF(U508="N/A", "N/A", L508+U508), AD508+AH508)</f>
        <v>N/A</v>
      </c>
      <c r="AO508" s="15" t="str">
        <f>IF(AD508="N/A", IF(V508="N/A", "N/A", L508+V508), IF(AI508="N/A", "N/A", AD508+AI508))</f>
        <v>N/A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J508" s="15">
        <f>IF(AR508="R", $CA508, IF(OR(AR508="P", AR508="T", AR508="N"), 0, IF($C508="DM", $T508, IF(OR(AR508="Y", AR508="IR"),$AM508,IF(AR508="C", IF($BI508="Y", IF($AF508="N/A", $Q508, $AF508), IF($AG508="N/A", $T508,$AG508)))))))</f>
        <v>1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1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1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1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1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1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1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1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1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1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1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1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1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1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1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1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1</v>
      </c>
      <c r="CA508" s="14" t="s">
        <v>75</v>
      </c>
      <c r="CB508" s="15">
        <f>BZ508</f>
        <v>1</v>
      </c>
      <c r="CC508" s="14" t="str">
        <f>IF(OR($BH508="T", $BH508="R"), 0, IF($BH508="C", IF($BI508="Y", IF($BA508="C", 0, IF(AF508="N/A", Q508-T508, AF508-AG508)), IF($AF508="N/A", U508, AH508)), AN508))</f>
        <v>N/A</v>
      </c>
      <c r="CD508" s="14" t="str">
        <f>IF(OR($BH508="T", $BH508="R"), 0, IF($BH508="C", IF($BI508="Y", 0, IF($AF508="N/A", V508, AI508)), AO508))</f>
        <v>N/A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S:0 G:1 GR:1</v>
      </c>
      <c r="CH508" s="6"/>
      <c r="CK508" s="6"/>
      <c r="CL508" s="6"/>
      <c r="CM508" s="6"/>
      <c r="CN508" s="6"/>
      <c r="CO508" s="6"/>
      <c r="CP508" s="6"/>
    </row>
    <row r="509" spans="1:94" x14ac:dyDescent="0.25">
      <c r="A509" s="13">
        <v>5627</v>
      </c>
      <c r="B509" s="14" t="s">
        <v>3055</v>
      </c>
      <c r="C509" s="14" t="s">
        <v>63</v>
      </c>
      <c r="D509" s="14" t="s">
        <v>59</v>
      </c>
      <c r="E509" s="14">
        <f>VLOOKUP(B509, 'Rookie Year'!$A$2:$B$55555,2,FALSE)</f>
        <v>2024</v>
      </c>
      <c r="F509" s="14">
        <v>2024</v>
      </c>
      <c r="G509" s="14" t="s">
        <v>40</v>
      </c>
      <c r="H509" s="14" t="s">
        <v>2178</v>
      </c>
      <c r="I509" s="15">
        <v>3</v>
      </c>
      <c r="J509" s="14">
        <v>4</v>
      </c>
      <c r="K509" s="16">
        <f>IF(AND(G509&lt;&gt;"N",R509="N/A"), IF(I509&lt;4, 0, 0.25),IF(I509=1, IF(J509=1,0.25, 0.25), IF(I509&lt;13, 0.25, IF(I509&lt;26, 0.4, IF(I509&lt;51, 0.6, 0.75)))))</f>
        <v>0</v>
      </c>
      <c r="L509" s="15">
        <f>I509-M509</f>
        <v>3</v>
      </c>
      <c r="M509" s="15">
        <f>ROUNDUP(I509*K509,0)</f>
        <v>0</v>
      </c>
      <c r="N509" s="15">
        <f>M509*J509</f>
        <v>0</v>
      </c>
      <c r="O509" s="15">
        <v>0</v>
      </c>
      <c r="P509" s="15">
        <v>0</v>
      </c>
      <c r="Q509" s="15">
        <f>N509-O509-P509</f>
        <v>0</v>
      </c>
      <c r="R509" s="14" t="s">
        <v>75</v>
      </c>
      <c r="S509" s="14">
        <f>IF(R509="N/A", J509-($B$1-F509), J509-($B$1-R509))</f>
        <v>3</v>
      </c>
      <c r="T509" s="15">
        <v>0</v>
      </c>
      <c r="U509" s="15">
        <v>0</v>
      </c>
      <c r="V509" s="15">
        <v>0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No</v>
      </c>
      <c r="AA509" s="17" t="str">
        <f>IF(C509="DM", "N/A", IF(Z509="No","N/A",VLOOKUP(B509,'Extension List'!$A$3:$AE$1972,19,FALSE)))</f>
        <v>N/A</v>
      </c>
      <c r="AB509" s="14" t="str">
        <f>IF(C509="DM", "N/A", IF(Z509="No","N/A",VLOOKUP(B509,'Extension List'!$A$3:$AE$1972,21,FALSE)))</f>
        <v>N/A</v>
      </c>
      <c r="AC509" s="14" t="str">
        <f>IF(AA509="N/A", "N/A", 0)</f>
        <v>N/A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3</v>
      </c>
      <c r="AN509" s="15">
        <f>IF(AD509="N/A", IF(U509="N/A", "N/A", L509+U509), AD509+AH509)</f>
        <v>3</v>
      </c>
      <c r="AO509" s="15">
        <f>IF(AD509="N/A", IF(V509="N/A", "N/A", L509+V509), IF(AI509="N/A", "N/A", AD509+AI509))</f>
        <v>3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44</v>
      </c>
      <c r="AS509" s="14" t="s">
        <v>44</v>
      </c>
      <c r="AT509" s="14" t="s">
        <v>44</v>
      </c>
      <c r="AU509" s="14" t="s">
        <v>44</v>
      </c>
      <c r="AV509" s="14" t="s">
        <v>44</v>
      </c>
      <c r="AW509" s="14" t="s">
        <v>44</v>
      </c>
      <c r="AX509" s="14" t="s">
        <v>44</v>
      </c>
      <c r="AY509" s="14" t="s">
        <v>44</v>
      </c>
      <c r="AZ509" s="14" t="s">
        <v>44</v>
      </c>
      <c r="BA509" s="14" t="s">
        <v>44</v>
      </c>
      <c r="BB509" s="14" t="s">
        <v>44</v>
      </c>
      <c r="BC509" s="14" t="s">
        <v>44</v>
      </c>
      <c r="BD509" s="14" t="s">
        <v>44</v>
      </c>
      <c r="BE509" s="14" t="s">
        <v>44</v>
      </c>
      <c r="BF509" s="14" t="s">
        <v>44</v>
      </c>
      <c r="BG509" s="14" t="s">
        <v>44</v>
      </c>
      <c r="BH509" s="14" t="s">
        <v>44</v>
      </c>
      <c r="BI509" s="14"/>
      <c r="BJ509" s="15">
        <f>IF(AR509="R", $CA509, IF(OR(AR509="P", AR509="T", AR509="N"), 0, IF($C509="DM", $T509, IF(OR(AR509="Y", AR509="IR"),$AM509,IF(AR509="C", IF($BI509="Y", IF($AF509="N/A", $Q509, $AF509), IF($AG509="N/A", $T509,$AG509)))))))</f>
        <v>0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0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0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0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0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0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0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0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0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0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0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0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0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0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0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0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0</v>
      </c>
      <c r="CA509" s="14" t="s">
        <v>75</v>
      </c>
      <c r="CB509" s="15">
        <f>BZ509</f>
        <v>0</v>
      </c>
      <c r="CC509" s="14">
        <f>IF(OR($BH509="T", $BH509="R"), 0, IF($BH509="C", IF($BI509="Y", IF($BA509="C", 0, IF(AF509="N/A", Q509-T509, AF509-AG509)), IF($AF509="N/A", U509, AH509)), AN509))</f>
        <v>0</v>
      </c>
      <c r="CD509" s="14">
        <f>IF(OR($BH509="T", $BH509="R"), 0, IF($BH509="C", IF($BI509="Y", 0, IF($AF509="N/A", V509, AI509)), AO509))</f>
        <v>0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S:3 G:0 GR:0</v>
      </c>
      <c r="CH509" s="6"/>
      <c r="CK509" s="6"/>
      <c r="CL509" s="6"/>
      <c r="CM509" s="6"/>
      <c r="CN509" s="6"/>
      <c r="CO509" s="6"/>
      <c r="CP509" s="6"/>
    </row>
    <row r="510" spans="1:94" x14ac:dyDescent="0.25">
      <c r="A510" s="13">
        <v>3666</v>
      </c>
      <c r="B510" s="14" t="s">
        <v>2080</v>
      </c>
      <c r="C510" s="14" t="s">
        <v>63</v>
      </c>
      <c r="D510" s="14" t="s">
        <v>59</v>
      </c>
      <c r="E510" s="14">
        <f>VLOOKUP(B510, 'Rookie Year'!$A$2:$B$55555,2,FALSE)</f>
        <v>2020</v>
      </c>
      <c r="F510" s="14">
        <v>2020</v>
      </c>
      <c r="G510" s="14" t="s">
        <v>40</v>
      </c>
      <c r="H510" s="14" t="s">
        <v>2202</v>
      </c>
      <c r="I510" s="15">
        <v>5</v>
      </c>
      <c r="J510" s="14">
        <v>4</v>
      </c>
      <c r="K510" s="16">
        <f>IF(AND(G510&lt;&gt;"N",R510="N/A"), IF(I510&lt;4, 0, 0.25),IF(I510=1, IF(J510=1,0.25, 0.25), IF(I510&lt;13, 0.25, IF(I510&lt;26, 0.4, IF(I510&lt;51, 0.6, 0.75)))))</f>
        <v>0.25</v>
      </c>
      <c r="L510" s="15">
        <f>I510-M510</f>
        <v>3</v>
      </c>
      <c r="M510" s="15">
        <f>ROUNDUP(I510*K510,0)</f>
        <v>2</v>
      </c>
      <c r="N510" s="15">
        <f>M510*J510</f>
        <v>8</v>
      </c>
      <c r="O510" s="15">
        <v>8</v>
      </c>
      <c r="P510" s="15">
        <v>0</v>
      </c>
      <c r="Q510" s="15">
        <f>N510-O510-P510</f>
        <v>0</v>
      </c>
      <c r="R510" s="14">
        <v>2022</v>
      </c>
      <c r="S510" s="14">
        <f>IF(R510="N/A", J510-($B$1-F510), J510-($B$1-R510))</f>
        <v>1</v>
      </c>
      <c r="T510" s="15">
        <v>0</v>
      </c>
      <c r="U510" s="15" t="str">
        <f>IF($S510&lt;2, "N/A", $M510)</f>
        <v>N/A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Yes</v>
      </c>
      <c r="AA510" s="17">
        <f>IF(C510="DM", "N/A", IF(Z510="No","N/A",VLOOKUP(B510,'Extension List'!$A$3:$AE$1972,19,FALSE)))</f>
        <v>19</v>
      </c>
      <c r="AB510" s="14">
        <f>IF(C510="DM", "N/A", IF(Z510="No","N/A",VLOOKUP(B510,'Extension List'!$A$3:$AE$1972,21,FALSE)))</f>
        <v>4</v>
      </c>
      <c r="AC510" s="14">
        <f>IF(AA510="N/A", "N/A", 0)</f>
        <v>0</v>
      </c>
      <c r="AD510" s="15" t="str">
        <f>IF(AE510="N/A", "N/A", AA510-AE510)</f>
        <v>N/A</v>
      </c>
      <c r="AE510" s="15" t="str">
        <f>IF(AA510="N/A", "N/A", IF(AC510&gt;0, IF(AA510&lt;13, ROUNDUP(0.25*AA510,0), IF(AA510&lt;26, ROUNDUP(0.4*AA510,0), IF(AA510&lt;51, ROUNDUP(0.6*AA510,0), ROUNDUP(0.75*AA510,0)))), "N/A"))</f>
        <v>N/A</v>
      </c>
      <c r="AF510" s="15" t="str">
        <f>IF(AD510="N/A","N/A", (AE510*AC510)+Q510)</f>
        <v>N/A</v>
      </c>
      <c r="AG510" s="15" t="str">
        <f>IF($AF510="N/A", "N/A", "TBC")</f>
        <v>N/A</v>
      </c>
      <c r="AH510" s="15" t="str">
        <f>IF($AF510="N/A", "N/A", "TBC")</f>
        <v>N/A</v>
      </c>
      <c r="AI510" s="15" t="str">
        <f>IF($AF510="N/A","N/A",IF(AC510&gt;1,"TBC","N/A"))</f>
        <v>N/A</v>
      </c>
      <c r="AJ510" s="15" t="str">
        <f>IF($AF510="N/A","N/A",IF(AC510&gt;2,"TBC","N/A"))</f>
        <v>N/A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N/A</v>
      </c>
      <c r="AM510" s="15">
        <f>IF(AD510="N/A", L510+T510, L510+AG510)</f>
        <v>3</v>
      </c>
      <c r="AN510" s="15" t="str">
        <f>IF(AD510="N/A", IF(U510="N/A", "N/A", L510+U510), AD510+AH510)</f>
        <v>N/A</v>
      </c>
      <c r="AO510" s="15" t="str">
        <f>IF(AD510="N/A", IF(V510="N/A", "N/A", L510+V510), IF(AI510="N/A", "N/A", AD510+AI510))</f>
        <v>N/A</v>
      </c>
      <c r="AP510" s="15" t="str">
        <f>IF(AD510="N/A", IF(W510="N/A", "N/A", L510+W510), IF(AJ510="N/A", "N/A", AD510+AJ510))</f>
        <v>N/A</v>
      </c>
      <c r="AQ510" s="15" t="str">
        <f>IF(AD510="N/A", IF(X510="N/A", "N/A", L510+X510), IF(AK510="N/A", "N/A", AD510+AK510))</f>
        <v>N/A</v>
      </c>
      <c r="AR510" s="14" t="s">
        <v>44</v>
      </c>
      <c r="AS510" s="14" t="s">
        <v>44</v>
      </c>
      <c r="AT510" s="14" t="s">
        <v>44</v>
      </c>
      <c r="AU510" s="14" t="s">
        <v>44</v>
      </c>
      <c r="AV510" s="14" t="s">
        <v>44</v>
      </c>
      <c r="AW510" s="14" t="s">
        <v>44</v>
      </c>
      <c r="AX510" s="14" t="s">
        <v>44</v>
      </c>
      <c r="AY510" s="14" t="s">
        <v>44</v>
      </c>
      <c r="AZ510" s="14" t="s">
        <v>44</v>
      </c>
      <c r="BA510" s="14" t="s">
        <v>44</v>
      </c>
      <c r="BB510" s="14" t="s">
        <v>44</v>
      </c>
      <c r="BC510" s="14" t="s">
        <v>44</v>
      </c>
      <c r="BD510" s="14" t="s">
        <v>44</v>
      </c>
      <c r="BE510" s="14" t="s">
        <v>44</v>
      </c>
      <c r="BF510" s="14" t="s">
        <v>44</v>
      </c>
      <c r="BG510" s="14" t="s">
        <v>44</v>
      </c>
      <c r="BH510" s="14" t="s">
        <v>44</v>
      </c>
      <c r="BI510" s="14"/>
      <c r="BJ510" s="15">
        <f>IF(AR510="R", $CA510, IF(OR(AR510="P", AR510="T", AR510="N"), 0, IF($C510="DM", $T510, IF(OR(AR510="Y", AR510="IR"),$AM510,IF(AR510="C", IF($BI510="Y", IF($AF510="N/A", $Q510, $AF510), IF($AG510="N/A", $T510,$AG510)))))))</f>
        <v>0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0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0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0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0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0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0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0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0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0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0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0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0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0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0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0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0</v>
      </c>
      <c r="CA510" s="14" t="s">
        <v>75</v>
      </c>
      <c r="CB510" s="15">
        <f>BZ510</f>
        <v>0</v>
      </c>
      <c r="CC510" s="14" t="str">
        <f>IF(OR($BH510="T", $BH510="R"), 0, IF($BH510="C", IF($BI510="Y", IF($BA510="C", 0, IF(AF510="N/A", Q510-T510, AF510-AG510)), IF($AF510="N/A", U510, AH510)), AN510))</f>
        <v>N/A</v>
      </c>
      <c r="CD510" s="14" t="str">
        <f>IF(OR($BH510="T", $BH510="R"), 0, IF($BH510="C", IF($BI510="Y", 0, IF($AF510="N/A", V510, AI510)), AO510))</f>
        <v>N/A</v>
      </c>
      <c r="CE510" s="14" t="str">
        <f>IF(OR($BH510="T", $BH510="R"), 0, IF($BH510="C", IF($BI510="Y", 0, IF($AF510="N/A", W510, AJ510)), AP510))</f>
        <v>N/A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S:3 G:2 GR:0</v>
      </c>
      <c r="CH510" s="6"/>
      <c r="CK510" s="6"/>
      <c r="CL510" s="6"/>
      <c r="CM510" s="6"/>
      <c r="CN510" s="6"/>
      <c r="CO510" s="6"/>
      <c r="CP510" s="6"/>
    </row>
    <row r="511" spans="1:94" x14ac:dyDescent="0.25">
      <c r="A511" s="13">
        <v>6057</v>
      </c>
      <c r="B511" s="14" t="s">
        <v>3173</v>
      </c>
      <c r="C511" s="14" t="s">
        <v>63</v>
      </c>
      <c r="D511" s="14" t="s">
        <v>59</v>
      </c>
      <c r="E511" s="14">
        <v>2025</v>
      </c>
      <c r="F511" s="14">
        <v>2025</v>
      </c>
      <c r="G511" s="14" t="s">
        <v>40</v>
      </c>
      <c r="H511" s="14" t="s">
        <v>2202</v>
      </c>
      <c r="I511" s="15">
        <v>1</v>
      </c>
      <c r="J511" s="14">
        <v>3</v>
      </c>
      <c r="K511" s="16">
        <f>IF(AND(G511&lt;&gt;"N",R511="N/A"), IF(I511&lt;4, 0, 0.25),IF(I511=1, IF(J511=1,0.25, 0.25), IF(I511&lt;13, 0.25, IF(I511&lt;26, 0.4, IF(I511&lt;51, 0.6, 0.75)))))</f>
        <v>0</v>
      </c>
      <c r="L511" s="15">
        <f>I511-M511</f>
        <v>1</v>
      </c>
      <c r="M511" s="15">
        <f>ROUNDUP(I511*K511,0)</f>
        <v>0</v>
      </c>
      <c r="N511" s="15">
        <f>M511*J511</f>
        <v>0</v>
      </c>
      <c r="O511" s="15">
        <v>0</v>
      </c>
      <c r="P511" s="15">
        <v>0</v>
      </c>
      <c r="Q511" s="15">
        <f>N511-O511-P511</f>
        <v>0</v>
      </c>
      <c r="R511" s="14" t="s">
        <v>75</v>
      </c>
      <c r="S511" s="14">
        <f>IF(R511="N/A", J511-($B$1-F511), J511-($B$1-R511))</f>
        <v>3</v>
      </c>
      <c r="T511" s="15">
        <f>IF($S511&lt;1, "N/A", $M511)</f>
        <v>0</v>
      </c>
      <c r="U511" s="15">
        <f>IF($S511&lt;2, "N/A", $M511)</f>
        <v>0</v>
      </c>
      <c r="V511" s="15">
        <f>IF($S511&lt;3, "N/A", $M511)</f>
        <v>0</v>
      </c>
      <c r="W511" s="15" t="str">
        <f>IF($S511&lt;4, "N/A", $M511)</f>
        <v>N/A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List'!$A$3:$AE$1972,19,FALSE)))</f>
        <v>N/A</v>
      </c>
      <c r="AB511" s="14" t="str">
        <f>IF(C511="DM", "N/A", IF(Z511="No","N/A",VLOOKUP(B511,'Extension List'!$A$3:$AE$1972,21,FALSE)))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1</v>
      </c>
      <c r="AN511" s="15">
        <f>IF(AD511="N/A", IF(U511="N/A", "N/A", L511+U511), AD511+AH511)</f>
        <v>1</v>
      </c>
      <c r="AO511" s="15">
        <f>IF(AD511="N/A", IF(V511="N/A", "N/A", L511+V511), IF(AI511="N/A", "N/A", AD511+AI511))</f>
        <v>1</v>
      </c>
      <c r="AP511" s="15" t="str">
        <f>IF(AD511="N/A", IF(W511="N/A", "N/A", L511+W511), IF(AJ511="N/A", "N/A", AD511+AJ511))</f>
        <v>N/A</v>
      </c>
      <c r="AQ511" s="15" t="str">
        <f>IF(AD511="N/A", IF(X511="N/A", "N/A", L511+X511), IF(AK511="N/A", "N/A", AD511+AK511))</f>
        <v>N/A</v>
      </c>
      <c r="AR511" s="14" t="s">
        <v>40</v>
      </c>
      <c r="AS511" s="14" t="s">
        <v>40</v>
      </c>
      <c r="AT511" s="14" t="s">
        <v>40</v>
      </c>
      <c r="AU511" s="14" t="s">
        <v>40</v>
      </c>
      <c r="AV511" s="14" t="s">
        <v>40</v>
      </c>
      <c r="AW511" s="14" t="s">
        <v>40</v>
      </c>
      <c r="AX511" s="14" t="s">
        <v>40</v>
      </c>
      <c r="AY511" s="14" t="s">
        <v>40</v>
      </c>
      <c r="AZ511" s="14" t="s">
        <v>40</v>
      </c>
      <c r="BA511" s="14" t="s">
        <v>40</v>
      </c>
      <c r="BB511" s="14" t="s">
        <v>40</v>
      </c>
      <c r="BC511" s="14" t="s">
        <v>40</v>
      </c>
      <c r="BD511" s="14" t="s">
        <v>40</v>
      </c>
      <c r="BE511" s="14" t="s">
        <v>40</v>
      </c>
      <c r="BF511" s="14" t="s">
        <v>40</v>
      </c>
      <c r="BG511" s="14" t="s">
        <v>40</v>
      </c>
      <c r="BH511" s="14" t="s">
        <v>40</v>
      </c>
      <c r="BJ511" s="15">
        <f>IF(AR511="R", $CA511, IF(OR(AR511="P", AR511="T", AR511="N"), 0, IF($C511="DM", $T511, IF(OR(AR511="Y", AR511="IR"),$AM511,IF(AR511="C", IF($BI511="Y", IF($AF511="N/A", $Q511, $AF511), IF($AG511="N/A", $T511,$AG511)))))))</f>
        <v>1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1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1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1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1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1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1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1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1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1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1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1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1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1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1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1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1</v>
      </c>
      <c r="CA511" s="14" t="s">
        <v>75</v>
      </c>
      <c r="CB511" s="15">
        <f>BZ511</f>
        <v>1</v>
      </c>
      <c r="CC511" s="14">
        <f>IF(OR($BH511="T", $BH511="R"), 0, IF($BH511="C", IF($BI511="Y", IF($BA511="C", 0, IF(AF511="N/A", Q511-T511, AF511-AG511)), IF($AF511="N/A", U511, AH511)), AN511))</f>
        <v>1</v>
      </c>
      <c r="CD511" s="14">
        <f>IF(OR($BH511="T", $BH511="R"), 0, IF($BH511="C", IF($BI511="Y", 0, IF($AF511="N/A", V511, AI511)), AO511))</f>
        <v>1</v>
      </c>
      <c r="CE511" s="14" t="str">
        <f>IF(OR($BH511="T", $BH511="R"), 0, IF($BH511="C", IF($BI511="Y", 0, IF($AF511="N/A", W511, AJ511)), AP511))</f>
        <v>N/A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S:1 G:0 GR:0</v>
      </c>
      <c r="CH511" s="6"/>
      <c r="CK511" s="6"/>
      <c r="CL511" s="6"/>
      <c r="CM511" s="6"/>
      <c r="CN511" s="6"/>
      <c r="CO511" s="6"/>
      <c r="CP511" s="6"/>
    </row>
    <row r="512" spans="1:94" x14ac:dyDescent="0.25">
      <c r="A512" s="13">
        <v>4750</v>
      </c>
      <c r="B512" s="14" t="s">
        <v>2580</v>
      </c>
      <c r="C512" s="14" t="s">
        <v>63</v>
      </c>
      <c r="D512" s="14" t="s">
        <v>59</v>
      </c>
      <c r="E512" s="14">
        <f>VLOOKUP(B512, 'Rookie Year'!$A$2:$B$55555,2,FALSE)</f>
        <v>2022</v>
      </c>
      <c r="F512" s="14">
        <v>2022</v>
      </c>
      <c r="G512" s="14" t="s">
        <v>40</v>
      </c>
      <c r="H512" s="14" t="s">
        <v>2179</v>
      </c>
      <c r="I512" s="15">
        <v>3</v>
      </c>
      <c r="J512" s="14">
        <v>4</v>
      </c>
      <c r="K512" s="16">
        <f>IF(AND(G512&lt;&gt;"N",R512="N/A"), IF(I512&lt;4, 0, 0.25),IF(I512=1, IF(J512=1,0.25, 0.25), IF(I512&lt;13, 0.25, IF(I512&lt;26, 0.4, IF(I512&lt;51, 0.6, 0.75)))))</f>
        <v>0</v>
      </c>
      <c r="L512" s="15">
        <f>I512-M512</f>
        <v>3</v>
      </c>
      <c r="M512" s="15">
        <f>ROUNDUP(I512*K512,0)</f>
        <v>0</v>
      </c>
      <c r="N512" s="15">
        <f>M512*J512</f>
        <v>0</v>
      </c>
      <c r="O512" s="15">
        <v>0</v>
      </c>
      <c r="P512" s="15">
        <v>0</v>
      </c>
      <c r="Q512" s="15">
        <f>N512-O512-P512</f>
        <v>0</v>
      </c>
      <c r="R512" s="14" t="s">
        <v>75</v>
      </c>
      <c r="S512" s="14">
        <f>IF(R512="N/A", J512-($B$1-F512), J512-($B$1-R512))</f>
        <v>1</v>
      </c>
      <c r="T512" s="15">
        <v>0</v>
      </c>
      <c r="U512" s="15" t="str">
        <f>IF($S512&lt;2, "N/A", $M512)</f>
        <v>N/A</v>
      </c>
      <c r="V512" s="15" t="str">
        <f>IF($S512&lt;3, "N/A", $M512)</f>
        <v>N/A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Yes</v>
      </c>
      <c r="AA512" s="17">
        <f>IF(C512="DM", "N/A", IF(Z512="No","N/A",VLOOKUP(B512,'Extension List'!$A$3:$AE$1972,19,FALSE)))</f>
        <v>19</v>
      </c>
      <c r="AB512" s="14">
        <f>IF(C512="DM", "N/A", IF(Z512="No","N/A",VLOOKUP(B512,'Extension List'!$A$3:$AE$1972,21,FALSE)))</f>
        <v>4</v>
      </c>
      <c r="AC512" s="14">
        <f>IF(AA512="N/A", "N/A", 0)</f>
        <v>0</v>
      </c>
      <c r="AD512" s="15" t="str">
        <f>IF(AE512="N/A", "N/A", AA512-AE512)</f>
        <v>N/A</v>
      </c>
      <c r="AE512" s="15" t="str">
        <f>IF(AA512="N/A", "N/A", IF(AC512&gt;0, IF(AA512&lt;13, ROUNDUP(0.25*AA512,0), IF(AA512&lt;26, ROUNDUP(0.4*AA512,0), IF(AA512&lt;51, ROUNDUP(0.6*AA512,0), ROUNDUP(0.75*AA512,0)))), "N/A"))</f>
        <v>N/A</v>
      </c>
      <c r="AF512" s="15" t="str">
        <f>IF(AD512="N/A","N/A", (AE512*AC512)+Q512)</f>
        <v>N/A</v>
      </c>
      <c r="AG512" s="15" t="str">
        <f>IF($AF512="N/A", "N/A", "TBC")</f>
        <v>N/A</v>
      </c>
      <c r="AH512" s="15" t="str">
        <f>IF($AF512="N/A", "N/A", "TBC")</f>
        <v>N/A</v>
      </c>
      <c r="AI512" s="15" t="str">
        <f>IF($AF512="N/A","N/A",IF(AC512&gt;1,"TBC","N/A"))</f>
        <v>N/A</v>
      </c>
      <c r="AJ512" s="15" t="str">
        <f>IF($AF512="N/A","N/A",IF(AC512&gt;2,"TBC","N/A"))</f>
        <v>N/A</v>
      </c>
      <c r="AK512" s="15" t="str">
        <f>IF($AF512="N/A","N/A",IF(AC512&gt;3,"TBC","N/A"))</f>
        <v>N/A</v>
      </c>
      <c r="AL512" s="15" t="str">
        <f>IF(AC512="N/A","N/A",IF(AC512&gt;0,IF(SUM(AG512:AK512)&lt;&gt;AF512,"CHECK","OK"),"N/A"))</f>
        <v>N/A</v>
      </c>
      <c r="AM512" s="15">
        <f>IF(AD512="N/A", L512+T512, L512+AG512)</f>
        <v>3</v>
      </c>
      <c r="AN512" s="15" t="str">
        <f>IF(AD512="N/A", IF(U512="N/A", "N/A", L512+U512), AD512+AH512)</f>
        <v>N/A</v>
      </c>
      <c r="AO512" s="15" t="str">
        <f>IF(AD512="N/A", IF(V512="N/A", "N/A", L512+V512), IF(AI512="N/A", "N/A", AD512+AI512))</f>
        <v>N/A</v>
      </c>
      <c r="AP512" s="15" t="str">
        <f>IF(AD512="N/A", IF(W512="N/A", "N/A", L512+W512), IF(AJ512="N/A", "N/A", AD512+AJ512))</f>
        <v>N/A</v>
      </c>
      <c r="AQ512" s="15" t="str">
        <f>IF(AD512="N/A", IF(X512="N/A", "N/A", L512+X512), IF(AK512="N/A", "N/A", AD512+AK512))</f>
        <v>N/A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I512" s="14"/>
      <c r="BJ512" s="15">
        <f>IF(AR512="R", $CA512, IF(OR(AR512="P", AR512="T", AR512="N"), 0, IF($C512="DM", $T512, IF(OR(AR512="Y", AR512="IR"),$AM512,IF(AR512="C", IF($BI512="Y", IF($AF512="N/A", $Q512, $AF512), IF($AG512="N/A", $T512,$AG512)))))))</f>
        <v>3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3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3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3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3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3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3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3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3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3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3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3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3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3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3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3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3</v>
      </c>
      <c r="CA512" s="14" t="s">
        <v>75</v>
      </c>
      <c r="CB512" s="15">
        <f>BZ512</f>
        <v>3</v>
      </c>
      <c r="CC512" s="14" t="str">
        <f>IF(OR($BH512="T", $BH512="R"), 0, IF($BH512="C", IF($BI512="Y", IF($BA512="C", 0, IF(AF512="N/A", Q512-T512, AF512-AG512)), IF($AF512="N/A", U512, AH512)), AN512))</f>
        <v>N/A</v>
      </c>
      <c r="CD512" s="14" t="str">
        <f>IF(OR($BH512="T", $BH512="R"), 0, IF($BH512="C", IF($BI512="Y", 0, IF($AF512="N/A", V512, AI512)), AO512))</f>
        <v>N/A</v>
      </c>
      <c r="CE512" s="14" t="str">
        <f>IF(OR($BH512="T", $BH512="R"), 0, IF($BH512="C", IF($BI512="Y", 0, IF($AF512="N/A", W512, AJ512)), AP512))</f>
        <v>N/A</v>
      </c>
      <c r="CF512" s="14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S:3 G:0 GR:0</v>
      </c>
      <c r="CH512" s="6"/>
      <c r="CK512" s="6"/>
      <c r="CL512" s="6"/>
      <c r="CM512" s="6"/>
      <c r="CN512" s="6"/>
      <c r="CO512" s="6"/>
      <c r="CP512" s="6"/>
    </row>
    <row r="513" spans="1:94" x14ac:dyDescent="0.25">
      <c r="A513" s="13">
        <v>5519</v>
      </c>
      <c r="B513" s="14" t="s">
        <v>571</v>
      </c>
      <c r="C513" s="14" t="s">
        <v>63</v>
      </c>
      <c r="D513" s="14" t="s">
        <v>59</v>
      </c>
      <c r="E513" s="14">
        <f>VLOOKUP(B513, 'Rookie Year'!$A$2:$B$55555,2,FALSE)</f>
        <v>2014</v>
      </c>
      <c r="F513" s="14">
        <v>2024</v>
      </c>
      <c r="G513" s="14" t="s">
        <v>42</v>
      </c>
      <c r="H513" s="14" t="s">
        <v>1927</v>
      </c>
      <c r="I513" s="15">
        <v>32</v>
      </c>
      <c r="J513" s="14">
        <v>2</v>
      </c>
      <c r="K513" s="16">
        <f>IF(AND(G513&lt;&gt;"N",R513="N/A"), IF(I513&lt;4, 0, 0.25),IF(I513=1, IF(J513=1,0.25, 0.25), IF(I513&lt;13, 0.25, IF(I513&lt;26, 0.4, IF(I513&lt;51, 0.6, 0.75)))))</f>
        <v>0.6</v>
      </c>
      <c r="L513" s="15">
        <f>I513-M513</f>
        <v>12</v>
      </c>
      <c r="M513" s="15">
        <f>ROUNDUP(I513*K513,0)</f>
        <v>20</v>
      </c>
      <c r="N513" s="15">
        <f>M513*J513</f>
        <v>40</v>
      </c>
      <c r="O513" s="15">
        <v>30</v>
      </c>
      <c r="P513" s="15">
        <v>0</v>
      </c>
      <c r="Q513" s="15">
        <f>N513-O513-P513</f>
        <v>10</v>
      </c>
      <c r="R513" s="14" t="s">
        <v>75</v>
      </c>
      <c r="S513" s="14">
        <f>IF(R513="N/A", J513-($B$1-F513), J513-($B$1-R513))</f>
        <v>1</v>
      </c>
      <c r="T513" s="15">
        <v>10</v>
      </c>
      <c r="U513" s="15" t="str">
        <f>IF($S513&lt;2, "N/A", $M513)</f>
        <v>N/A</v>
      </c>
      <c r="V513" s="15" t="str">
        <f>IF($S513&lt;3, "N/A", $M513)</f>
        <v>N/A</v>
      </c>
      <c r="W513" s="15" t="str">
        <f>IF($S513&lt;4, "N/A", $M513)</f>
        <v>N/A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Yes</v>
      </c>
      <c r="AA513" s="17">
        <f>IF(C513="DM", "N/A", IF(Z513="No","N/A",VLOOKUP(B513,'Extension List'!$A$3:$AE$1972,19,FALSE)))</f>
        <v>85</v>
      </c>
      <c r="AB513" s="14">
        <f>IF(C513="DM", "N/A", IF(Z513="No","N/A",VLOOKUP(B513,'Extension List'!$A$3:$AE$1972,21,FALSE)))</f>
        <v>4</v>
      </c>
      <c r="AC513" s="14">
        <f>IF(AA513="N/A", "N/A", 0)</f>
        <v>0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22</v>
      </c>
      <c r="AN513" s="15" t="str">
        <f>IF(AD513="N/A", IF(U513="N/A", "N/A", L513+U513), AD513+AH513)</f>
        <v>N/A</v>
      </c>
      <c r="AO513" s="15" t="str">
        <f>IF(AD513="N/A", IF(V513="N/A", "N/A", L513+V513), IF(AI513="N/A", "N/A", AD513+AI513))</f>
        <v>N/A</v>
      </c>
      <c r="AP513" s="15" t="str">
        <f>IF(AD513="N/A", IF(W513="N/A", "N/A", L513+W513), IF(AJ513="N/A", "N/A", AD513+AJ513))</f>
        <v>N/A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I513" s="14"/>
      <c r="BJ513" s="15">
        <f>IF(AR513="R", $CA513, IF(OR(AR513="P", AR513="T", AR513="N"), 0, IF($C513="DM", $T513, IF(OR(AR513="Y", AR513="IR"),$AM513,IF(AR513="C", IF($BI513="Y", IF($AF513="N/A", $Q513, $AF513), IF($AG513="N/A", $T513,$AG513)))))))</f>
        <v>22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22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22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22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22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22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22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22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22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22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22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22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22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22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22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22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22</v>
      </c>
      <c r="CA513" s="14" t="s">
        <v>75</v>
      </c>
      <c r="CB513" s="15">
        <f>BZ513</f>
        <v>22</v>
      </c>
      <c r="CC513" s="14" t="str">
        <f>IF(OR($BH513="T", $BH513="R"), 0, IF($BH513="C", IF($BI513="Y", IF($BA513="C", 0, IF(AF513="N/A", Q513-T513, AF513-AG513)), IF($AF513="N/A", U513, AH513)), AN513))</f>
        <v>N/A</v>
      </c>
      <c r="CD513" s="14" t="str">
        <f>IF(OR($BH513="T", $BH513="R"), 0, IF($BH513="C", IF($BI513="Y", 0, IF($AF513="N/A", V513, AI513)), AO513))</f>
        <v>N/A</v>
      </c>
      <c r="CE513" s="14" t="str">
        <f>IF(OR($BH513="T", $BH513="R"), 0, IF($BH513="C", IF($BI513="Y", 0, IF($AF513="N/A", W513, AJ513)), AP513))</f>
        <v>N/A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S:12 G:20 GR:10</v>
      </c>
      <c r="CH513" s="6"/>
      <c r="CK513" s="6"/>
      <c r="CL513" s="6"/>
      <c r="CM513" s="6"/>
      <c r="CN513" s="6"/>
      <c r="CO513" s="6"/>
      <c r="CP513" s="6"/>
    </row>
    <row r="514" spans="1:94" x14ac:dyDescent="0.25">
      <c r="A514" s="13">
        <v>5079</v>
      </c>
      <c r="B514" s="14" t="s">
        <v>813</v>
      </c>
      <c r="C514" s="14" t="s">
        <v>63</v>
      </c>
      <c r="D514" s="14" t="s">
        <v>59</v>
      </c>
      <c r="E514" s="14">
        <f>VLOOKUP(B514, 'Rookie Year'!$A$2:$B$55555,2,FALSE)</f>
        <v>2016</v>
      </c>
      <c r="F514" s="14">
        <v>2023</v>
      </c>
      <c r="G514" s="14" t="s">
        <v>42</v>
      </c>
      <c r="H514" s="14" t="s">
        <v>1927</v>
      </c>
      <c r="I514" s="15">
        <v>79</v>
      </c>
      <c r="J514" s="14">
        <v>4</v>
      </c>
      <c r="K514" s="16">
        <f>IF(AND(G514&lt;&gt;"N",R514="N/A"), IF(I514&lt;4, 0, 0.25),IF(I514=1, IF(J514=1,0.25, 0.25), IF(I514&lt;13, 0.25, IF(I514&lt;26, 0.4, IF(I514&lt;51, 0.6, 0.75)))))</f>
        <v>0.75</v>
      </c>
      <c r="L514" s="15">
        <f>I514-M514</f>
        <v>19</v>
      </c>
      <c r="M514" s="15">
        <f>ROUNDUP(I514*K514,0)</f>
        <v>60</v>
      </c>
      <c r="N514" s="15">
        <f>M514*J514</f>
        <v>240</v>
      </c>
      <c r="O514" s="15">
        <v>120</v>
      </c>
      <c r="P514" s="15">
        <v>0</v>
      </c>
      <c r="Q514" s="15">
        <f>N514-O514-P514</f>
        <v>120</v>
      </c>
      <c r="R514" s="14" t="s">
        <v>75</v>
      </c>
      <c r="S514" s="14">
        <f>IF(R514="N/A", J514-($B$1-F514), J514-($B$1-R514))</f>
        <v>2</v>
      </c>
      <c r="T514" s="15">
        <v>60</v>
      </c>
      <c r="U514" s="15">
        <v>60</v>
      </c>
      <c r="V514" s="15" t="str">
        <f>IF($S514&lt;3, "N/A", $M514)</f>
        <v>N/A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List'!$A$3:$AE$1972,19,FALSE)))</f>
        <v>N/A</v>
      </c>
      <c r="AB514" s="14" t="str">
        <f>IF(C514="DM", "N/A", IF(Z514="No","N/A",VLOOKUP(B514,'Extension List'!$A$3:$AE$1972,21,FALSE)))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79</v>
      </c>
      <c r="AN514" s="15">
        <f>IF(AD514="N/A", IF(U514="N/A", "N/A", L514+U514), AD514+AH514)</f>
        <v>79</v>
      </c>
      <c r="AO514" s="15" t="str">
        <f>IF(AD514="N/A", IF(V514="N/A", "N/A", L514+V514), IF(AI514="N/A", "N/A", AD514+AI514))</f>
        <v>N/A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40</v>
      </c>
      <c r="AS514" s="14" t="s">
        <v>40</v>
      </c>
      <c r="AT514" s="14" t="s">
        <v>40</v>
      </c>
      <c r="AU514" s="14" t="s">
        <v>40</v>
      </c>
      <c r="AV514" s="14" t="s">
        <v>48</v>
      </c>
      <c r="AW514" s="14" t="s">
        <v>48</v>
      </c>
      <c r="AX514" s="14" t="s">
        <v>48</v>
      </c>
      <c r="AY514" s="14" t="s">
        <v>48</v>
      </c>
      <c r="AZ514" s="14" t="s">
        <v>48</v>
      </c>
      <c r="BA514" s="14" t="s">
        <v>48</v>
      </c>
      <c r="BB514" s="14" t="s">
        <v>48</v>
      </c>
      <c r="BC514" s="14" t="s">
        <v>48</v>
      </c>
      <c r="BD514" s="14" t="s">
        <v>48</v>
      </c>
      <c r="BE514" s="14" t="s">
        <v>48</v>
      </c>
      <c r="BF514" s="14" t="s">
        <v>48</v>
      </c>
      <c r="BG514" s="14" t="s">
        <v>48</v>
      </c>
      <c r="BH514" s="14" t="s">
        <v>48</v>
      </c>
      <c r="BI514" s="14"/>
      <c r="BJ514" s="15">
        <f>IF(AR514="R", $CA514, IF(OR(AR514="P", AR514="T", AR514="N"), 0, IF($C514="DM", $T514, IF(OR(AR514="Y", AR514="IR"),$AM514,IF(AR514="C", IF($BI514="Y", IF($AF514="N/A", $Q514, $AF514), IF($AG514="N/A", $T514,$AG514)))))))</f>
        <v>79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79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79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79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79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79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79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79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79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79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79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79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79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79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79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79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79</v>
      </c>
      <c r="CA514" s="14" t="s">
        <v>75</v>
      </c>
      <c r="CB514" s="15">
        <f>BZ514</f>
        <v>79</v>
      </c>
      <c r="CC514" s="14">
        <f>IF(OR($BH514="T", $BH514="R"), 0, IF($BH514="C", IF($BI514="Y", IF($BA514="C", 0, IF(AF514="N/A", Q514-T514, AF514-AG514)), IF($AF514="N/A", U514, AH514)), AN514))</f>
        <v>79</v>
      </c>
      <c r="CD514" s="14" t="str">
        <f>IF(OR($BH514="T", $BH514="R"), 0, IF($BH514="C", IF($BI514="Y", 0, IF($AF514="N/A", V514, AI514)), AO514))</f>
        <v>N/A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S:19 G:60 GR:120</v>
      </c>
      <c r="CH514" s="6"/>
      <c r="CK514" s="6"/>
      <c r="CL514" s="6"/>
      <c r="CM514" s="6"/>
      <c r="CN514" s="6"/>
      <c r="CO514" s="6"/>
      <c r="CP514" s="6"/>
    </row>
    <row r="515" spans="1:94" x14ac:dyDescent="0.25">
      <c r="A515" s="13">
        <v>5262</v>
      </c>
      <c r="B515" s="14" t="s">
        <v>2848</v>
      </c>
      <c r="C515" s="14" t="s">
        <v>63</v>
      </c>
      <c r="D515" s="14" t="s">
        <v>59</v>
      </c>
      <c r="E515" s="14">
        <f>VLOOKUP(B515, 'Rookie Year'!$A$2:$B$55555,2,FALSE)</f>
        <v>2023</v>
      </c>
      <c r="F515" s="14">
        <v>2023</v>
      </c>
      <c r="G515" s="14" t="s">
        <v>40</v>
      </c>
      <c r="H515" s="14" t="s">
        <v>2238</v>
      </c>
      <c r="I515" s="15">
        <v>1</v>
      </c>
      <c r="J515" s="14">
        <v>3</v>
      </c>
      <c r="K515" s="16">
        <f>IF(AND(G515&lt;&gt;"N",R515="N/A"), IF(I515&lt;4, 0, 0.25),IF(I515=1, IF(J515=1,0.25, 0.25), IF(I515&lt;13, 0.25, IF(I515&lt;26, 0.4, IF(I515&lt;51, 0.6, 0.75)))))</f>
        <v>0</v>
      </c>
      <c r="L515" s="15">
        <f>I515-M515</f>
        <v>1</v>
      </c>
      <c r="M515" s="15">
        <f>ROUNDUP(I515*K515,0)</f>
        <v>0</v>
      </c>
      <c r="N515" s="15">
        <f>M515*J515</f>
        <v>0</v>
      </c>
      <c r="O515" s="15">
        <v>0</v>
      </c>
      <c r="P515" s="15">
        <v>0</v>
      </c>
      <c r="Q515" s="15">
        <f>N515-O515-P515</f>
        <v>0</v>
      </c>
      <c r="R515" s="14" t="s">
        <v>75</v>
      </c>
      <c r="S515" s="14">
        <f>IF(R515="N/A", J515-($B$1-F515), J515-($B$1-R515))</f>
        <v>1</v>
      </c>
      <c r="T515" s="15">
        <v>0</v>
      </c>
      <c r="U515" s="15" t="str">
        <f>IF($S515&lt;2, "N/A", $M515)</f>
        <v>N/A</v>
      </c>
      <c r="V515" s="15" t="str">
        <f>IF($S515&lt;3, "N/A", $M515)</f>
        <v>N/A</v>
      </c>
      <c r="W515" s="15" t="str">
        <f>IF($S515&lt;4, "N/A", $M515)</f>
        <v>N/A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Yes</v>
      </c>
      <c r="AA515" s="17">
        <f>IF(C515="DM", "N/A", IF(Z515="No","N/A",VLOOKUP(B515,'Extension List'!$A$3:$AE$1972,19,FALSE)))</f>
        <v>5</v>
      </c>
      <c r="AB515" s="14">
        <f>IF(C515="DM", "N/A", IF(Z515="No","N/A",VLOOKUP(B515,'Extension List'!$A$3:$AE$1972,21,FALSE)))</f>
        <v>1</v>
      </c>
      <c r="AC515" s="14">
        <f>IF(AA515="N/A", "N/A", 0)</f>
        <v>0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1</v>
      </c>
      <c r="AN515" s="15" t="str">
        <f>IF(AD515="N/A", IF(U515="N/A", "N/A", L515+U515), AD515+AH515)</f>
        <v>N/A</v>
      </c>
      <c r="AO515" s="15" t="str">
        <f>IF(AD515="N/A", IF(V515="N/A", "N/A", L515+V515), IF(AI515="N/A", "N/A", AD515+AI515))</f>
        <v>N/A</v>
      </c>
      <c r="AP515" s="15" t="str">
        <f>IF(AD515="N/A", IF(W515="N/A", "N/A", L515+W515), IF(AJ515="N/A", "N/A", AD515+AJ515))</f>
        <v>N/A</v>
      </c>
      <c r="AQ515" s="15" t="str">
        <f>IF(AD515="N/A", IF(X515="N/A", "N/A", L515+X515), IF(AK515="N/A", "N/A", AD515+AK515))</f>
        <v>N/A</v>
      </c>
      <c r="AR515" s="14" t="s">
        <v>40</v>
      </c>
      <c r="AS515" s="14" t="s">
        <v>40</v>
      </c>
      <c r="AT515" s="14" t="s">
        <v>40</v>
      </c>
      <c r="AU515" s="14" t="s">
        <v>40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I515" s="14"/>
      <c r="BJ515" s="15">
        <f>IF(AR515="R", $CA515, IF(OR(AR515="P", AR515="T", AR515="N"), 0, IF($C515="DM", $T515, IF(OR(AR515="Y", AR515="IR"),$AM515,IF(AR515="C", IF($BI515="Y", IF($AF515="N/A", $Q515, $AF515), IF($AG515="N/A", $T515,$AG515)))))))</f>
        <v>1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1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1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1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1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1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1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1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1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1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1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1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1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1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1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1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1</v>
      </c>
      <c r="CA515" s="14" t="s">
        <v>75</v>
      </c>
      <c r="CB515" s="15">
        <f>BZ515</f>
        <v>1</v>
      </c>
      <c r="CC515" s="14" t="str">
        <f>IF(OR($BH515="T", $BH515="R"), 0, IF($BH515="C", IF($BI515="Y", IF($BA515="C", 0, IF(AF515="N/A", Q515-T515, AF515-AG515)), IF($AF515="N/A", U515, AH515)), AN515))</f>
        <v>N/A</v>
      </c>
      <c r="CD515" s="14" t="str">
        <f>IF(OR($BH515="T", $BH515="R"), 0, IF($BH515="C", IF($BI515="Y", 0, IF($AF515="N/A", V515, AI515)), AO515))</f>
        <v>N/A</v>
      </c>
      <c r="CE515" s="14" t="str">
        <f>IF(OR($BH515="T", $BH515="R"), 0, IF($BH515="C", IF($BI515="Y", 0, IF($AF515="N/A", W515, AJ515)), AP515))</f>
        <v>N/A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S:1 G:0 GR:0</v>
      </c>
      <c r="CH515" s="6"/>
      <c r="CK515" s="6"/>
      <c r="CL515" s="6"/>
      <c r="CM515" s="6"/>
      <c r="CN515" s="6"/>
      <c r="CO515" s="6"/>
      <c r="CP515" s="6"/>
    </row>
    <row r="516" spans="1:94" x14ac:dyDescent="0.25">
      <c r="A516" s="13">
        <v>3127</v>
      </c>
      <c r="B516" s="14" t="s">
        <v>932</v>
      </c>
      <c r="C516" s="14" t="s">
        <v>63</v>
      </c>
      <c r="D516" s="14" t="s">
        <v>59</v>
      </c>
      <c r="E516" s="14">
        <f>VLOOKUP(B516, 'Rookie Year'!$A$2:$B$55555,2,FALSE)</f>
        <v>2019</v>
      </c>
      <c r="F516" s="14">
        <v>2019</v>
      </c>
      <c r="G516" s="14" t="s">
        <v>40</v>
      </c>
      <c r="H516" s="14" t="s">
        <v>1926</v>
      </c>
      <c r="I516" s="15">
        <v>18</v>
      </c>
      <c r="J516" s="14">
        <v>5</v>
      </c>
      <c r="K516" s="16">
        <f>IF(AND(G516&lt;&gt;"N",R516="N/A"), IF(I516&lt;4, 0, 0.25),IF(I516=1, IF(J516=1,0.25, 0.25), IF(I516&lt;13, 0.25, IF(I516&lt;26, 0.4, IF(I516&lt;51, 0.6, 0.75)))))</f>
        <v>0.4</v>
      </c>
      <c r="L516" s="15">
        <f>I516-M516</f>
        <v>10</v>
      </c>
      <c r="M516" s="15">
        <f>ROUNDUP(I516*K516,0)</f>
        <v>8</v>
      </c>
      <c r="N516" s="15">
        <f>M516*J516</f>
        <v>40</v>
      </c>
      <c r="O516" s="15">
        <v>40</v>
      </c>
      <c r="P516" s="15">
        <v>0</v>
      </c>
      <c r="Q516" s="15">
        <f>N516-O516-P516</f>
        <v>0</v>
      </c>
      <c r="R516" s="14">
        <v>2021</v>
      </c>
      <c r="S516" s="14">
        <f>IF(R516="N/A", J516-($B$1-F516), J516-($B$1-R516))</f>
        <v>1</v>
      </c>
      <c r="T516" s="15">
        <v>0</v>
      </c>
      <c r="U516" s="15" t="str">
        <f>IF($S516&lt;2, "N/A", $M516)</f>
        <v>N/A</v>
      </c>
      <c r="V516" s="15" t="str">
        <f>IF($S516&lt;3, "N/A", $M516)</f>
        <v>N/A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Yes</v>
      </c>
      <c r="AA516" s="17">
        <f>IF(C516="DM", "N/A", IF(Z516="No","N/A",VLOOKUP(B516,'Extension List'!$A$3:$AE$1972,19,FALSE)))</f>
        <v>5</v>
      </c>
      <c r="AB516" s="14">
        <f>IF(C516="DM", "N/A", IF(Z516="No","N/A",VLOOKUP(B516,'Extension List'!$A$3:$AE$1972,21,FALSE)))</f>
        <v>1</v>
      </c>
      <c r="AC516" s="14">
        <f>IF(AA516="N/A", "N/A", 0)</f>
        <v>0</v>
      </c>
      <c r="AD516" s="15" t="str">
        <f>IF(AE516="N/A", "N/A", AA516-AE516)</f>
        <v>N/A</v>
      </c>
      <c r="AE516" s="15" t="str">
        <f>IF(AA516="N/A", "N/A", IF(AC516&gt;0, IF(AA516&lt;13, ROUNDUP(0.25*AA516,0), IF(AA516&lt;26, ROUNDUP(0.4*AA516,0), IF(AA516&lt;51, ROUNDUP(0.6*AA516,0), ROUNDUP(0.75*AA516,0)))), "N/A"))</f>
        <v>N/A</v>
      </c>
      <c r="AF516" s="15" t="str">
        <f>IF(AD516="N/A","N/A", (AE516*AC516)+Q516)</f>
        <v>N/A</v>
      </c>
      <c r="AG516" s="15" t="str">
        <f>IF($AF516="N/A", "N/A", "TBC")</f>
        <v>N/A</v>
      </c>
      <c r="AH516" s="15" t="str">
        <f>IF($AF516="N/A", "N/A", "TBC")</f>
        <v>N/A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N/A</v>
      </c>
      <c r="AM516" s="15">
        <f>IF(AD516="N/A", L516+T516, L516+AG516)</f>
        <v>10</v>
      </c>
      <c r="AN516" s="15" t="str">
        <f>IF(AD516="N/A", IF(U516="N/A", "N/A", L516+U516), AD516+AH516)</f>
        <v>N/A</v>
      </c>
      <c r="AO516" s="15" t="str">
        <f>IF(AD516="N/A", IF(V516="N/A", "N/A", L516+V516), IF(AI516="N/A", "N/A", AD516+AI516))</f>
        <v>N/A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44</v>
      </c>
      <c r="AS516" s="14" t="s">
        <v>44</v>
      </c>
      <c r="AT516" s="14" t="s">
        <v>44</v>
      </c>
      <c r="AU516" s="14" t="s">
        <v>44</v>
      </c>
      <c r="AV516" s="14" t="s">
        <v>44</v>
      </c>
      <c r="AW516" s="14" t="s">
        <v>44</v>
      </c>
      <c r="AX516" s="14" t="s">
        <v>44</v>
      </c>
      <c r="AY516" s="14" t="s">
        <v>44</v>
      </c>
      <c r="AZ516" s="14" t="s">
        <v>44</v>
      </c>
      <c r="BA516" s="14" t="s">
        <v>44</v>
      </c>
      <c r="BB516" s="14" t="s">
        <v>44</v>
      </c>
      <c r="BC516" s="14" t="s">
        <v>44</v>
      </c>
      <c r="BD516" s="14" t="s">
        <v>44</v>
      </c>
      <c r="BE516" s="14" t="s">
        <v>44</v>
      </c>
      <c r="BF516" s="14" t="s">
        <v>44</v>
      </c>
      <c r="BG516" s="14" t="s">
        <v>44</v>
      </c>
      <c r="BH516" s="14" t="s">
        <v>44</v>
      </c>
      <c r="BI516" s="14"/>
      <c r="BJ516" s="15">
        <f>IF(AR516="R", $CA516, IF(OR(AR516="P", AR516="T", AR516="N"), 0, IF($C516="DM", $T516, IF(OR(AR516="Y", AR516="IR"),$AM516,IF(AR516="C", IF($BI516="Y", IF($AF516="N/A", $Q516, $AF516), IF($AG516="N/A", $T516,$AG516)))))))</f>
        <v>0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0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0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0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0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0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0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0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0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0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0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0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0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0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0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0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0</v>
      </c>
      <c r="CA516" s="14" t="s">
        <v>75</v>
      </c>
      <c r="CB516" s="15">
        <f>BZ516</f>
        <v>0</v>
      </c>
      <c r="CC516" s="14" t="str">
        <f>IF(OR($BH516="T", $BH516="R"), 0, IF($BH516="C", IF($BI516="Y", IF($BA516="C", 0, IF(AF516="N/A", Q516-T516, AF516-AG516)), IF($AF516="N/A", U516, AH516)), AN516))</f>
        <v>N/A</v>
      </c>
      <c r="CD516" s="14" t="str">
        <f>IF(OR($BH516="T", $BH516="R"), 0, IF($BH516="C", IF($BI516="Y", 0, IF($AF516="N/A", V516, AI516)), AO516))</f>
        <v>N/A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S:10 G:8 GR:0</v>
      </c>
      <c r="CH516" s="6"/>
      <c r="CK516" s="6"/>
      <c r="CL516" s="6"/>
      <c r="CM516" s="6"/>
      <c r="CN516" s="6"/>
      <c r="CO516" s="6"/>
      <c r="CP516" s="6"/>
    </row>
    <row r="517" spans="1:94" x14ac:dyDescent="0.25">
      <c r="A517" s="13">
        <v>5220</v>
      </c>
      <c r="B517" s="14" t="s">
        <v>2810</v>
      </c>
      <c r="C517" s="14" t="s">
        <v>63</v>
      </c>
      <c r="D517" s="14" t="s">
        <v>59</v>
      </c>
      <c r="E517" s="14">
        <f>VLOOKUP(B517, 'Rookie Year'!$A$2:$B$55555,2,FALSE)</f>
        <v>2023</v>
      </c>
      <c r="F517" s="14">
        <v>2023</v>
      </c>
      <c r="G517" s="14" t="s">
        <v>40</v>
      </c>
      <c r="H517" s="14" t="s">
        <v>2205</v>
      </c>
      <c r="I517" s="15">
        <v>1</v>
      </c>
      <c r="J517" s="14">
        <v>3</v>
      </c>
      <c r="K517" s="16">
        <f>IF(AND(G517&lt;&gt;"N",R517="N/A"), IF(I517&lt;4, 0, 0.25),IF(I517=1, IF(J517=1,0.25, 0.25), IF(I517&lt;13, 0.25, IF(I517&lt;26, 0.4, IF(I517&lt;51, 0.6, 0.75)))))</f>
        <v>0</v>
      </c>
      <c r="L517" s="15">
        <f>I517-M517</f>
        <v>1</v>
      </c>
      <c r="M517" s="15">
        <f>ROUNDUP(I517*K517,0)</f>
        <v>0</v>
      </c>
      <c r="N517" s="15">
        <f>M517*J517</f>
        <v>0</v>
      </c>
      <c r="O517" s="15">
        <v>0</v>
      </c>
      <c r="P517" s="15">
        <v>0</v>
      </c>
      <c r="Q517" s="15">
        <f>N517-O517-P517</f>
        <v>0</v>
      </c>
      <c r="R517" s="14" t="s">
        <v>75</v>
      </c>
      <c r="S517" s="14">
        <f>IF(R517="N/A", J517-($B$1-F517), J517-($B$1-R517))</f>
        <v>1</v>
      </c>
      <c r="T517" s="15">
        <v>0</v>
      </c>
      <c r="U517" s="15" t="str">
        <f>IF($S517&lt;2, "N/A", $M517)</f>
        <v>N/A</v>
      </c>
      <c r="V517" s="15" t="str">
        <f>IF($S517&lt;3, "N/A", $M517)</f>
        <v>N/A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Yes</v>
      </c>
      <c r="AA517" s="17">
        <f>IF(C517="DM", "N/A", IF(Z517="No","N/A",VLOOKUP(B517,'Extension List'!$A$3:$AE$1972,19,FALSE)))</f>
        <v>5</v>
      </c>
      <c r="AB517" s="14">
        <f>IF(C517="DM", "N/A", IF(Z517="No","N/A",VLOOKUP(B517,'Extension List'!$A$3:$AE$1972,21,FALSE)))</f>
        <v>1</v>
      </c>
      <c r="AC517" s="14">
        <f>IF(AA517="N/A", "N/A", 0)</f>
        <v>0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1</v>
      </c>
      <c r="AN517" s="15" t="str">
        <f>IF(AD517="N/A", IF(U517="N/A", "N/A", L517+U517), AD517+AH517)</f>
        <v>N/A</v>
      </c>
      <c r="AO517" s="15" t="str">
        <f>IF(AD517="N/A", IF(V517="N/A", "N/A", L517+V517), IF(AI517="N/A", "N/A", AD517+AI517))</f>
        <v>N/A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44</v>
      </c>
      <c r="AS517" s="14" t="s">
        <v>44</v>
      </c>
      <c r="AT517" s="14" t="s">
        <v>44</v>
      </c>
      <c r="AU517" s="14" t="s">
        <v>44</v>
      </c>
      <c r="AV517" s="14" t="s">
        <v>44</v>
      </c>
      <c r="AW517" s="14" t="s">
        <v>44</v>
      </c>
      <c r="AX517" s="14" t="s">
        <v>44</v>
      </c>
      <c r="AY517" s="14" t="s">
        <v>44</v>
      </c>
      <c r="AZ517" s="14" t="s">
        <v>44</v>
      </c>
      <c r="BA517" s="14" t="s">
        <v>44</v>
      </c>
      <c r="BB517" s="14" t="s">
        <v>44</v>
      </c>
      <c r="BC517" s="14" t="s">
        <v>44</v>
      </c>
      <c r="BD517" s="14" t="s">
        <v>44</v>
      </c>
      <c r="BE517" s="14" t="s">
        <v>44</v>
      </c>
      <c r="BF517" s="14" t="s">
        <v>44</v>
      </c>
      <c r="BG517" s="14" t="s">
        <v>44</v>
      </c>
      <c r="BH517" s="14" t="s">
        <v>44</v>
      </c>
      <c r="BI517" s="14"/>
      <c r="BJ517" s="15">
        <f>IF(AR517="R", $CA517, IF(OR(AR517="P", AR517="T", AR517="N"), 0, IF($C517="DM", $T517, IF(OR(AR517="Y", AR517="IR"),$AM517,IF(AR517="C", IF($BI517="Y", IF($AF517="N/A", $Q517, $AF517), IF($AG517="N/A", $T517,$AG517)))))))</f>
        <v>0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0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0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0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0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0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0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0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0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0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0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0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0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0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0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0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0</v>
      </c>
      <c r="CA517" s="14" t="s">
        <v>75</v>
      </c>
      <c r="CB517" s="15">
        <f>BZ517</f>
        <v>0</v>
      </c>
      <c r="CC517" s="14" t="str">
        <f>IF(OR($BH517="T", $BH517="R"), 0, IF($BH517="C", IF($BI517="Y", IF($BA517="C", 0, IF(AF517="N/A", Q517-T517, AF517-AG517)), IF($AF517="N/A", U517, AH517)), AN517))</f>
        <v>N/A</v>
      </c>
      <c r="CD517" s="14" t="str">
        <f>IF(OR($BH517="T", $BH517="R"), 0, IF($BH517="C", IF($BI517="Y", 0, IF($AF517="N/A", V517, AI517)), AO517))</f>
        <v>N/A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S:1 G:0 GR:0</v>
      </c>
      <c r="CH517" s="6"/>
      <c r="CK517" s="6"/>
      <c r="CL517" s="6"/>
      <c r="CM517" s="6"/>
      <c r="CN517" s="6"/>
      <c r="CO517" s="6"/>
      <c r="CP517" s="6"/>
    </row>
    <row r="518" spans="1:94" x14ac:dyDescent="0.25">
      <c r="A518" s="13">
        <v>6122</v>
      </c>
      <c r="B518" s="14" t="s">
        <v>3238</v>
      </c>
      <c r="C518" s="14" t="s">
        <v>63</v>
      </c>
      <c r="D518" s="14" t="s">
        <v>59</v>
      </c>
      <c r="E518" s="14">
        <v>2025</v>
      </c>
      <c r="F518" s="14">
        <v>2025</v>
      </c>
      <c r="G518" s="14" t="s">
        <v>40</v>
      </c>
      <c r="H518" s="14" t="s">
        <v>2249</v>
      </c>
      <c r="I518" s="15">
        <v>1</v>
      </c>
      <c r="J518" s="14">
        <v>3</v>
      </c>
      <c r="K518" s="16">
        <f>IF(AND(G518&lt;&gt;"N",R518="N/A"), IF(I518&lt;4, 0, 0.25),IF(I518=1, IF(J518=1,0.25, 0.25), IF(I518&lt;13, 0.25, IF(I518&lt;26, 0.4, IF(I518&lt;51, 0.6, 0.75)))))</f>
        <v>0</v>
      </c>
      <c r="L518" s="15">
        <f>I518-M518</f>
        <v>1</v>
      </c>
      <c r="M518" s="15">
        <f>ROUNDUP(I518*K518,0)</f>
        <v>0</v>
      </c>
      <c r="N518" s="15">
        <f>M518*J518</f>
        <v>0</v>
      </c>
      <c r="O518" s="15">
        <v>0</v>
      </c>
      <c r="P518" s="15">
        <v>0</v>
      </c>
      <c r="Q518" s="15">
        <f>N518-O518-P518</f>
        <v>0</v>
      </c>
      <c r="R518" s="14" t="s">
        <v>75</v>
      </c>
      <c r="S518" s="14">
        <f>IF(R518="N/A", J518-($B$1-F518), J518-($B$1-R518))</f>
        <v>3</v>
      </c>
      <c r="T518" s="15">
        <f>IF($S518&lt;1, "N/A", $M518)</f>
        <v>0</v>
      </c>
      <c r="U518" s="15">
        <f>IF($S518&lt;2, "N/A", $M518)</f>
        <v>0</v>
      </c>
      <c r="V518" s="15">
        <f>IF($S518&lt;3, "N/A", $M518)</f>
        <v>0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No</v>
      </c>
      <c r="AA518" s="17" t="str">
        <f>IF(C518="DM", "N/A", IF(Z518="No","N/A",VLOOKUP(B518,'Extension List'!$A$3:$AE$1972,19,FALSE)))</f>
        <v>N/A</v>
      </c>
      <c r="AB518" s="14" t="str">
        <f>IF(C518="DM", "N/A", IF(Z518="No","N/A",VLOOKUP(B518,'Extension List'!$A$3:$AE$1972,21,FALSE)))</f>
        <v>N/A</v>
      </c>
      <c r="AC518" s="14" t="str">
        <f>IF(AA518="N/A", "N/A", 0)</f>
        <v>N/A</v>
      </c>
      <c r="AD518" s="15" t="str">
        <f>IF(AE518="N/A", "N/A", AA518-AE518)</f>
        <v>N/A</v>
      </c>
      <c r="AE518" s="15" t="str">
        <f>IF(AA518="N/A", "N/A", IF(AC518&gt;0, IF(AA518&lt;13, ROUNDUP(0.25*AA518,0), IF(AA518&lt;26, ROUNDUP(0.4*AA518,0), IF(AA518&lt;51, ROUNDUP(0.6*AA518,0), ROUNDUP(0.75*AA518,0)))), "N/A"))</f>
        <v>N/A</v>
      </c>
      <c r="AF518" s="15" t="str">
        <f>IF(AD518="N/A","N/A", (AE518*AC518)+Q518)</f>
        <v>N/A</v>
      </c>
      <c r="AG518" s="15" t="str">
        <f>IF($AF518="N/A", "N/A", "TBC")</f>
        <v>N/A</v>
      </c>
      <c r="AH518" s="15" t="str">
        <f>IF($AF518="N/A", "N/A", "TBC")</f>
        <v>N/A</v>
      </c>
      <c r="AI518" s="15" t="str">
        <f>IF($AF518="N/A","N/A",IF(AC518&gt;1,"TBC","N/A"))</f>
        <v>N/A</v>
      </c>
      <c r="AJ518" s="15" t="str">
        <f>IF($AF518="N/A","N/A",IF(AC518&gt;2,"TBC","N/A"))</f>
        <v>N/A</v>
      </c>
      <c r="AK518" s="15" t="str">
        <f>IF($AF518="N/A","N/A",IF(AC518&gt;3,"TBC","N/A"))</f>
        <v>N/A</v>
      </c>
      <c r="AL518" s="15" t="str">
        <f>IF(AC518="N/A","N/A",IF(AC518&gt;0,IF(SUM(AG518:AK518)&lt;&gt;AF518,"CHECK","OK"),"N/A"))</f>
        <v>N/A</v>
      </c>
      <c r="AM518" s="15">
        <f>IF(AD518="N/A", L518+T518, L518+AG518)</f>
        <v>1</v>
      </c>
      <c r="AN518" s="15">
        <f>IF(AD518="N/A", IF(U518="N/A", "N/A", L518+U518), AD518+AH518)</f>
        <v>1</v>
      </c>
      <c r="AO518" s="15">
        <f>IF(AD518="N/A", IF(V518="N/A", "N/A", L518+V518), IF(AI518="N/A", "N/A", AD518+AI518))</f>
        <v>1</v>
      </c>
      <c r="AP518" s="15" t="str">
        <f>IF(AD518="N/A", IF(W518="N/A", "N/A", L518+W518), IF(AJ518="N/A", "N/A", AD518+AJ518))</f>
        <v>N/A</v>
      </c>
      <c r="AQ518" s="15" t="str">
        <f>IF(AD518="N/A", IF(X518="N/A", "N/A", L518+X518), IF(AK518="N/A", "N/A", AD518+AK518))</f>
        <v>N/A</v>
      </c>
      <c r="AR518" s="14" t="s">
        <v>44</v>
      </c>
      <c r="AS518" s="14" t="s">
        <v>44</v>
      </c>
      <c r="AT518" s="14" t="s">
        <v>44</v>
      </c>
      <c r="AU518" s="14" t="s">
        <v>44</v>
      </c>
      <c r="AV518" s="14" t="s">
        <v>44</v>
      </c>
      <c r="AW518" s="14" t="s">
        <v>44</v>
      </c>
      <c r="AX518" s="14" t="s">
        <v>44</v>
      </c>
      <c r="AY518" s="14" t="s">
        <v>44</v>
      </c>
      <c r="AZ518" s="14" t="s">
        <v>44</v>
      </c>
      <c r="BA518" s="14" t="s">
        <v>44</v>
      </c>
      <c r="BB518" s="14" t="s">
        <v>44</v>
      </c>
      <c r="BC518" s="14" t="s">
        <v>44</v>
      </c>
      <c r="BD518" s="14" t="s">
        <v>44</v>
      </c>
      <c r="BE518" s="14" t="s">
        <v>44</v>
      </c>
      <c r="BF518" s="14" t="s">
        <v>44</v>
      </c>
      <c r="BG518" s="14" t="s">
        <v>44</v>
      </c>
      <c r="BH518" s="14" t="s">
        <v>44</v>
      </c>
      <c r="BJ518" s="15">
        <f>IF(AR518="R", $CA518, IF(OR(AR518="P", AR518="T", AR518="N"), 0, IF($C518="DM", $T518, IF(OR(AR518="Y", AR518="IR"),$AM518,IF(AR518="C", IF($BI518="Y", IF($AF518="N/A", $Q518, $AF518), IF($AG518="N/A", $T518,$AG518)))))))</f>
        <v>0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0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0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0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0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0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0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0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0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0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0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0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0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0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0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0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0</v>
      </c>
      <c r="CA518" s="14" t="s">
        <v>75</v>
      </c>
      <c r="CB518" s="15">
        <f>BZ518</f>
        <v>0</v>
      </c>
      <c r="CC518" s="14">
        <f>IF(OR($BH518="T", $BH518="R"), 0, IF($BH518="C", IF($BI518="Y", IF($BA518="C", 0, IF(AF518="N/A", Q518-T518, AF518-AG518)), IF($AF518="N/A", U518, AH518)), AN518))</f>
        <v>0</v>
      </c>
      <c r="CD518" s="14">
        <f>IF(OR($BH518="T", $BH518="R"), 0, IF($BH518="C", IF($BI518="Y", 0, IF($AF518="N/A", V518, AI518)), AO518))</f>
        <v>0</v>
      </c>
      <c r="CE518" s="14" t="str">
        <f>IF(OR($BH518="T", $BH518="R"), 0, IF($BH518="C", IF($BI518="Y", 0, IF($AF518="N/A", W518, AJ518)), AP518))</f>
        <v>N/A</v>
      </c>
      <c r="CF518" s="14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S:1 G:0 GR:0</v>
      </c>
      <c r="CH518" s="6"/>
      <c r="CK518" s="6"/>
      <c r="CL518" s="6"/>
      <c r="CM518" s="6"/>
      <c r="CN518" s="6"/>
      <c r="CO518" s="6"/>
      <c r="CP518" s="6"/>
    </row>
    <row r="519" spans="1:94" x14ac:dyDescent="0.25">
      <c r="A519" s="13">
        <v>5211</v>
      </c>
      <c r="B519" s="14" t="s">
        <v>2802</v>
      </c>
      <c r="C519" s="14" t="s">
        <v>63</v>
      </c>
      <c r="D519" s="14" t="s">
        <v>59</v>
      </c>
      <c r="E519" s="14">
        <f>VLOOKUP(B519, 'Rookie Year'!$A$2:$B$55555,2,FALSE)</f>
        <v>2023</v>
      </c>
      <c r="F519" s="14">
        <v>2023</v>
      </c>
      <c r="G519" s="14" t="s">
        <v>40</v>
      </c>
      <c r="H519" s="14" t="s">
        <v>2865</v>
      </c>
      <c r="I519" s="15">
        <v>1</v>
      </c>
      <c r="J519" s="14">
        <v>3</v>
      </c>
      <c r="K519" s="16">
        <f>IF(AND(G519&lt;&gt;"N",R519="N/A"), IF(I519&lt;4, 0, 0.25),IF(I519=1, IF(J519=1,0.25, 0.25), IF(I519&lt;13, 0.25, IF(I519&lt;26, 0.4, IF(I519&lt;51, 0.6, 0.75)))))</f>
        <v>0</v>
      </c>
      <c r="L519" s="15">
        <f>I519-M519</f>
        <v>1</v>
      </c>
      <c r="M519" s="15">
        <f>ROUNDUP(I519*K519,0)</f>
        <v>0</v>
      </c>
      <c r="N519" s="15">
        <f>M519*J519</f>
        <v>0</v>
      </c>
      <c r="O519" s="15">
        <v>0</v>
      </c>
      <c r="P519" s="15">
        <v>0</v>
      </c>
      <c r="Q519" s="15">
        <f>N519-O519-P519</f>
        <v>0</v>
      </c>
      <c r="R519" s="14" t="s">
        <v>75</v>
      </c>
      <c r="S519" s="14">
        <f>IF(R519="N/A", J519-($B$1-F519), J519-($B$1-R519))</f>
        <v>1</v>
      </c>
      <c r="T519" s="15">
        <v>0</v>
      </c>
      <c r="U519" s="15" t="str">
        <f>IF($S519&lt;2, "N/A", $M519)</f>
        <v>N/A</v>
      </c>
      <c r="V519" s="15" t="str">
        <f>IF($S519&lt;3, "N/A", $M519)</f>
        <v>N/A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Yes</v>
      </c>
      <c r="AA519" s="17">
        <f>IF(C519="DM", "N/A", IF(Z519="No","N/A",VLOOKUP(B519,'Extension List'!$A$3:$AE$1972,19,FALSE)))</f>
        <v>73</v>
      </c>
      <c r="AB519" s="14">
        <f>IF(C519="DM", "N/A", IF(Z519="No","N/A",VLOOKUP(B519,'Extension List'!$A$3:$AE$1972,21,FALSE)))</f>
        <v>4</v>
      </c>
      <c r="AC519" s="14">
        <v>4</v>
      </c>
      <c r="AD519" s="15">
        <f>IF(AE519="N/A", "N/A", AA519-AE519)</f>
        <v>18</v>
      </c>
      <c r="AE519" s="15">
        <f>IF(AA519="N/A", "N/A", IF(AC519&gt;0, IF(AA519&lt;13, ROUNDUP(0.25*AA519,0), IF(AA519&lt;26, ROUNDUP(0.4*AA519,0), IF(AA519&lt;51, ROUNDUP(0.6*AA519,0), ROUNDUP(0.75*AA519,0)))), "N/A"))</f>
        <v>55</v>
      </c>
      <c r="AF519" s="15">
        <f>IF(AD519="N/A","N/A", (AE519*AC519)+Q519)</f>
        <v>220</v>
      </c>
      <c r="AG519" s="15">
        <v>39</v>
      </c>
      <c r="AH519" s="15">
        <v>49</v>
      </c>
      <c r="AI519" s="15">
        <v>49</v>
      </c>
      <c r="AJ519" s="15">
        <v>49</v>
      </c>
      <c r="AK519" s="15">
        <v>34</v>
      </c>
      <c r="AL519" s="15" t="str">
        <f>IF(AC519="N/A","N/A",IF(AC519&gt;0,IF(SUM(AG519:AK519)&lt;&gt;AF519,"CHECK","OK"),"N/A"))</f>
        <v>OK</v>
      </c>
      <c r="AM519" s="15">
        <f>IF(AD519="N/A", L519+T519, L519+AG519)</f>
        <v>40</v>
      </c>
      <c r="AN519" s="15">
        <f>IF(AD519="N/A", IF(U519="N/A", "N/A", L519+U519), AD519+AH519)</f>
        <v>67</v>
      </c>
      <c r="AO519" s="15">
        <f>IF(AD519="N/A", IF(V519="N/A", "N/A", L519+V519), IF(AI519="N/A", "N/A", AD519+AI519))</f>
        <v>67</v>
      </c>
      <c r="AP519" s="15">
        <f>IF(AD519="N/A", IF(W519="N/A", "N/A", L519+W519), IF(AJ519="N/A", "N/A", AD519+AJ519))</f>
        <v>67</v>
      </c>
      <c r="AQ519" s="15">
        <f>IF(AD519="N/A", IF(X519="N/A", "N/A", L519+X519), IF(AK519="N/A", "N/A", AD519+AK519))</f>
        <v>52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I519" s="14"/>
      <c r="BJ519" s="15">
        <f>IF(AR519="R", $CA519, IF(OR(AR519="P", AR519="T", AR519="N"), 0, IF($C519="DM", $T519, IF(OR(AR519="Y", AR519="IR"),$AM519,IF(AR519="C", IF($BI519="Y", IF($AF519="N/A", $Q519, $AF519), IF($AG519="N/A", $T519,$AG519)))))))</f>
        <v>40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40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40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40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40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40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40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40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40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40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40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40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40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40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40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40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40</v>
      </c>
      <c r="CA519" s="14" t="s">
        <v>75</v>
      </c>
      <c r="CB519" s="15">
        <f>BZ519</f>
        <v>40</v>
      </c>
      <c r="CC519" s="14">
        <f>IF(OR($BH519="T", $BH519="R"), 0, IF($BH519="C", IF($BI519="Y", IF($BA519="C", 0, IF(AF519="N/A", Q519-T519, AF519-AG519)), IF($AF519="N/A", U519, AH519)), AN519))</f>
        <v>67</v>
      </c>
      <c r="CD519" s="14">
        <f>IF(OR($BH519="T", $BH519="R"), 0, IF($BH519="C", IF($BI519="Y", 0, IF($AF519="N/A", V519, AI519)), AO519))</f>
        <v>67</v>
      </c>
      <c r="CE519" s="14">
        <f>IF(OR($BH519="T", $BH519="R"), 0, IF($BH519="C", IF($BI519="Y", 0, IF($AF519="N/A", W519, AJ519)), AP519))</f>
        <v>67</v>
      </c>
      <c r="CF519" s="14">
        <f>IF(OR($BH519="T", $BH519="R"), 0, IF($BH519="C", IF($BI519="Y", 0, IF($AF519="N/A", X519, AK519)), AQ519))</f>
        <v>52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S:1/18 G:55 GR:220</v>
      </c>
      <c r="CH519" s="6"/>
      <c r="CK519" s="6"/>
      <c r="CL519" s="6"/>
      <c r="CM519" s="6"/>
      <c r="CN519" s="6"/>
      <c r="CO519" s="6"/>
      <c r="CP519" s="6"/>
    </row>
    <row r="520" spans="1:94" x14ac:dyDescent="0.25">
      <c r="A520" s="13">
        <v>5944</v>
      </c>
      <c r="B520" s="14" t="s">
        <v>2361</v>
      </c>
      <c r="C520" s="14" t="s">
        <v>63</v>
      </c>
      <c r="D520" s="14" t="s">
        <v>59</v>
      </c>
      <c r="E520" s="14">
        <f>VLOOKUP(B520, 'Rookie Year'!$A$2:$B$55555,2,FALSE)</f>
        <v>2021</v>
      </c>
      <c r="F520" s="14">
        <v>2025</v>
      </c>
      <c r="G520" s="14" t="s">
        <v>42</v>
      </c>
      <c r="H520" s="14" t="s">
        <v>1927</v>
      </c>
      <c r="I520" s="15">
        <v>1</v>
      </c>
      <c r="J520" s="14">
        <v>1</v>
      </c>
      <c r="K520" s="16">
        <f>IF(AND(G520&lt;&gt;"N",R520="N/A"), IF(I520&lt;4, 0, 0.25),IF(I520=1, IF(J520=1,0.25, 0.25), IF(I520&lt;13, 0.25, IF(I520&lt;26, 0.4, IF(I520&lt;51, 0.6, 0.75)))))</f>
        <v>0.25</v>
      </c>
      <c r="L520" s="15">
        <f>I520-M520</f>
        <v>0</v>
      </c>
      <c r="M520" s="15">
        <f>ROUNDUP(I520*K520,0)</f>
        <v>1</v>
      </c>
      <c r="N520" s="15">
        <f>M520*J520</f>
        <v>1</v>
      </c>
      <c r="O520" s="15">
        <v>0</v>
      </c>
      <c r="P520" s="15">
        <v>0</v>
      </c>
      <c r="Q520" s="15">
        <f>N520-O520-P520</f>
        <v>1</v>
      </c>
      <c r="R520" s="14" t="s">
        <v>75</v>
      </c>
      <c r="S520" s="14">
        <f>IF(R520="N/A", J520-($B$1-F520), J520-($B$1-R520))</f>
        <v>1</v>
      </c>
      <c r="T520" s="15">
        <f>IF($S520&lt;1, "N/A", $M520)</f>
        <v>1</v>
      </c>
      <c r="U520" s="15" t="str">
        <f>IF($S520&lt;2, "N/A", $M520)</f>
        <v>N/A</v>
      </c>
      <c r="V520" s="15" t="str">
        <f>IF($S520&lt;3, "N/A", $M520)</f>
        <v>N/A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List'!$A$3:$AE$1972,19,FALSE)))</f>
        <v>N/A</v>
      </c>
      <c r="AB520" s="14" t="str">
        <f>IF(C520="DM", "N/A", IF(Z520="No","N/A",VLOOKUP(B520,'Extension List'!$A$3:$AE$1972,21,FALSE)))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1</v>
      </c>
      <c r="AN520" s="15" t="str">
        <f>IF(AD520="N/A", IF(U520="N/A", "N/A", L520+U520), AD520+AH520)</f>
        <v>N/A</v>
      </c>
      <c r="AO520" s="15" t="str">
        <f>IF(AD520="N/A", IF(V520="N/A", "N/A", L520+V520), IF(AI520="N/A", "N/A", AD520+AI520))</f>
        <v>N/A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40</v>
      </c>
      <c r="AS520" s="14" t="s">
        <v>40</v>
      </c>
      <c r="AT520" s="14" t="s">
        <v>40</v>
      </c>
      <c r="AU520" s="14" t="s">
        <v>40</v>
      </c>
      <c r="AV520" s="14" t="s">
        <v>40</v>
      </c>
      <c r="AW520" s="14" t="s">
        <v>40</v>
      </c>
      <c r="AX520" s="14" t="s">
        <v>40</v>
      </c>
      <c r="AY520" s="14" t="s">
        <v>40</v>
      </c>
      <c r="AZ520" s="14" t="s">
        <v>40</v>
      </c>
      <c r="BA520" s="14" t="s">
        <v>40</v>
      </c>
      <c r="BB520" s="14" t="s">
        <v>40</v>
      </c>
      <c r="BC520" s="14" t="s">
        <v>40</v>
      </c>
      <c r="BD520" s="14" t="s">
        <v>40</v>
      </c>
      <c r="BE520" s="14" t="s">
        <v>40</v>
      </c>
      <c r="BF520" s="14" t="s">
        <v>40</v>
      </c>
      <c r="BG520" s="14" t="s">
        <v>40</v>
      </c>
      <c r="BH520" s="14" t="s">
        <v>40</v>
      </c>
      <c r="BI520" s="14"/>
      <c r="BJ520" s="15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4" t="s">
        <v>75</v>
      </c>
      <c r="CB520" s="15">
        <f>BZ520</f>
        <v>1</v>
      </c>
      <c r="CC520" s="14" t="str">
        <f>IF(OR($BH520="T", $BH520="R"), 0, IF($BH520="C", IF($BI520="Y", IF($BA520="C", 0, IF(AF520="N/A", Q520-T520, AF520-AG520)), IF($AF520="N/A", U520, AH520)), AN520))</f>
        <v>N/A</v>
      </c>
      <c r="CD520" s="14" t="str">
        <f>IF(OR($BH520="T", $BH520="R"), 0, IF($BH520="C", IF($BI520="Y", 0, IF($AF520="N/A", V520, AI520)), AO520))</f>
        <v>N/A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S:0 G:1 GR:1</v>
      </c>
      <c r="CH520" s="6"/>
      <c r="CK520" s="6"/>
      <c r="CL520" s="6"/>
      <c r="CM520" s="6"/>
      <c r="CN520" s="6"/>
      <c r="CO520" s="6"/>
      <c r="CP520" s="6"/>
    </row>
    <row r="521" spans="1:94" x14ac:dyDescent="0.25">
      <c r="A521" s="13">
        <v>4412</v>
      </c>
      <c r="B521" s="14" t="s">
        <v>2035</v>
      </c>
      <c r="C521" s="14" t="s">
        <v>63</v>
      </c>
      <c r="D521" s="14" t="s">
        <v>59</v>
      </c>
      <c r="E521" s="14">
        <f>VLOOKUP(B521, 'Rookie Year'!$A$2:$B$55555,2,FALSE)</f>
        <v>2020</v>
      </c>
      <c r="F521" s="14">
        <v>2020</v>
      </c>
      <c r="G521" s="14" t="s">
        <v>40</v>
      </c>
      <c r="H521" s="14" t="s">
        <v>2156</v>
      </c>
      <c r="I521" s="15">
        <v>20</v>
      </c>
      <c r="J521" s="14">
        <v>5</v>
      </c>
      <c r="K521" s="16">
        <f>IF(AND(G521&lt;&gt;"N",R521="N/A"), IF(I521&lt;4, 0, 0.25),IF(I521=1, IF(J521=1,0.25, 0.25), IF(I521&lt;13, 0.25, IF(I521&lt;26, 0.4, IF(I521&lt;51, 0.6, 0.75)))))</f>
        <v>0.4</v>
      </c>
      <c r="L521" s="15">
        <f>I521-M521</f>
        <v>12</v>
      </c>
      <c r="M521" s="15">
        <f>ROUNDUP(I521*K521,0)</f>
        <v>8</v>
      </c>
      <c r="N521" s="15">
        <f>M521*J521</f>
        <v>40</v>
      </c>
      <c r="O521" s="15">
        <v>40</v>
      </c>
      <c r="P521" s="15">
        <v>0</v>
      </c>
      <c r="Q521" s="15">
        <f>N521-O521-P521</f>
        <v>0</v>
      </c>
      <c r="R521" s="14">
        <v>2023</v>
      </c>
      <c r="S521" s="14">
        <f>IF(R521="N/A", J521-($B$1-F521), J521-($B$1-R521))</f>
        <v>3</v>
      </c>
      <c r="T521" s="15">
        <v>0</v>
      </c>
      <c r="U521" s="15">
        <v>0</v>
      </c>
      <c r="V521" s="15">
        <v>0</v>
      </c>
      <c r="W521" s="15" t="str">
        <f>IF($S521&lt;4, "N/A", $M521)</f>
        <v>N/A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List'!$A$3:$AE$1972,19,FALSE)))</f>
        <v>N/A</v>
      </c>
      <c r="AB521" s="14" t="str">
        <f>IF(C521="DM", "N/A", IF(Z521="No","N/A",VLOOKUP(B521,'Extension List'!$A$3:$AE$1972,21,FALSE)))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12</v>
      </c>
      <c r="AN521" s="15">
        <f>IF(AD521="N/A", IF(U521="N/A", "N/A", L521+U521), AD521+AH521)</f>
        <v>12</v>
      </c>
      <c r="AO521" s="15">
        <f>IF(AD521="N/A", IF(V521="N/A", "N/A", L521+V521), IF(AI521="N/A", "N/A", AD521+AI521))</f>
        <v>12</v>
      </c>
      <c r="AP521" s="15" t="str">
        <f>IF(AD521="N/A", IF(W521="N/A", "N/A", L521+W521), IF(AJ521="N/A", "N/A", AD521+AJ521))</f>
        <v>N/A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40</v>
      </c>
      <c r="AT521" s="14" t="s">
        <v>40</v>
      </c>
      <c r="AU521" s="14" t="s">
        <v>40</v>
      </c>
      <c r="AV521" s="14" t="s">
        <v>40</v>
      </c>
      <c r="AW521" s="14" t="s">
        <v>40</v>
      </c>
      <c r="AX521" s="14" t="s">
        <v>40</v>
      </c>
      <c r="AY521" s="14" t="s">
        <v>40</v>
      </c>
      <c r="AZ521" s="14" t="s">
        <v>40</v>
      </c>
      <c r="BA521" s="14" t="s">
        <v>40</v>
      </c>
      <c r="BB521" s="14" t="s">
        <v>40</v>
      </c>
      <c r="BC521" s="14" t="s">
        <v>40</v>
      </c>
      <c r="BD521" s="14" t="s">
        <v>40</v>
      </c>
      <c r="BE521" s="14" t="s">
        <v>40</v>
      </c>
      <c r="BF521" s="14" t="s">
        <v>40</v>
      </c>
      <c r="BG521" s="14" t="s">
        <v>40</v>
      </c>
      <c r="BH521" s="14" t="s">
        <v>40</v>
      </c>
      <c r="BI521" s="14"/>
      <c r="BJ521" s="15">
        <f>IF(AR521="R", $CA521, IF(OR(AR521="P", AR521="T", AR521="N"), 0, IF($C521="DM", $T521, IF(OR(AR521="Y", AR521="IR"),$AM521,IF(AR521="C", IF($BI521="Y", IF($AF521="N/A", $Q521, $AF521), IF($AG521="N/A", $T521,$AG521)))))))</f>
        <v>12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12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12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12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12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12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12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12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12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12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12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12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12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12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12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12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12</v>
      </c>
      <c r="CA521" s="14" t="s">
        <v>75</v>
      </c>
      <c r="CB521" s="15">
        <f>BZ521</f>
        <v>12</v>
      </c>
      <c r="CC521" s="14">
        <f>IF(OR($BH521="T", $BH521="R"), 0, IF($BH521="C", IF($BI521="Y", IF($BA521="C", 0, IF(AF521="N/A", Q521-T521, AF521-AG521)), IF($AF521="N/A", U521, AH521)), AN521))</f>
        <v>12</v>
      </c>
      <c r="CD521" s="14">
        <f>IF(OR($BH521="T", $BH521="R"), 0, IF($BH521="C", IF($BI521="Y", 0, IF($AF521="N/A", V521, AI521)), AO521))</f>
        <v>12</v>
      </c>
      <c r="CE521" s="14" t="str">
        <f>IF(OR($BH521="T", $BH521="R"), 0, IF($BH521="C", IF($BI521="Y", 0, IF($AF521="N/A", W521, AJ521)), AP521))</f>
        <v>N/A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S:12 G:8 GR:0</v>
      </c>
      <c r="CH521" s="6"/>
      <c r="CK521" s="6"/>
      <c r="CL521" s="6"/>
      <c r="CM521" s="6"/>
      <c r="CN521" s="6"/>
      <c r="CO521" s="6"/>
      <c r="CP521" s="6"/>
    </row>
    <row r="522" spans="1:94" x14ac:dyDescent="0.25">
      <c r="A522" s="13">
        <v>6190</v>
      </c>
      <c r="B522" s="14" t="s">
        <v>2737</v>
      </c>
      <c r="C522" s="14" t="s">
        <v>63</v>
      </c>
      <c r="D522" s="14" t="s">
        <v>59</v>
      </c>
      <c r="E522" s="14">
        <f>VLOOKUP(B522, 'Rookie Year'!$A$2:$B$55555,2,FALSE)</f>
        <v>2022</v>
      </c>
      <c r="F522" s="14">
        <v>2023</v>
      </c>
      <c r="G522" s="14" t="s">
        <v>42</v>
      </c>
      <c r="H522" s="14" t="s">
        <v>1927</v>
      </c>
      <c r="I522" s="15">
        <v>1</v>
      </c>
      <c r="J522" s="14">
        <v>3</v>
      </c>
      <c r="K522" s="16">
        <f>IF(AND(G522&lt;&gt;"N",R522="N/A"), IF(I522&lt;4, 0, 0.25),IF(I522=1, IF(J522=1,0.25, 0.25), IF(I522&lt;13, 0.25, IF(I522&lt;26, 0.4, IF(I522&lt;51, 0.6, 0.75)))))</f>
        <v>0.25</v>
      </c>
      <c r="L522" s="15">
        <f>I522-M522</f>
        <v>0</v>
      </c>
      <c r="M522" s="15">
        <f>ROUNDUP(I522*K522,0)</f>
        <v>1</v>
      </c>
      <c r="N522" s="15">
        <f>M522*J522</f>
        <v>3</v>
      </c>
      <c r="O522" s="15">
        <v>2</v>
      </c>
      <c r="P522" s="15">
        <v>0</v>
      </c>
      <c r="Q522" s="15">
        <f>N522-O522-P522</f>
        <v>1</v>
      </c>
      <c r="R522" s="14" t="s">
        <v>75</v>
      </c>
      <c r="S522" s="14">
        <f>IF(R522="N/A", J522-($B$1-F522), J522-($B$1-R522))</f>
        <v>1</v>
      </c>
      <c r="T522" s="15">
        <v>1</v>
      </c>
      <c r="U522" s="15" t="str">
        <f>IF($S522&lt;2, "N/A", $M522)</f>
        <v>N/A</v>
      </c>
      <c r="V522" s="15" t="str">
        <f>IF($S522&lt;3, "N/A", $M522)</f>
        <v>N/A</v>
      </c>
      <c r="W522" s="15" t="str">
        <f>IF($S522&lt;4, "N/A", $M522)</f>
        <v>N/A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Yes</v>
      </c>
      <c r="AA522" s="17">
        <f>IF(C522="DM", "N/A", IF(Z522="No","N/A",VLOOKUP(B522,'Extension List'!$A$3:$AE$1972,19,FALSE)))</f>
        <v>19</v>
      </c>
      <c r="AB522" s="14">
        <f>IF(C522="DM", "N/A", IF(Z522="No","N/A",VLOOKUP(B522,'Extension List'!$A$3:$AE$1972,21,FALSE)))</f>
        <v>4</v>
      </c>
      <c r="AC522" s="14">
        <f>IF(AA522="N/A", "N/A", 0)</f>
        <v>0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1</v>
      </c>
      <c r="AN522" s="15" t="str">
        <f>IF(AD522="N/A", IF(U522="N/A", "N/A", L522+U522), AD522+AH522)</f>
        <v>N/A</v>
      </c>
      <c r="AO522" s="15" t="str">
        <f>IF(AD522="N/A", IF(V522="N/A", "N/A", L522+V522), IF(AI522="N/A", "N/A", AD522+AI522))</f>
        <v>N/A</v>
      </c>
      <c r="AP522" s="15" t="str">
        <f>IF(AD522="N/A", IF(W522="N/A", "N/A", L522+W522), IF(AJ522="N/A", "N/A", AD522+AJ522))</f>
        <v>N/A</v>
      </c>
      <c r="AQ522" s="15" t="str">
        <f>IF(AD522="N/A", IF(X522="N/A", "N/A", L522+X522), IF(AK522="N/A", "N/A", AD522+AK522))</f>
        <v>N/A</v>
      </c>
      <c r="AR522" s="14" t="s">
        <v>42</v>
      </c>
      <c r="AS522" s="14" t="s">
        <v>42</v>
      </c>
      <c r="AT522" s="14" t="s">
        <v>42</v>
      </c>
      <c r="AU522" s="14" t="s">
        <v>42</v>
      </c>
      <c r="AV522" s="14" t="s">
        <v>40</v>
      </c>
      <c r="AW522" s="14" t="s">
        <v>40</v>
      </c>
      <c r="AX522" s="14" t="s">
        <v>40</v>
      </c>
      <c r="AY522" s="14" t="s">
        <v>40</v>
      </c>
      <c r="AZ522" s="14" t="s">
        <v>40</v>
      </c>
      <c r="BA522" s="14" t="s">
        <v>40</v>
      </c>
      <c r="BB522" s="14" t="s">
        <v>40</v>
      </c>
      <c r="BC522" s="14" t="s">
        <v>40</v>
      </c>
      <c r="BD522" s="14" t="s">
        <v>40</v>
      </c>
      <c r="BE522" s="14" t="s">
        <v>40</v>
      </c>
      <c r="BF522" s="14" t="s">
        <v>40</v>
      </c>
      <c r="BG522" s="14" t="s">
        <v>40</v>
      </c>
      <c r="BH522" s="14" t="s">
        <v>40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0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0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0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0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1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1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1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1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1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1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1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1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1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1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1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1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1</v>
      </c>
      <c r="CA522" s="14" t="s">
        <v>75</v>
      </c>
      <c r="CB522" s="15">
        <f>BZ522</f>
        <v>1</v>
      </c>
      <c r="CC522" s="14" t="str">
        <f>IF(OR($BH522="T", $BH522="R"), 0, IF($BH522="C", IF($BI522="Y", IF($BA522="C", 0, IF(AF522="N/A", Q522-T522, AF522-AG522)), IF($AF522="N/A", U522, AH522)), AN522))</f>
        <v>N/A</v>
      </c>
      <c r="CD522" s="14" t="str">
        <f>IF(OR($BH522="T", $BH522="R"), 0, IF($BH522="C", IF($BI522="Y", 0, IF($AF522="N/A", V522, AI522)), AO522))</f>
        <v>N/A</v>
      </c>
      <c r="CE522" s="14" t="str">
        <f>IF(OR($BH522="T", $BH522="R"), 0, IF($BH522="C", IF($BI522="Y", 0, IF($AF522="N/A", W522, AJ522)), AP522))</f>
        <v>N/A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S:0 G:1 GR:1</v>
      </c>
      <c r="CH522" s="6"/>
      <c r="CK522" s="6"/>
      <c r="CL522" s="6"/>
      <c r="CM522" s="6"/>
      <c r="CN522" s="6"/>
      <c r="CO522" s="6"/>
      <c r="CP522" s="6"/>
    </row>
    <row r="523" spans="1:94" x14ac:dyDescent="0.25">
      <c r="A523" s="13">
        <v>6060</v>
      </c>
      <c r="B523" s="14" t="s">
        <v>3176</v>
      </c>
      <c r="C523" s="14" t="s">
        <v>63</v>
      </c>
      <c r="D523" s="14" t="s">
        <v>59</v>
      </c>
      <c r="E523" s="14">
        <v>2025</v>
      </c>
      <c r="F523" s="14">
        <v>2025</v>
      </c>
      <c r="G523" s="14" t="s">
        <v>40</v>
      </c>
      <c r="H523" s="14" t="s">
        <v>2866</v>
      </c>
      <c r="I523" s="15">
        <v>1</v>
      </c>
      <c r="J523" s="14">
        <v>3</v>
      </c>
      <c r="K523" s="16">
        <f>IF(AND(G523&lt;&gt;"N",R523="N/A"), IF(I523&lt;4, 0, 0.25),IF(I523=1, IF(J523=1,0.25, 0.25), IF(I523&lt;13, 0.25, IF(I523&lt;26, 0.4, IF(I523&lt;51, 0.6, 0.75)))))</f>
        <v>0</v>
      </c>
      <c r="L523" s="15">
        <f>I523-M523</f>
        <v>1</v>
      </c>
      <c r="M523" s="15">
        <f>ROUNDUP(I523*K523,0)</f>
        <v>0</v>
      </c>
      <c r="N523" s="15">
        <f>M523*J523</f>
        <v>0</v>
      </c>
      <c r="O523" s="15">
        <v>0</v>
      </c>
      <c r="P523" s="15">
        <v>0</v>
      </c>
      <c r="Q523" s="15">
        <f>N523-O523-P523</f>
        <v>0</v>
      </c>
      <c r="R523" s="14" t="s">
        <v>75</v>
      </c>
      <c r="S523" s="14">
        <f>IF(R523="N/A", J523-($B$1-F523), J523-($B$1-R523))</f>
        <v>3</v>
      </c>
      <c r="T523" s="15">
        <f>IF($S523&lt;1, "N/A", $M523)</f>
        <v>0</v>
      </c>
      <c r="U523" s="15">
        <f>IF($S523&lt;2, "N/A", $M523)</f>
        <v>0</v>
      </c>
      <c r="V523" s="15">
        <f>IF($S523&lt;3, "N/A", $M523)</f>
        <v>0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No</v>
      </c>
      <c r="AA523" s="17" t="str">
        <f>IF(C523="DM", "N/A", IF(Z523="No","N/A",VLOOKUP(B523,'Extension List'!$A$3:$AE$1972,19,FALSE)))</f>
        <v>N/A</v>
      </c>
      <c r="AB523" s="14" t="str">
        <f>IF(C523="DM", "N/A", IF(Z523="No","N/A",VLOOKUP(B523,'Extension List'!$A$3:$AE$1972,21,FALSE)))</f>
        <v>N/A</v>
      </c>
      <c r="AC523" s="14" t="str">
        <f>IF(AA523="N/A", "N/A", 0)</f>
        <v>N/A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1</v>
      </c>
      <c r="AN523" s="15">
        <f>IF(AD523="N/A", IF(U523="N/A", "N/A", L523+U523), AD523+AH523)</f>
        <v>1</v>
      </c>
      <c r="AO523" s="15">
        <f>IF(AD523="N/A", IF(V523="N/A", "N/A", L523+V523), IF(AI523="N/A", "N/A", AD523+AI523))</f>
        <v>1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40</v>
      </c>
      <c r="AS523" s="14" t="s">
        <v>40</v>
      </c>
      <c r="AT523" s="14" t="s">
        <v>40</v>
      </c>
      <c r="AU523" s="14" t="s">
        <v>40</v>
      </c>
      <c r="AV523" s="14" t="s">
        <v>40</v>
      </c>
      <c r="AW523" s="14" t="s">
        <v>40</v>
      </c>
      <c r="AX523" s="14" t="s">
        <v>40</v>
      </c>
      <c r="AY523" s="14" t="s">
        <v>40</v>
      </c>
      <c r="AZ523" s="14" t="s">
        <v>40</v>
      </c>
      <c r="BA523" s="14" t="s">
        <v>40</v>
      </c>
      <c r="BB523" s="14" t="s">
        <v>40</v>
      </c>
      <c r="BC523" s="14" t="s">
        <v>40</v>
      </c>
      <c r="BD523" s="14" t="s">
        <v>40</v>
      </c>
      <c r="BE523" s="14" t="s">
        <v>40</v>
      </c>
      <c r="BF523" s="14" t="s">
        <v>40</v>
      </c>
      <c r="BG523" s="14" t="s">
        <v>40</v>
      </c>
      <c r="BH523" s="14" t="s">
        <v>40</v>
      </c>
      <c r="BJ523" s="15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4" t="s">
        <v>75</v>
      </c>
      <c r="CB523" s="15">
        <f>BZ523</f>
        <v>1</v>
      </c>
      <c r="CC523" s="14">
        <f>IF(OR($BH523="T", $BH523="R"), 0, IF($BH523="C", IF($BI523="Y", IF($BA523="C", 0, IF(AF523="N/A", Q523-T523, AF523-AG523)), IF($AF523="N/A", U523, AH523)), AN523))</f>
        <v>1</v>
      </c>
      <c r="CD523" s="14">
        <f>IF(OR($BH523="T", $BH523="R"), 0, IF($BH523="C", IF($BI523="Y", 0, IF($AF523="N/A", V523, AI523)), AO523))</f>
        <v>1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S:1 G:0 GR:0</v>
      </c>
      <c r="CH523" s="6"/>
      <c r="CK523" s="6"/>
      <c r="CL523" s="6"/>
      <c r="CM523" s="6"/>
      <c r="CN523" s="6"/>
      <c r="CO523" s="6"/>
      <c r="CP523" s="6"/>
    </row>
    <row r="524" spans="1:94" x14ac:dyDescent="0.25">
      <c r="A524" s="13">
        <v>2578</v>
      </c>
      <c r="B524" s="14" t="s">
        <v>136</v>
      </c>
      <c r="C524" s="14" t="s">
        <v>64</v>
      </c>
      <c r="D524" s="14" t="s">
        <v>59</v>
      </c>
      <c r="E524" s="14">
        <f>VLOOKUP(B524, 'Rookie Year'!$A$2:$B$55555,2,FALSE)</f>
        <v>2018</v>
      </c>
      <c r="F524" s="14">
        <v>2018</v>
      </c>
      <c r="G524" s="14" t="s">
        <v>40</v>
      </c>
      <c r="H524" s="14" t="s">
        <v>1926</v>
      </c>
      <c r="I524" s="15">
        <v>39</v>
      </c>
      <c r="J524" s="14">
        <v>4</v>
      </c>
      <c r="K524" s="16">
        <f>IF(AND(G524&lt;&gt;"N",R524="N/A"), IF(I524&lt;4, 0, 0.25),IF(I524=1, IF(J524=1,0.25, 0.25), IF(I524&lt;13, 0.25, IF(I524&lt;26, 0.4, IF(I524&lt;51, 0.6, 0.75)))))</f>
        <v>0.6</v>
      </c>
      <c r="L524" s="15">
        <f>I524-M524</f>
        <v>15</v>
      </c>
      <c r="M524" s="15">
        <f>ROUNDUP(I524*K524,0)</f>
        <v>24</v>
      </c>
      <c r="N524" s="15">
        <f>M524*J524</f>
        <v>96</v>
      </c>
      <c r="O524" s="15">
        <v>18</v>
      </c>
      <c r="P524" s="15">
        <v>24</v>
      </c>
      <c r="Q524" s="15">
        <f>N524-O524-P524</f>
        <v>54</v>
      </c>
      <c r="R524" s="14">
        <v>2024</v>
      </c>
      <c r="S524" s="14">
        <f>IF(R524="N/A", J524-($B$1-F524), J524-($B$1-R524))</f>
        <v>3</v>
      </c>
      <c r="T524" s="15">
        <v>18</v>
      </c>
      <c r="U524" s="15">
        <v>18</v>
      </c>
      <c r="V524" s="15">
        <v>18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No</v>
      </c>
      <c r="AA524" s="17" t="str">
        <f>IF(C524="DM", "N/A", IF(Z524="No","N/A",VLOOKUP(B524,'Extension List'!$A$3:$AE$1972,19,FALSE)))</f>
        <v>N/A</v>
      </c>
      <c r="AB524" s="14" t="str">
        <f>IF(C524="DM", "N/A", IF(Z524="No","N/A",VLOOKUP(B524,'Extension List'!$A$3:$AE$1972,21,FALSE)))</f>
        <v>N/A</v>
      </c>
      <c r="AC524" s="14" t="str">
        <f>IF(AA524="N/A", "N/A", 0)</f>
        <v>N/A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33</v>
      </c>
      <c r="AN524" s="15">
        <f>IF(AD524="N/A", IF(U524="N/A", "N/A", L524+U524), AD524+AH524)</f>
        <v>33</v>
      </c>
      <c r="AO524" s="15">
        <f>IF(AD524="N/A", IF(V524="N/A", "N/A", L524+V524), IF(AI524="N/A", "N/A", AD524+AI524))</f>
        <v>33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I524" s="14"/>
      <c r="BJ524" s="15">
        <f>IF(AR524="R", $CA524, IF(OR(AR524="P", AR524="T", AR524="N"), 0, IF($C524="DM", $T524, IF(OR(AR524="Y", AR524="IR"),$AM524,IF(AR524="C", IF($BI524="Y", IF($AF524="N/A", $Q524, $AF524), IF($AG524="N/A", $T524,$AG524)))))))</f>
        <v>33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33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33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33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33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33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33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33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33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33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33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33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33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33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33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33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33</v>
      </c>
      <c r="CA524" s="14" t="s">
        <v>75</v>
      </c>
      <c r="CB524" s="15">
        <f>BZ524</f>
        <v>33</v>
      </c>
      <c r="CC524" s="14">
        <f>IF(OR($BH524="T", $BH524="R"), 0, IF($BH524="C", IF($BI524="Y", IF($BA524="C", 0, IF(AF524="N/A", Q524-T524, AF524-AG524)), IF($AF524="N/A", U524, AH524)), AN524))</f>
        <v>33</v>
      </c>
      <c r="CD524" s="14">
        <f>IF(OR($BH524="T", $BH524="R"), 0, IF($BH524="C", IF($BI524="Y", 0, IF($AF524="N/A", V524, AI524)), AO524))</f>
        <v>33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S:15 G:24 GR:54</v>
      </c>
      <c r="CH524" s="6"/>
      <c r="CK524" s="6"/>
      <c r="CL524" s="6"/>
      <c r="CM524" s="6"/>
      <c r="CN524" s="6"/>
      <c r="CO524" s="6"/>
      <c r="CP524" s="6"/>
    </row>
    <row r="525" spans="1:94" x14ac:dyDescent="0.25">
      <c r="A525" s="13">
        <v>5212</v>
      </c>
      <c r="B525" s="14" t="s">
        <v>2803</v>
      </c>
      <c r="C525" s="14" t="s">
        <v>64</v>
      </c>
      <c r="D525" s="14" t="s">
        <v>59</v>
      </c>
      <c r="E525" s="14">
        <f>VLOOKUP(B525, 'Rookie Year'!$A$2:$B$55555,2,FALSE)</f>
        <v>2023</v>
      </c>
      <c r="F525" s="14">
        <v>2023</v>
      </c>
      <c r="G525" s="14" t="s">
        <v>40</v>
      </c>
      <c r="H525" s="14" t="s">
        <v>2866</v>
      </c>
      <c r="I525" s="15">
        <v>1</v>
      </c>
      <c r="J525" s="14">
        <v>3</v>
      </c>
      <c r="K525" s="16">
        <f>IF(AND(G525&lt;&gt;"N",R525="N/A"), IF(I525&lt;4, 0, 0.25),IF(I525=1, IF(J525=1,0.25, 0.25), IF(I525&lt;13, 0.25, IF(I525&lt;26, 0.4, IF(I525&lt;51, 0.6, 0.75)))))</f>
        <v>0</v>
      </c>
      <c r="L525" s="15">
        <f>I525-M525</f>
        <v>1</v>
      </c>
      <c r="M525" s="15">
        <f>ROUNDUP(I525*K525,0)</f>
        <v>0</v>
      </c>
      <c r="N525" s="15">
        <f>M525*J525</f>
        <v>0</v>
      </c>
      <c r="O525" s="15">
        <v>0</v>
      </c>
      <c r="P525" s="15">
        <v>0</v>
      </c>
      <c r="Q525" s="15">
        <f>N525-O525-P525</f>
        <v>0</v>
      </c>
      <c r="R525" s="14" t="s">
        <v>75</v>
      </c>
      <c r="S525" s="14">
        <f>IF(R525="N/A", J525-($B$1-F525), J525-($B$1-R525))</f>
        <v>1</v>
      </c>
      <c r="T525" s="15">
        <v>0</v>
      </c>
      <c r="U525" s="15" t="str">
        <f>IF($S525&lt;2, "N/A", $M525)</f>
        <v>N/A</v>
      </c>
      <c r="V525" s="15" t="str">
        <f>IF($S525&lt;3, "N/A", $M525)</f>
        <v>N/A</v>
      </c>
      <c r="W525" s="15" t="str">
        <f>IF($S525&lt;4, "N/A", $M525)</f>
        <v>N/A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Yes</v>
      </c>
      <c r="AA525" s="17">
        <f>IF(C525="DM", "N/A", IF(Z525="No","N/A",VLOOKUP(B525,'Extension List'!$A$3:$AE$1972,19,FALSE)))</f>
        <v>29</v>
      </c>
      <c r="AB525" s="14">
        <f>IF(C525="DM", "N/A", IF(Z525="No","N/A",VLOOKUP(B525,'Extension List'!$A$3:$AE$1972,21,FALSE)))</f>
        <v>4</v>
      </c>
      <c r="AC525" s="14">
        <v>4</v>
      </c>
      <c r="AD525" s="15">
        <f>IF(AE525="N/A", "N/A", AA525-AE525)</f>
        <v>11</v>
      </c>
      <c r="AE525" s="15">
        <f>IF(AA525="N/A", "N/A", IF(AC525&gt;0, IF(AA525&lt;13, ROUNDUP(0.25*AA525,0), IF(AA525&lt;26, ROUNDUP(0.4*AA525,0), IF(AA525&lt;51, ROUNDUP(0.6*AA525,0), ROUNDUP(0.75*AA525,0)))), "N/A"))</f>
        <v>18</v>
      </c>
      <c r="AF525" s="15">
        <f>IF(AD525="N/A","N/A", (AE525*AC525)+Q525)</f>
        <v>72</v>
      </c>
      <c r="AG525" s="15">
        <v>3</v>
      </c>
      <c r="AH525" s="15">
        <v>18</v>
      </c>
      <c r="AI525" s="15">
        <v>17</v>
      </c>
      <c r="AJ525" s="15">
        <v>17</v>
      </c>
      <c r="AK525" s="15">
        <v>17</v>
      </c>
      <c r="AL525" s="15" t="str">
        <f>IF(AC525="N/A","N/A",IF(AC525&gt;0,IF(SUM(AG525:AK525)&lt;&gt;AF525,"CHECK","OK"),"N/A"))</f>
        <v>OK</v>
      </c>
      <c r="AM525" s="15">
        <f>IF(AD525="N/A", L525+T525, L525+AG525)</f>
        <v>4</v>
      </c>
      <c r="AN525" s="15">
        <f>IF(AD525="N/A", IF(U525="N/A", "N/A", L525+U525), AD525+AH525)</f>
        <v>29</v>
      </c>
      <c r="AO525" s="15">
        <f>IF(AD525="N/A", IF(V525="N/A", "N/A", L525+V525), IF(AI525="N/A", "N/A", AD525+AI525))</f>
        <v>28</v>
      </c>
      <c r="AP525" s="15">
        <f>IF(AD525="N/A", IF(W525="N/A", "N/A", L525+W525), IF(AJ525="N/A", "N/A", AD525+AJ525))</f>
        <v>28</v>
      </c>
      <c r="AQ525" s="15">
        <f>IF(AD525="N/A", IF(X525="N/A", "N/A", L525+X525), IF(AK525="N/A", "N/A", AD525+AK525))</f>
        <v>28</v>
      </c>
      <c r="AR525" s="14" t="s">
        <v>40</v>
      </c>
      <c r="AS525" s="14" t="s">
        <v>40</v>
      </c>
      <c r="AT525" s="14" t="s">
        <v>40</v>
      </c>
      <c r="AU525" s="14" t="s">
        <v>40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I525" s="14"/>
      <c r="BJ525" s="15">
        <f>IF(AR525="R", $CA525, IF(OR(AR525="P", AR525="T", AR525="N"), 0, IF($C525="DM", $T525, IF(OR(AR525="Y", AR525="IR"),$AM525,IF(AR525="C", IF($BI525="Y", IF($AF525="N/A", $Q525, $AF525), IF($AG525="N/A", $T525,$AG525)))))))</f>
        <v>4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4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4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4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4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4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4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4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4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4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4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4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4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4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4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4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4</v>
      </c>
      <c r="CA525" s="14" t="s">
        <v>75</v>
      </c>
      <c r="CB525" s="15">
        <f>BZ525</f>
        <v>4</v>
      </c>
      <c r="CC525" s="14">
        <f>IF(OR($BH525="T", $BH525="R"), 0, IF($BH525="C", IF($BI525="Y", IF($BA525="C", 0, IF(AF525="N/A", Q525-T525, AF525-AG525)), IF($AF525="N/A", U525, AH525)), AN525))</f>
        <v>29</v>
      </c>
      <c r="CD525" s="14">
        <f>IF(OR($BH525="T", $BH525="R"), 0, IF($BH525="C", IF($BI525="Y", 0, IF($AF525="N/A", V525, AI525)), AO525))</f>
        <v>28</v>
      </c>
      <c r="CE525" s="14">
        <f>IF(OR($BH525="T", $BH525="R"), 0, IF($BH525="C", IF($BI525="Y", 0, IF($AF525="N/A", W525, AJ525)), AP525))</f>
        <v>28</v>
      </c>
      <c r="CF525" s="14">
        <f>IF(OR($BH525="T", $BH525="R"), 0, IF($BH525="C", IF($BI525="Y", 0, IF($AF525="N/A", X525, AK525)), AQ525))</f>
        <v>28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S:1/11 G:18 GR:72</v>
      </c>
      <c r="CH525" s="6"/>
      <c r="CK525" s="6"/>
      <c r="CL525" s="6"/>
      <c r="CM525" s="6"/>
      <c r="CN525" s="6"/>
      <c r="CO525" s="6"/>
      <c r="CP525" s="6"/>
    </row>
    <row r="526" spans="1:94" x14ac:dyDescent="0.25">
      <c r="A526" s="13">
        <v>6112</v>
      </c>
      <c r="B526" s="14" t="s">
        <v>3228</v>
      </c>
      <c r="C526" s="14" t="s">
        <v>64</v>
      </c>
      <c r="D526" s="14" t="s">
        <v>59</v>
      </c>
      <c r="E526" s="14">
        <v>2025</v>
      </c>
      <c r="F526" s="14">
        <v>2025</v>
      </c>
      <c r="G526" s="14" t="s">
        <v>40</v>
      </c>
      <c r="H526" s="14" t="s">
        <v>2244</v>
      </c>
      <c r="I526" s="15">
        <v>1</v>
      </c>
      <c r="J526" s="14">
        <v>3</v>
      </c>
      <c r="K526" s="16">
        <f>IF(AND(G526&lt;&gt;"N",R526="N/A"), IF(I526&lt;4, 0, 0.25),IF(I526=1, IF(J526=1,0.25, 0.25), IF(I526&lt;13, 0.25, IF(I526&lt;26, 0.4, IF(I526&lt;51, 0.6, 0.75)))))</f>
        <v>0</v>
      </c>
      <c r="L526" s="15">
        <f>I526-M526</f>
        <v>1</v>
      </c>
      <c r="M526" s="15">
        <f>ROUNDUP(I526*K526,0)</f>
        <v>0</v>
      </c>
      <c r="N526" s="15">
        <f>M526*J526</f>
        <v>0</v>
      </c>
      <c r="O526" s="15">
        <v>0</v>
      </c>
      <c r="P526" s="15">
        <v>0</v>
      </c>
      <c r="Q526" s="15">
        <f>N526-O526-P526</f>
        <v>0</v>
      </c>
      <c r="R526" s="14" t="s">
        <v>75</v>
      </c>
      <c r="S526" s="14">
        <f>IF(R526="N/A", J526-($B$1-F526), J526-($B$1-R526))</f>
        <v>3</v>
      </c>
      <c r="T526" s="15">
        <f>IF($S526&lt;1, "N/A", $M526)</f>
        <v>0</v>
      </c>
      <c r="U526" s="15">
        <f>IF($S526&lt;2, "N/A", $M526)</f>
        <v>0</v>
      </c>
      <c r="V526" s="15">
        <f>IF($S526&lt;3, "N/A", $M526)</f>
        <v>0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List'!$A$3:$AE$1972,19,FALSE)))</f>
        <v>N/A</v>
      </c>
      <c r="AB526" s="14" t="str">
        <f>IF(C526="DM", "N/A", IF(Z526="No","N/A",VLOOKUP(B526,'Extension List'!$A$3:$AE$1972,21,FALSE)))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1</v>
      </c>
      <c r="AN526" s="15">
        <f>IF(AD526="N/A", IF(U526="N/A", "N/A", L526+U526), AD526+AH526)</f>
        <v>1</v>
      </c>
      <c r="AO526" s="15">
        <f>IF(AD526="N/A", IF(V526="N/A", "N/A", L526+V526), IF(AI526="N/A", "N/A", AD526+AI526))</f>
        <v>1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44</v>
      </c>
      <c r="AX526" s="14" t="s">
        <v>44</v>
      </c>
      <c r="AY526" s="14" t="s">
        <v>44</v>
      </c>
      <c r="AZ526" s="14" t="s">
        <v>44</v>
      </c>
      <c r="BA526" s="14" t="s">
        <v>44</v>
      </c>
      <c r="BB526" s="14" t="s">
        <v>44</v>
      </c>
      <c r="BC526" s="14" t="s">
        <v>44</v>
      </c>
      <c r="BD526" s="14" t="s">
        <v>44</v>
      </c>
      <c r="BE526" s="14" t="s">
        <v>44</v>
      </c>
      <c r="BF526" s="14" t="s">
        <v>44</v>
      </c>
      <c r="BG526" s="14" t="s">
        <v>44</v>
      </c>
      <c r="BH526" s="14" t="s">
        <v>44</v>
      </c>
      <c r="BJ526" s="15">
        <f>IF(AR526="R", $CA526, IF(OR(AR526="P", AR526="T", AR526="N"), 0, IF($C526="DM", $T526, IF(OR(AR526="Y", AR526="IR"),$AM526,IF(AR526="C", IF($BI526="Y", IF($AF526="N/A", $Q526, $AF526), IF($AG526="N/A", $T526,$AG526)))))))</f>
        <v>1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1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1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1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1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0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0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0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0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0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0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0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0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0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0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0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0</v>
      </c>
      <c r="CA526" s="14" t="s">
        <v>75</v>
      </c>
      <c r="CB526" s="15">
        <f>BZ526</f>
        <v>0</v>
      </c>
      <c r="CC526" s="14">
        <f>IF(OR($BH526="T", $BH526="R"), 0, IF($BH526="C", IF($BI526="Y", IF($BA526="C", 0, IF(AF526="N/A", Q526-T526, AF526-AG526)), IF($AF526="N/A", U526, AH526)), AN526))</f>
        <v>0</v>
      </c>
      <c r="CD526" s="14">
        <f>IF(OR($BH526="T", $BH526="R"), 0, IF($BH526="C", IF($BI526="Y", 0, IF($AF526="N/A", V526, AI526)), AO526))</f>
        <v>0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S:1 G:0 GR:0</v>
      </c>
      <c r="CH526" s="6"/>
      <c r="CK526" s="6"/>
      <c r="CL526" s="6"/>
      <c r="CM526" s="6"/>
      <c r="CN526" s="6"/>
      <c r="CO526" s="6"/>
      <c r="CP526" s="6"/>
    </row>
    <row r="527" spans="1:94" x14ac:dyDescent="0.25">
      <c r="A527" s="13">
        <v>6135</v>
      </c>
      <c r="B527" s="14" t="s">
        <v>2650</v>
      </c>
      <c r="C527" s="14" t="s">
        <v>64</v>
      </c>
      <c r="D527" s="14" t="s">
        <v>59</v>
      </c>
      <c r="E527" s="14">
        <f>VLOOKUP(B527, 'Rookie Year'!$A$2:$B$55555,2,FALSE)</f>
        <v>2022</v>
      </c>
      <c r="F527" s="14">
        <v>2025</v>
      </c>
      <c r="G527" s="14" t="s">
        <v>42</v>
      </c>
      <c r="H527" s="14" t="s">
        <v>1927</v>
      </c>
      <c r="I527" s="15">
        <v>1</v>
      </c>
      <c r="J527" s="14">
        <v>1</v>
      </c>
      <c r="K527" s="16">
        <f>IF(AND(G527&lt;&gt;"N",R527="N/A"), IF(I527&lt;4, 0, 0.25),IF(I527=1, IF(J527=1,0.25, 0.25), IF(I527&lt;13, 0.25, IF(I527&lt;26, 0.4, IF(I527&lt;51, 0.6, 0.75)))))</f>
        <v>0.25</v>
      </c>
      <c r="L527" s="15">
        <f>I527-M527</f>
        <v>0</v>
      </c>
      <c r="M527" s="15">
        <f>ROUNDUP(I527*K527,0)</f>
        <v>1</v>
      </c>
      <c r="N527" s="15">
        <f>M527*J527</f>
        <v>1</v>
      </c>
      <c r="O527" s="15">
        <v>0</v>
      </c>
      <c r="P527" s="15">
        <v>0</v>
      </c>
      <c r="Q527" s="15">
        <f>N527-O527-P527</f>
        <v>1</v>
      </c>
      <c r="R527" s="14" t="s">
        <v>75</v>
      </c>
      <c r="S527" s="14">
        <f>IF(R527="N/A", J527-($B$1-F527), J527-($B$1-R527))</f>
        <v>1</v>
      </c>
      <c r="T527" s="15">
        <f>IF($S527&lt;1, "N/A", $M527)</f>
        <v>1</v>
      </c>
      <c r="U527" s="15" t="str">
        <f>IF($S527&lt;2, "N/A", $M527)</f>
        <v>N/A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No</v>
      </c>
      <c r="AA527" s="17" t="str">
        <f>IF(C527="DM", "N/A", IF(Z527="No","N/A",VLOOKUP(B527,'Extension List'!$A$3:$AE$1972,19,FALSE)))</f>
        <v>N/A</v>
      </c>
      <c r="AB527" s="14" t="str">
        <f>IF(C527="DM", "N/A", IF(Z527="No","N/A",VLOOKUP(B527,'Extension List'!$A$3:$AE$1972,21,FALSE)))</f>
        <v>N/A</v>
      </c>
      <c r="AC527" s="14" t="str">
        <f>IF(AA527="N/A", "N/A", 0)</f>
        <v>N/A</v>
      </c>
      <c r="AD527" s="15" t="str">
        <f>IF(AE527="N/A", "N/A", AA527-AE527)</f>
        <v>N/A</v>
      </c>
      <c r="AE527" s="15" t="str">
        <f>IF(AA527="N/A", "N/A", IF(AC527&gt;0, IF(AA527&lt;13, ROUNDUP(0.25*AA527,0), IF(AA527&lt;26, ROUNDUP(0.4*AA527,0), IF(AA527&lt;51, ROUNDUP(0.6*AA527,0), ROUNDUP(0.75*AA527,0)))), "N/A"))</f>
        <v>N/A</v>
      </c>
      <c r="AF527" s="15" t="str">
        <f>IF(AD527="N/A","N/A", (AE527*AC527)+Q527)</f>
        <v>N/A</v>
      </c>
      <c r="AG527" s="15" t="str">
        <f>IF($AF527="N/A", "N/A", "TBC")</f>
        <v>N/A</v>
      </c>
      <c r="AH527" s="15" t="str">
        <f>IF($AF527="N/A", "N/A", "TBC")</f>
        <v>N/A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N/A</v>
      </c>
      <c r="AM527" s="15">
        <f>IF(AD527="N/A", L527+T527, L527+AG527)</f>
        <v>1</v>
      </c>
      <c r="AN527" s="15" t="str">
        <f>IF(AD527="N/A", IF(U527="N/A", "N/A", L527+U527), AD527+AH527)</f>
        <v>N/A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40</v>
      </c>
      <c r="AS527" s="14" t="s">
        <v>40</v>
      </c>
      <c r="AT527" s="14" t="s">
        <v>40</v>
      </c>
      <c r="AU527" s="14" t="s">
        <v>40</v>
      </c>
      <c r="AV527" s="14" t="s">
        <v>40</v>
      </c>
      <c r="AW527" s="14" t="s">
        <v>40</v>
      </c>
      <c r="AX527" s="14" t="s">
        <v>40</v>
      </c>
      <c r="AY527" s="14" t="s">
        <v>40</v>
      </c>
      <c r="AZ527" s="14" t="s">
        <v>40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40</v>
      </c>
      <c r="BG527" s="14" t="s">
        <v>40</v>
      </c>
      <c r="BH527" s="14" t="s">
        <v>40</v>
      </c>
      <c r="BJ527" s="15">
        <f>IF(AR527="R", $CA527, IF(OR(AR527="P", AR527="T", AR527="N"), 0, IF($C527="DM", $T527, IF(OR(AR527="Y", AR527="IR"),$AM527,IF(AR527="C", IF($BI527="Y", IF($AF527="N/A", $Q527, $AF527), IF($AG527="N/A", $T527,$AG527)))))))</f>
        <v>1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1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1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1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1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1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1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1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1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1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1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1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1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1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1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1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1</v>
      </c>
      <c r="CA527" s="14" t="s">
        <v>75</v>
      </c>
      <c r="CB527" s="15">
        <f>BZ527</f>
        <v>1</v>
      </c>
      <c r="CC527" s="14" t="str">
        <f>IF(OR($BH527="T", $BH527="R"), 0, IF($BH527="C", IF($BI527="Y", IF($BA527="C", 0, IF(AF527="N/A", Q527-T527, AF527-AG527)), IF($AF527="N/A", U527, AH527)), AN527))</f>
        <v>N/A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S:0 G:1 GR:1</v>
      </c>
      <c r="CH527" s="6"/>
      <c r="CK527" s="6"/>
      <c r="CL527" s="6"/>
      <c r="CM527" s="6"/>
      <c r="CN527" s="6"/>
      <c r="CO527" s="6"/>
      <c r="CP527" s="6"/>
    </row>
    <row r="528" spans="1:94" x14ac:dyDescent="0.25">
      <c r="A528" s="13">
        <v>5672</v>
      </c>
      <c r="B528" s="14" t="s">
        <v>3057</v>
      </c>
      <c r="C528" s="14" t="s">
        <v>64</v>
      </c>
      <c r="D528" s="14" t="s">
        <v>59</v>
      </c>
      <c r="E528" s="14">
        <f>VLOOKUP(B528, 'Rookie Year'!$A$2:$B$55555,2,FALSE)</f>
        <v>2024</v>
      </c>
      <c r="F528" s="14">
        <v>2024</v>
      </c>
      <c r="G528" s="14" t="s">
        <v>40</v>
      </c>
      <c r="H528" s="14" t="s">
        <v>2218</v>
      </c>
      <c r="I528" s="15">
        <v>1</v>
      </c>
      <c r="J528" s="14">
        <v>3</v>
      </c>
      <c r="K528" s="16">
        <f>IF(AND(G528&lt;&gt;"N",R528="N/A"), IF(I528&lt;4, 0, 0.25),IF(I528=1, IF(J528=1,0.25, 0.25), IF(I528&lt;13, 0.25, IF(I528&lt;26, 0.4, IF(I528&lt;51, 0.6, 0.75)))))</f>
        <v>0</v>
      </c>
      <c r="L528" s="15">
        <f>I528-M528</f>
        <v>1</v>
      </c>
      <c r="M528" s="15">
        <f>ROUNDUP(I528*K528,0)</f>
        <v>0</v>
      </c>
      <c r="N528" s="15">
        <f>M528*J528</f>
        <v>0</v>
      </c>
      <c r="O528" s="15">
        <v>0</v>
      </c>
      <c r="P528" s="15">
        <v>0</v>
      </c>
      <c r="Q528" s="15">
        <f>N528-O528-P528</f>
        <v>0</v>
      </c>
      <c r="R528" s="14" t="s">
        <v>75</v>
      </c>
      <c r="S528" s="14">
        <f>IF(R528="N/A", J528-($B$1-F528), J528-($B$1-R528))</f>
        <v>2</v>
      </c>
      <c r="T528" s="15">
        <v>0</v>
      </c>
      <c r="U528" s="15">
        <v>0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No</v>
      </c>
      <c r="AA528" s="17" t="str">
        <f>IF(C528="DM", "N/A", IF(Z528="No","N/A",VLOOKUP(B528,'Extension List'!$A$3:$AE$1972,19,FALSE)))</f>
        <v>N/A</v>
      </c>
      <c r="AB528" s="14" t="str">
        <f>IF(C528="DM", "N/A", IF(Z528="No","N/A",VLOOKUP(B528,'Extension List'!$A$3:$AE$1972,21,FALSE)))</f>
        <v>N/A</v>
      </c>
      <c r="AC528" s="14" t="str">
        <f>IF(AA528="N/A", "N/A", 0)</f>
        <v>N/A</v>
      </c>
      <c r="AD528" s="15" t="str">
        <f>IF(AE528="N/A", "N/A", AA528-AE528)</f>
        <v>N/A</v>
      </c>
      <c r="AE528" s="15" t="str">
        <f>IF(AA528="N/A", "N/A", IF(AC528&gt;0, IF(AA528&lt;13, ROUNDUP(0.25*AA528,0), IF(AA528&lt;26, ROUNDUP(0.4*AA528,0), IF(AA528&lt;51, ROUNDUP(0.6*AA528,0), ROUNDUP(0.75*AA528,0)))), "N/A"))</f>
        <v>N/A</v>
      </c>
      <c r="AF528" s="15" t="str">
        <f>IF(AD528="N/A","N/A", (AE528*AC528)+Q528)</f>
        <v>N/A</v>
      </c>
      <c r="AG528" s="15" t="str">
        <f>IF($AF528="N/A", "N/A", "TBC")</f>
        <v>N/A</v>
      </c>
      <c r="AH528" s="15" t="str">
        <f>IF($AF528="N/A", "N/A", "TBC")</f>
        <v>N/A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N/A</v>
      </c>
      <c r="AM528" s="15">
        <f>IF(AD528="N/A", L528+T528, L528+AG528)</f>
        <v>1</v>
      </c>
      <c r="AN528" s="15">
        <f>IF(AD528="N/A", IF(U528="N/A", "N/A", L528+U528), AD528+AH528)</f>
        <v>1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40</v>
      </c>
      <c r="AS528" s="14" t="s">
        <v>44</v>
      </c>
      <c r="AT528" s="14" t="s">
        <v>44</v>
      </c>
      <c r="AU528" s="14" t="s">
        <v>44</v>
      </c>
      <c r="AV528" s="14" t="s">
        <v>44</v>
      </c>
      <c r="AW528" s="14" t="s">
        <v>44</v>
      </c>
      <c r="AX528" s="14" t="s">
        <v>44</v>
      </c>
      <c r="AY528" s="14" t="s">
        <v>44</v>
      </c>
      <c r="AZ528" s="14" t="s">
        <v>44</v>
      </c>
      <c r="BA528" s="14" t="s">
        <v>44</v>
      </c>
      <c r="BB528" s="14" t="s">
        <v>44</v>
      </c>
      <c r="BC528" s="14" t="s">
        <v>44</v>
      </c>
      <c r="BD528" s="14" t="s">
        <v>44</v>
      </c>
      <c r="BE528" s="14" t="s">
        <v>44</v>
      </c>
      <c r="BF528" s="14" t="s">
        <v>44</v>
      </c>
      <c r="BG528" s="14" t="s">
        <v>44</v>
      </c>
      <c r="BH528" s="14" t="s">
        <v>44</v>
      </c>
      <c r="BI528" s="14"/>
      <c r="BJ528" s="15">
        <f>IF(AR528="R", $CA528, IF(OR(AR528="P", AR528="T", AR528="N"), 0, IF($C528="DM", $T528, IF(OR(AR528="Y", AR528="IR"),$AM528,IF(AR528="C", IF($BI528="Y", IF($AF528="N/A", $Q528, $AF528), IF($AG528="N/A", $T528,$AG528)))))))</f>
        <v>1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0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0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0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0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0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0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0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0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0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0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0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0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0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0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0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0</v>
      </c>
      <c r="CA528" s="14" t="s">
        <v>75</v>
      </c>
      <c r="CB528" s="15">
        <f>BZ528</f>
        <v>0</v>
      </c>
      <c r="CC528" s="14">
        <f>IF(OR($BH528="T", $BH528="R"), 0, IF($BH528="C", IF($BI528="Y", IF($BA528="C", 0, IF(AF528="N/A", Q528-T528, AF528-AG528)), IF($AF528="N/A", U528, AH528)), AN528))</f>
        <v>0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S:1 G:0 GR:0</v>
      </c>
      <c r="CH528" s="6"/>
      <c r="CK528" s="6"/>
      <c r="CL528" s="6"/>
      <c r="CM528" s="6"/>
      <c r="CN528" s="6"/>
      <c r="CO528" s="6"/>
      <c r="CP528" s="6"/>
    </row>
    <row r="529" spans="1:94" x14ac:dyDescent="0.25">
      <c r="A529" s="13">
        <v>5661</v>
      </c>
      <c r="B529" s="14" t="s">
        <v>3058</v>
      </c>
      <c r="C529" s="14" t="s">
        <v>64</v>
      </c>
      <c r="D529" s="14" t="s">
        <v>59</v>
      </c>
      <c r="E529" s="14">
        <f>VLOOKUP(B529, 'Rookie Year'!$A$2:$B$55555,2,FALSE)</f>
        <v>2024</v>
      </c>
      <c r="F529" s="14">
        <v>2024</v>
      </c>
      <c r="G529" s="14" t="s">
        <v>40</v>
      </c>
      <c r="H529" s="14" t="s">
        <v>2209</v>
      </c>
      <c r="I529" s="15">
        <v>1</v>
      </c>
      <c r="J529" s="14">
        <v>3</v>
      </c>
      <c r="K529" s="16">
        <f>IF(AND(G529&lt;&gt;"N",R529="N/A"), IF(I529&lt;4, 0, 0.25),IF(I529=1, IF(J529=1,0.25, 0.25), IF(I529&lt;13, 0.25, IF(I529&lt;26, 0.4, IF(I529&lt;51, 0.6, 0.75)))))</f>
        <v>0</v>
      </c>
      <c r="L529" s="15">
        <f>I529-M529</f>
        <v>1</v>
      </c>
      <c r="M529" s="15">
        <f>ROUNDUP(I529*K529,0)</f>
        <v>0</v>
      </c>
      <c r="N529" s="15">
        <f>M529*J529</f>
        <v>0</v>
      </c>
      <c r="O529" s="15">
        <v>0</v>
      </c>
      <c r="P529" s="15">
        <v>0</v>
      </c>
      <c r="Q529" s="15">
        <f>N529-O529-P529</f>
        <v>0</v>
      </c>
      <c r="R529" s="14" t="s">
        <v>75</v>
      </c>
      <c r="S529" s="14">
        <f>IF(R529="N/A", J529-($B$1-F529), J529-($B$1-R529))</f>
        <v>2</v>
      </c>
      <c r="T529" s="15">
        <v>0</v>
      </c>
      <c r="U529" s="15">
        <v>0</v>
      </c>
      <c r="V529" s="15" t="str">
        <f>IF($S529&lt;3, "N/A", $M529)</f>
        <v>N/A</v>
      </c>
      <c r="W529" s="15" t="str">
        <f>IF($S529&lt;4, "N/A", $M529)</f>
        <v>N/A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No</v>
      </c>
      <c r="AA529" s="17" t="str">
        <f>IF(C529="DM", "N/A", IF(Z529="No","N/A",VLOOKUP(B529,'Extension List'!$A$3:$AE$1972,19,FALSE)))</f>
        <v>N/A</v>
      </c>
      <c r="AB529" s="14" t="str">
        <f>IF(C529="DM", "N/A", IF(Z529="No","N/A",VLOOKUP(B529,'Extension List'!$A$3:$AE$1972,21,FALSE)))</f>
        <v>N/A</v>
      </c>
      <c r="AC529" s="14" t="str">
        <f>IF(AA529="N/A", "N/A", 0)</f>
        <v>N/A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1</v>
      </c>
      <c r="AN529" s="15">
        <f>IF(AD529="N/A", IF(U529="N/A", "N/A", L529+U529), AD529+AH529)</f>
        <v>1</v>
      </c>
      <c r="AO529" s="15" t="str">
        <f>IF(AD529="N/A", IF(V529="N/A", "N/A", L529+V529), IF(AI529="N/A", "N/A", AD529+AI529))</f>
        <v>N/A</v>
      </c>
      <c r="AP529" s="15" t="str">
        <f>IF(AD529="N/A", IF(W529="N/A", "N/A", L529+W529), IF(AJ529="N/A", "N/A", AD529+AJ529))</f>
        <v>N/A</v>
      </c>
      <c r="AQ529" s="15" t="str">
        <f>IF(AD529="N/A", IF(X529="N/A", "N/A", L529+X529), IF(AK529="N/A", "N/A", AD529+AK529))</f>
        <v>N/A</v>
      </c>
      <c r="AR529" s="14" t="s">
        <v>44</v>
      </c>
      <c r="AS529" s="14" t="s">
        <v>44</v>
      </c>
      <c r="AT529" s="14" t="s">
        <v>44</v>
      </c>
      <c r="AU529" s="14" t="s">
        <v>44</v>
      </c>
      <c r="AV529" s="14" t="s">
        <v>44</v>
      </c>
      <c r="AW529" s="14" t="s">
        <v>44</v>
      </c>
      <c r="AX529" s="14" t="s">
        <v>44</v>
      </c>
      <c r="AY529" s="14" t="s">
        <v>44</v>
      </c>
      <c r="AZ529" s="14" t="s">
        <v>44</v>
      </c>
      <c r="BA529" s="14" t="s">
        <v>44</v>
      </c>
      <c r="BB529" s="14" t="s">
        <v>44</v>
      </c>
      <c r="BC529" s="14" t="s">
        <v>44</v>
      </c>
      <c r="BD529" s="14" t="s">
        <v>44</v>
      </c>
      <c r="BE529" s="14" t="s">
        <v>44</v>
      </c>
      <c r="BF529" s="14" t="s">
        <v>44</v>
      </c>
      <c r="BG529" s="14" t="s">
        <v>44</v>
      </c>
      <c r="BH529" s="14" t="s">
        <v>44</v>
      </c>
      <c r="BI529" s="14"/>
      <c r="BJ529" s="15">
        <f>IF(AR529="R", $CA529, IF(OR(AR529="P", AR529="T", AR529="N"), 0, IF($C529="DM", $T529, IF(OR(AR529="Y", AR529="IR"),$AM529,IF(AR529="C", IF($BI529="Y", IF($AF529="N/A", $Q529, $AF529), IF($AG529="N/A", $T529,$AG529)))))))</f>
        <v>0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0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0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0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0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0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0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0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0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0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0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0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0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0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0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0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0</v>
      </c>
      <c r="CA529" s="14" t="s">
        <v>75</v>
      </c>
      <c r="CB529" s="15">
        <f>BZ529</f>
        <v>0</v>
      </c>
      <c r="CC529" s="14">
        <f>IF(OR($BH529="T", $BH529="R"), 0, IF($BH529="C", IF($BI529="Y", IF($BA529="C", 0, IF(AF529="N/A", Q529-T529, AF529-AG529)), IF($AF529="N/A", U529, AH529)), AN529))</f>
        <v>0</v>
      </c>
      <c r="CD529" s="14" t="str">
        <f>IF(OR($BH529="T", $BH529="R"), 0, IF($BH529="C", IF($BI529="Y", 0, IF($AF529="N/A", V529, AI529)), AO529))</f>
        <v>N/A</v>
      </c>
      <c r="CE529" s="14" t="str">
        <f>IF(OR($BH529="T", $BH529="R"), 0, IF($BH529="C", IF($BI529="Y", 0, IF($AF529="N/A", W529, AJ529)), AP529))</f>
        <v>N/A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S:1 G:0 GR:0</v>
      </c>
      <c r="CH529" s="6"/>
      <c r="CK529" s="6"/>
      <c r="CL529" s="6"/>
      <c r="CM529" s="6"/>
      <c r="CN529" s="6"/>
      <c r="CO529" s="6"/>
      <c r="CP529" s="6"/>
    </row>
    <row r="530" spans="1:94" x14ac:dyDescent="0.25">
      <c r="A530" s="13">
        <v>5962</v>
      </c>
      <c r="B530" s="14" t="s">
        <v>246</v>
      </c>
      <c r="C530" s="14" t="s">
        <v>65</v>
      </c>
      <c r="D530" s="14" t="s">
        <v>59</v>
      </c>
      <c r="E530" s="14">
        <f>VLOOKUP(B530, 'Rookie Year'!$A$2:$B$55555,2,FALSE)</f>
        <v>2014</v>
      </c>
      <c r="F530" s="14">
        <v>2025</v>
      </c>
      <c r="G530" s="14" t="s">
        <v>42</v>
      </c>
      <c r="H530" s="14" t="s">
        <v>1927</v>
      </c>
      <c r="I530" s="15">
        <v>1</v>
      </c>
      <c r="J530" s="14">
        <v>1</v>
      </c>
      <c r="K530" s="16">
        <f>IF(AND(G530&lt;&gt;"N",R530="N/A"), IF(I530&lt;4, 0, 0.25),IF(I530=1, IF(J530=1,0.25, 0.25), IF(I530&lt;13, 0.25, IF(I530&lt;26, 0.4, IF(I530&lt;51, 0.6, 0.75)))))</f>
        <v>0.25</v>
      </c>
      <c r="L530" s="15">
        <f>I530-M530</f>
        <v>0</v>
      </c>
      <c r="M530" s="15">
        <f>ROUNDUP(I530*K530,0)</f>
        <v>1</v>
      </c>
      <c r="N530" s="15">
        <f>M530*J530</f>
        <v>1</v>
      </c>
      <c r="O530" s="15">
        <v>0</v>
      </c>
      <c r="P530" s="15">
        <v>0</v>
      </c>
      <c r="Q530" s="15">
        <f>N530-O530-P530</f>
        <v>1</v>
      </c>
      <c r="R530" s="14" t="s">
        <v>75</v>
      </c>
      <c r="S530" s="14">
        <f>IF(R530="N/A", J530-($B$1-F530), J530-($B$1-R530))</f>
        <v>1</v>
      </c>
      <c r="T530" s="15">
        <f>IF($S530&lt;1, "N/A", $M530)</f>
        <v>1</v>
      </c>
      <c r="U530" s="15" t="str">
        <f>IF($S530&lt;2, "N/A", $M530)</f>
        <v>N/A</v>
      </c>
      <c r="V530" s="15" t="str">
        <f>IF($S530&lt;3, "N/A", $M530)</f>
        <v>N/A</v>
      </c>
      <c r="W530" s="15" t="str">
        <f>IF($S530&lt;4, "N/A", $M530)</f>
        <v>N/A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No</v>
      </c>
      <c r="AA530" s="17" t="str">
        <f>IF(C530="DM", "N/A", IF(Z530="No","N/A",VLOOKUP(B530,'Extension List'!$A$3:$AE$1972,19,FALSE)))</f>
        <v>N/A</v>
      </c>
      <c r="AB530" s="14" t="str">
        <f>IF(C530="DM", "N/A", IF(Z530="No","N/A",VLOOKUP(B530,'Extension List'!$A$3:$AE$1972,21,FALSE)))</f>
        <v>N/A</v>
      </c>
      <c r="AC530" s="14" t="str">
        <f>IF(AA530="N/A", "N/A", 0)</f>
        <v>N/A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1</v>
      </c>
      <c r="AN530" s="15" t="str">
        <f>IF(AD530="N/A", IF(U530="N/A", "N/A", L530+U530), AD530+AH530)</f>
        <v>N/A</v>
      </c>
      <c r="AO530" s="15" t="str">
        <f>IF(AD530="N/A", IF(V530="N/A", "N/A", L530+V530), IF(AI530="N/A", "N/A", AD530+AI530))</f>
        <v>N/A</v>
      </c>
      <c r="AP530" s="15" t="str">
        <f>IF(AD530="N/A", IF(W530="N/A", "N/A", L530+W530), IF(AJ530="N/A", "N/A", AD530+AJ530))</f>
        <v>N/A</v>
      </c>
      <c r="AQ530" s="15" t="str">
        <f>IF(AD530="N/A", IF(X530="N/A", "N/A", L530+X530), IF(AK530="N/A", "N/A", AD530+AK530))</f>
        <v>N/A</v>
      </c>
      <c r="AR530" s="14" t="s">
        <v>40</v>
      </c>
      <c r="AS530" s="14" t="s">
        <v>40</v>
      </c>
      <c r="AT530" s="14" t="s">
        <v>40</v>
      </c>
      <c r="AU530" s="14" t="s">
        <v>40</v>
      </c>
      <c r="AV530" s="14" t="s">
        <v>40</v>
      </c>
      <c r="AW530" s="14" t="s">
        <v>40</v>
      </c>
      <c r="AX530" s="14" t="s">
        <v>40</v>
      </c>
      <c r="AY530" s="14" t="s">
        <v>40</v>
      </c>
      <c r="AZ530" s="14" t="s">
        <v>40</v>
      </c>
      <c r="BA530" s="14" t="s">
        <v>40</v>
      </c>
      <c r="BB530" s="14" t="s">
        <v>40</v>
      </c>
      <c r="BC530" s="14" t="s">
        <v>40</v>
      </c>
      <c r="BD530" s="14" t="s">
        <v>40</v>
      </c>
      <c r="BE530" s="14" t="s">
        <v>40</v>
      </c>
      <c r="BF530" s="14" t="s">
        <v>40</v>
      </c>
      <c r="BG530" s="14" t="s">
        <v>40</v>
      </c>
      <c r="BH530" s="14" t="s">
        <v>40</v>
      </c>
      <c r="BJ530" s="15">
        <f>IF(AR530="R", $CA530, IF(OR(AR530="P", AR530="T", AR530="N"), 0, IF($C530="DM", $T530, IF(OR(AR530="Y", AR530="IR"),$AM530,IF(AR530="C", IF($BI530="Y", IF($AF530="N/A", $Q530, $AF530), IF($AG530="N/A", $T530,$AG530)))))))</f>
        <v>1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1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1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1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1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1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1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1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1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1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1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1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1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1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1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1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1</v>
      </c>
      <c r="CA530" s="14" t="s">
        <v>75</v>
      </c>
      <c r="CB530" s="15">
        <f>BZ530</f>
        <v>1</v>
      </c>
      <c r="CC530" s="14" t="str">
        <f>IF(OR($BH530="T", $BH530="R"), 0, IF($BH530="C", IF($BI530="Y", IF($BA530="C", 0, IF(AF530="N/A", Q530-T530, AF530-AG530)), IF($AF530="N/A", U530, AH530)), AN530))</f>
        <v>N/A</v>
      </c>
      <c r="CD530" s="14" t="str">
        <f>IF(OR($BH530="T", $BH530="R"), 0, IF($BH530="C", IF($BI530="Y", 0, IF($AF530="N/A", V530, AI530)), AO530))</f>
        <v>N/A</v>
      </c>
      <c r="CE530" s="14" t="str">
        <f>IF(OR($BH530="T", $BH530="R"), 0, IF($BH530="C", IF($BI530="Y", 0, IF($AF530="N/A", W530, AJ530)), AP530))</f>
        <v>N/A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S:0 G:1 GR:1</v>
      </c>
      <c r="CH530" s="6"/>
      <c r="CK530" s="6"/>
      <c r="CL530" s="6"/>
      <c r="CM530" s="6"/>
      <c r="CN530" s="6"/>
      <c r="CO530" s="6"/>
      <c r="CP530" s="6"/>
    </row>
    <row r="531" spans="1:94" x14ac:dyDescent="0.25">
      <c r="A531" s="13">
        <v>6138</v>
      </c>
      <c r="B531" s="14" t="s">
        <v>2498</v>
      </c>
      <c r="C531" s="14" t="s">
        <v>65</v>
      </c>
      <c r="D531" s="14" t="s">
        <v>59</v>
      </c>
      <c r="E531" s="14">
        <f>VLOOKUP(B531, 'Rookie Year'!$A$2:$B$55555,2,FALSE)</f>
        <v>2019</v>
      </c>
      <c r="F531" s="14">
        <v>2025</v>
      </c>
      <c r="G531" s="14" t="s">
        <v>42</v>
      </c>
      <c r="H531" s="14" t="s">
        <v>1927</v>
      </c>
      <c r="I531" s="15">
        <v>1</v>
      </c>
      <c r="J531" s="14">
        <v>1</v>
      </c>
      <c r="K531" s="16">
        <f>IF(AND(G531&lt;&gt;"N",R531="N/A"), IF(I531&lt;4, 0, 0.25),IF(I531=1, IF(J531=1,0.25, 0.25), IF(I531&lt;13, 0.25, IF(I531&lt;26, 0.4, IF(I531&lt;51, 0.6, 0.75)))))</f>
        <v>0.25</v>
      </c>
      <c r="L531" s="15">
        <f>I531-M531</f>
        <v>0</v>
      </c>
      <c r="M531" s="15">
        <f>ROUNDUP(I531*K531,0)</f>
        <v>1</v>
      </c>
      <c r="N531" s="15">
        <f>M531*J531</f>
        <v>1</v>
      </c>
      <c r="O531" s="15">
        <v>0</v>
      </c>
      <c r="P531" s="15">
        <v>0</v>
      </c>
      <c r="Q531" s="15">
        <f>N531-O531-P531</f>
        <v>1</v>
      </c>
      <c r="R531" s="14" t="s">
        <v>75</v>
      </c>
      <c r="S531" s="14">
        <f>IF(R531="N/A", J531-($B$1-F531), J531-($B$1-R531))</f>
        <v>1</v>
      </c>
      <c r="T531" s="15">
        <f>IF($S531&lt;1, "N/A", $M531)</f>
        <v>1</v>
      </c>
      <c r="U531" s="15" t="str">
        <f>IF($S531&lt;2, "N/A", $M531)</f>
        <v>N/A</v>
      </c>
      <c r="V531" s="15" t="str">
        <f>IF($S531&lt;3, "N/A", $M531)</f>
        <v>N/A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No</v>
      </c>
      <c r="AA531" s="17" t="str">
        <f>IF(C531="DM", "N/A", IF(Z531="No","N/A",VLOOKUP(B531,'Extension List'!$A$3:$AE$1972,19,FALSE)))</f>
        <v>N/A</v>
      </c>
      <c r="AB531" s="14" t="str">
        <f>IF(C531="DM", "N/A", IF(Z531="No","N/A",VLOOKUP(B531,'Extension List'!$A$3:$AE$1972,21,FALSE)))</f>
        <v>N/A</v>
      </c>
      <c r="AC531" s="14" t="str">
        <f>IF(AA531="N/A", "N/A", 0)</f>
        <v>N/A</v>
      </c>
      <c r="AD531" s="15" t="str">
        <f>IF(AE531="N/A", "N/A", AA531-AE531)</f>
        <v>N/A</v>
      </c>
      <c r="AE531" s="15" t="str">
        <f>IF(AA531="N/A", "N/A", IF(AC531&gt;0, IF(AA531&lt;13, ROUNDUP(0.25*AA531,0), IF(AA531&lt;26, ROUNDUP(0.4*AA531,0), IF(AA531&lt;51, ROUNDUP(0.6*AA531,0), ROUNDUP(0.75*AA531,0)))), "N/A"))</f>
        <v>N/A</v>
      </c>
      <c r="AF531" s="15" t="str">
        <f>IF(AD531="N/A","N/A", (AE531*AC531)+Q531)</f>
        <v>N/A</v>
      </c>
      <c r="AG531" s="15" t="str">
        <f>IF($AF531="N/A", "N/A", "TBC")</f>
        <v>N/A</v>
      </c>
      <c r="AH531" s="15" t="str">
        <f>IF($AF531="N/A", "N/A", "TBC")</f>
        <v>N/A</v>
      </c>
      <c r="AI531" s="15" t="str">
        <f>IF($AF531="N/A","N/A",IF(AC531&gt;1,"TBC","N/A"))</f>
        <v>N/A</v>
      </c>
      <c r="AJ531" s="15" t="str">
        <f>IF($AF531="N/A","N/A",IF(AC531&gt;2,"TBC","N/A"))</f>
        <v>N/A</v>
      </c>
      <c r="AK531" s="15" t="str">
        <f>IF($AF531="N/A","N/A",IF(AC531&gt;3,"TBC","N/A"))</f>
        <v>N/A</v>
      </c>
      <c r="AL531" s="15" t="str">
        <f>IF(AC531="N/A","N/A",IF(AC531&gt;0,IF(SUM(AG531:AK531)&lt;&gt;AF531,"CHECK","OK"),"N/A"))</f>
        <v>N/A</v>
      </c>
      <c r="AM531" s="15">
        <f>IF(AD531="N/A", L531+T531, L531+AG531)</f>
        <v>1</v>
      </c>
      <c r="AN531" s="15" t="str">
        <f>IF(AD531="N/A", IF(U531="N/A", "N/A", L531+U531), AD531+AH531)</f>
        <v>N/A</v>
      </c>
      <c r="AO531" s="15" t="str">
        <f>IF(AD531="N/A", IF(V531="N/A", "N/A", L531+V531), IF(AI531="N/A", "N/A", AD531+AI531))</f>
        <v>N/A</v>
      </c>
      <c r="AP531" s="15" t="str">
        <f>IF(AD531="N/A", IF(W531="N/A", "N/A", L531+W531), IF(AJ531="N/A", "N/A", AD531+AJ531))</f>
        <v>N/A</v>
      </c>
      <c r="AQ531" s="15" t="str">
        <f>IF(AD531="N/A", IF(X531="N/A", "N/A", L531+X531), IF(AK531="N/A", "N/A", AD531+AK531))</f>
        <v>N/A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J531" s="15">
        <f>IF(AR531="R", $CA531, IF(OR(AR531="P", AR531="T", AR531="N"), 0, IF($C531="DM", $T531, IF(OR(AR531="Y", AR531="IR"),$AM531,IF(AR531="C", IF($BI531="Y", IF($AF531="N/A", $Q531, $AF531), IF($AG531="N/A", $T531,$AG531)))))))</f>
        <v>1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</v>
      </c>
      <c r="CA531" s="14" t="s">
        <v>75</v>
      </c>
      <c r="CB531" s="15">
        <f>BZ531</f>
        <v>1</v>
      </c>
      <c r="CC531" s="14" t="str">
        <f>IF(OR($BH531="T", $BH531="R"), 0, IF($BH531="C", IF($BI531="Y", IF($BA531="C", 0, IF(AF531="N/A", Q531-T531, AF531-AG531)), IF($AF531="N/A", U531, AH531)), AN531))</f>
        <v>N/A</v>
      </c>
      <c r="CD531" s="14" t="str">
        <f>IF(OR($BH531="T", $BH531="R"), 0, IF($BH531="C", IF($BI531="Y", 0, IF($AF531="N/A", V531, AI531)), AO531))</f>
        <v>N/A</v>
      </c>
      <c r="CE531" s="14" t="str">
        <f>IF(OR($BH531="T", $BH531="R"), 0, IF($BH531="C", IF($BI531="Y", 0, IF($AF531="N/A", W531, AJ531)), AP531))</f>
        <v>N/A</v>
      </c>
      <c r="CF531" s="14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S:0 G:1 GR:1</v>
      </c>
      <c r="CH531" s="6"/>
      <c r="CK531" s="6"/>
      <c r="CL531" s="6"/>
      <c r="CM531" s="6"/>
      <c r="CN531" s="6"/>
      <c r="CO531" s="6"/>
      <c r="CP531" s="6"/>
    </row>
    <row r="532" spans="1:94" x14ac:dyDescent="0.25">
      <c r="A532" s="13">
        <v>6195</v>
      </c>
      <c r="B532" s="14" t="s">
        <v>2268</v>
      </c>
      <c r="C532" s="14" t="s">
        <v>65</v>
      </c>
      <c r="D532" s="14" t="s">
        <v>59</v>
      </c>
      <c r="E532" s="14">
        <f>VLOOKUP(B532, 'Rookie Year'!$A$2:$B$55555,2,FALSE)</f>
        <v>2017</v>
      </c>
      <c r="F532" s="14">
        <v>2025</v>
      </c>
      <c r="G532" s="14" t="s">
        <v>42</v>
      </c>
      <c r="H532" s="14">
        <v>4</v>
      </c>
      <c r="I532" s="15">
        <v>1</v>
      </c>
      <c r="J532" s="14">
        <v>1</v>
      </c>
      <c r="K532" s="16">
        <f>IF(AND(G532&lt;&gt;"N",R532="N/A"), IF(I532&lt;4, 0, 0.25),IF(I532=1, IF(J532=1,0.25, 0.25), IF(I532&lt;13, 0.25, IF(I532&lt;26, 0.4, IF(I532&lt;51, 0.6, 0.75)))))</f>
        <v>0.25</v>
      </c>
      <c r="L532" s="15">
        <f>I532-M532</f>
        <v>0</v>
      </c>
      <c r="M532" s="15">
        <f>ROUNDUP(I532*K532,0)</f>
        <v>1</v>
      </c>
      <c r="N532" s="15">
        <f>M532*J532</f>
        <v>1</v>
      </c>
      <c r="O532" s="15">
        <v>0</v>
      </c>
      <c r="P532" s="15">
        <v>0</v>
      </c>
      <c r="Q532" s="15">
        <f>N532-O532-P532</f>
        <v>1</v>
      </c>
      <c r="R532" s="14" t="s">
        <v>75</v>
      </c>
      <c r="S532" s="14">
        <f>IF(R532="N/A", J532-($B$1-F532), J532-($B$1-R532))</f>
        <v>1</v>
      </c>
      <c r="T532" s="15">
        <f>IF($S532&lt;1, "N/A", $M532)</f>
        <v>1</v>
      </c>
      <c r="U532" s="15" t="str">
        <f>IF($S532&lt;2, "N/A", $M532)</f>
        <v>N/A</v>
      </c>
      <c r="V532" s="15" t="str">
        <f>IF($S532&lt;3, "N/A", $M532)</f>
        <v>N/A</v>
      </c>
      <c r="W532" s="15" t="str">
        <f>IF($S532&lt;4, "N/A", $M532)</f>
        <v>N/A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No</v>
      </c>
      <c r="AA532" s="17" t="str">
        <f>IF(C532="DM", "N/A", IF(Z532="No","N/A",VLOOKUP(B532,'Extension List'!$A$3:$AE$1972,19,FALSE)))</f>
        <v>N/A</v>
      </c>
      <c r="AB532" s="14" t="str">
        <f>IF(C532="DM", "N/A", IF(Z532="No","N/A",VLOOKUP(B532,'Extension List'!$A$3:$AE$1972,21,FALSE)))</f>
        <v>N/A</v>
      </c>
      <c r="AC532" s="14" t="str">
        <f>IF(AA532="N/A", "N/A", 0)</f>
        <v>N/A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1</v>
      </c>
      <c r="AN532" s="15" t="str">
        <f>IF(AD532="N/A", IF(U532="N/A", "N/A", L532+U532), AD532+AH532)</f>
        <v>N/A</v>
      </c>
      <c r="AO532" s="15" t="str">
        <f>IF(AD532="N/A", IF(V532="N/A", "N/A", L532+V532), IF(AI532="N/A", "N/A", AD532+AI532))</f>
        <v>N/A</v>
      </c>
      <c r="AP532" s="15" t="str">
        <f>IF(AD532="N/A", IF(W532="N/A", "N/A", L532+W532), IF(AJ532="N/A", "N/A", AD532+AJ532))</f>
        <v>N/A</v>
      </c>
      <c r="AQ532" s="15" t="str">
        <f>IF(AD532="N/A", IF(X532="N/A", "N/A", L532+X532), IF(AK532="N/A", "N/A", AD532+AK532))</f>
        <v>N/A</v>
      </c>
      <c r="AR532" s="14" t="s">
        <v>42</v>
      </c>
      <c r="AS532" s="14" t="s">
        <v>42</v>
      </c>
      <c r="AT532" s="14" t="s">
        <v>42</v>
      </c>
      <c r="AU532" s="14" t="s">
        <v>42</v>
      </c>
      <c r="AV532" s="14" t="s">
        <v>40</v>
      </c>
      <c r="AW532" s="14" t="s">
        <v>40</v>
      </c>
      <c r="AX532" s="14" t="s">
        <v>40</v>
      </c>
      <c r="AY532" s="14" t="s">
        <v>40</v>
      </c>
      <c r="AZ532" s="14" t="s">
        <v>40</v>
      </c>
      <c r="BA532" s="14" t="s">
        <v>40</v>
      </c>
      <c r="BB532" s="14" t="s">
        <v>40</v>
      </c>
      <c r="BC532" s="14" t="s">
        <v>40</v>
      </c>
      <c r="BD532" s="14" t="s">
        <v>40</v>
      </c>
      <c r="BE532" s="14" t="s">
        <v>40</v>
      </c>
      <c r="BF532" s="14" t="s">
        <v>40</v>
      </c>
      <c r="BG532" s="14" t="s">
        <v>40</v>
      </c>
      <c r="BH532" s="14" t="s">
        <v>40</v>
      </c>
      <c r="BJ532" s="15">
        <f>IF(AR532="R", $CA532, IF(OR(AR532="P", AR532="T", AR532="N"), 0, IF($C532="DM", $T532, IF(OR(AR532="Y", AR532="IR"),$AM532,IF(AR532="C", IF($BI532="Y", IF($AF532="N/A", $Q532, $AF532), IF($AG532="N/A", $T532,$AG532)))))))</f>
        <v>0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0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0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0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1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1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1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1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1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1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1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1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1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1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1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1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1</v>
      </c>
      <c r="CA532" s="14" t="s">
        <v>75</v>
      </c>
      <c r="CB532" s="15">
        <f>BZ532</f>
        <v>1</v>
      </c>
      <c r="CC532" s="14" t="str">
        <f>IF(OR($BH532="T", $BH532="R"), 0, IF($BH532="C", IF($BI532="Y", IF($BA532="C", 0, IF(AF532="N/A", Q532-T532, AF532-AG532)), IF($AF532="N/A", U532, AH532)), AN532))</f>
        <v>N/A</v>
      </c>
      <c r="CD532" s="14" t="str">
        <f>IF(OR($BH532="T", $BH532="R"), 0, IF($BH532="C", IF($BI532="Y", 0, IF($AF532="N/A", V532, AI532)), AO532))</f>
        <v>N/A</v>
      </c>
      <c r="CE532" s="14" t="str">
        <f>IF(OR($BH532="T", $BH532="R"), 0, IF($BH532="C", IF($BI532="Y", 0, IF($AF532="N/A", W532, AJ532)), AP532))</f>
        <v>N/A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S:0 G:1 GR:1</v>
      </c>
      <c r="CH532" s="6"/>
      <c r="CK532" s="6"/>
      <c r="CL532" s="6"/>
      <c r="CM532" s="6"/>
      <c r="CN532" s="6"/>
      <c r="CO532" s="6"/>
      <c r="CP532" s="6"/>
    </row>
    <row r="533" spans="1:94" x14ac:dyDescent="0.25">
      <c r="A533" s="13">
        <v>5964</v>
      </c>
      <c r="B533" s="14" t="s">
        <v>502</v>
      </c>
      <c r="C533" s="14" t="s">
        <v>66</v>
      </c>
      <c r="D533" s="14" t="s">
        <v>59</v>
      </c>
      <c r="E533" s="14">
        <f>VLOOKUP(B533, 'Rookie Year'!$A$2:$B$55555,2,FALSE)</f>
        <v>2018</v>
      </c>
      <c r="F533" s="14">
        <v>2025</v>
      </c>
      <c r="G533" s="14" t="s">
        <v>42</v>
      </c>
      <c r="H533" s="14" t="s">
        <v>1927</v>
      </c>
      <c r="I533" s="15">
        <v>1</v>
      </c>
      <c r="J533" s="14">
        <v>1</v>
      </c>
      <c r="K533" s="16">
        <f>IF(AND(G533&lt;&gt;"N",R533="N/A"), IF(I533&lt;4, 0, 0.25),IF(I533=1, IF(J533=1,0.25, 0.25), IF(I533&lt;13, 0.25, IF(I533&lt;26, 0.4, IF(I533&lt;51, 0.6, 0.75)))))</f>
        <v>0.25</v>
      </c>
      <c r="L533" s="15">
        <f>I533-M533</f>
        <v>0</v>
      </c>
      <c r="M533" s="15">
        <f>ROUNDUP(I533*K533,0)</f>
        <v>1</v>
      </c>
      <c r="N533" s="15">
        <f>M533*J533</f>
        <v>1</v>
      </c>
      <c r="O533" s="15">
        <v>0</v>
      </c>
      <c r="P533" s="15">
        <v>0</v>
      </c>
      <c r="Q533" s="15">
        <f>N533-O533-P533</f>
        <v>1</v>
      </c>
      <c r="R533" s="14" t="s">
        <v>75</v>
      </c>
      <c r="S533" s="14">
        <f>IF(R533="N/A", J533-($B$1-F533), J533-($B$1-R533))</f>
        <v>1</v>
      </c>
      <c r="T533" s="15">
        <f>IF($S533&lt;1, "N/A", $M533)</f>
        <v>1</v>
      </c>
      <c r="U533" s="15" t="str">
        <f>IF($S533&lt;2, "N/A", $M533)</f>
        <v>N/A</v>
      </c>
      <c r="V533" s="15" t="str">
        <f>IF($S533&lt;3, "N/A", $M533)</f>
        <v>N/A</v>
      </c>
      <c r="W533" s="15" t="str">
        <f>IF($S533&lt;4, "N/A", $M533)</f>
        <v>N/A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List'!$A$3:$AE$1972,19,FALSE)))</f>
        <v>N/A</v>
      </c>
      <c r="AB533" s="14" t="str">
        <f>IF(C533="DM", "N/A", IF(Z533="No","N/A",VLOOKUP(B533,'Extension List'!$A$3:$AE$1972,21,FALSE)))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1</v>
      </c>
      <c r="AN533" s="15" t="str">
        <f>IF(AD533="N/A", IF(U533="N/A", "N/A", L533+U533), AD533+AH533)</f>
        <v>N/A</v>
      </c>
      <c r="AO533" s="15" t="str">
        <f>IF(AD533="N/A", IF(V533="N/A", "N/A", L533+V533), IF(AI533="N/A", "N/A", AD533+AI533))</f>
        <v>N/A</v>
      </c>
      <c r="AP533" s="15" t="str">
        <f>IF(AD533="N/A", IF(W533="N/A", "N/A", L533+W533), IF(AJ533="N/A", "N/A", AD533+AJ533))</f>
        <v>N/A</v>
      </c>
      <c r="AQ533" s="15" t="str">
        <f>IF(AD533="N/A", IF(X533="N/A", "N/A", L533+X533), IF(AK533="N/A", "N/A", AD533+AK533))</f>
        <v>N/A</v>
      </c>
      <c r="AR533" s="14" t="s">
        <v>40</v>
      </c>
      <c r="AS533" s="14" t="s">
        <v>40</v>
      </c>
      <c r="AT533" s="14" t="s">
        <v>40</v>
      </c>
      <c r="AU533" s="14" t="s">
        <v>40</v>
      </c>
      <c r="AV533" s="14" t="s">
        <v>40</v>
      </c>
      <c r="AW533" s="14" t="s">
        <v>40</v>
      </c>
      <c r="AX533" s="14" t="s">
        <v>40</v>
      </c>
      <c r="AY533" s="14" t="s">
        <v>40</v>
      </c>
      <c r="AZ533" s="14" t="s">
        <v>40</v>
      </c>
      <c r="BA533" s="14" t="s">
        <v>40</v>
      </c>
      <c r="BB533" s="14" t="s">
        <v>40</v>
      </c>
      <c r="BC533" s="14" t="s">
        <v>40</v>
      </c>
      <c r="BD533" s="14" t="s">
        <v>40</v>
      </c>
      <c r="BE533" s="14" t="s">
        <v>40</v>
      </c>
      <c r="BF533" s="14" t="s">
        <v>40</v>
      </c>
      <c r="BG533" s="14" t="s">
        <v>40</v>
      </c>
      <c r="BH533" s="14" t="s">
        <v>40</v>
      </c>
      <c r="BJ533" s="15">
        <f>IF(AR533="R", $CA533, IF(OR(AR533="P", AR533="T", AR533="N"), 0, IF($C533="DM", $T533, IF(OR(AR533="Y", AR533="IR"),$AM533,IF(AR533="C", IF($BI533="Y", IF($AF533="N/A", $Q533, $AF533), IF($AG533="N/A", $T533,$AG533)))))))</f>
        <v>1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1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1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1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1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1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1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1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1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1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1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1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1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1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1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1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1</v>
      </c>
      <c r="CA533" s="14" t="s">
        <v>75</v>
      </c>
      <c r="CB533" s="15">
        <f>BZ533</f>
        <v>1</v>
      </c>
      <c r="CC533" s="14" t="str">
        <f>IF(OR($BH533="T", $BH533="R"), 0, IF($BH533="C", IF($BI533="Y", IF($BA533="C", 0, IF(AF533="N/A", Q533-T533, AF533-AG533)), IF($AF533="N/A", U533, AH533)), AN533))</f>
        <v>N/A</v>
      </c>
      <c r="CD533" s="14" t="str">
        <f>IF(OR($BH533="T", $BH533="R"), 0, IF($BH533="C", IF($BI533="Y", 0, IF($AF533="N/A", V533, AI533)), AO533))</f>
        <v>N/A</v>
      </c>
      <c r="CE533" s="14" t="str">
        <f>IF(OR($BH533="T", $BH533="R"), 0, IF($BH533="C", IF($BI533="Y", 0, IF($AF533="N/A", W533, AJ533)), AP533))</f>
        <v>N/A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S:0 G:1 GR:1</v>
      </c>
      <c r="CH533" s="6"/>
      <c r="CK533" s="6"/>
      <c r="CL533" s="6"/>
      <c r="CM533" s="6"/>
      <c r="CN533" s="6"/>
      <c r="CO533" s="6"/>
      <c r="CP533" s="6"/>
    </row>
    <row r="534" spans="1:94" x14ac:dyDescent="0.25">
      <c r="A534" s="13">
        <v>5230</v>
      </c>
      <c r="B534" s="14" t="s">
        <v>2818</v>
      </c>
      <c r="C534" s="14" t="s">
        <v>67</v>
      </c>
      <c r="D534" s="14" t="s">
        <v>59</v>
      </c>
      <c r="E534" s="14">
        <f>VLOOKUP(B534, 'Rookie Year'!$A$2:$B$55555,2,FALSE)</f>
        <v>2023</v>
      </c>
      <c r="F534" s="14">
        <v>2023</v>
      </c>
      <c r="G534" s="14" t="s">
        <v>40</v>
      </c>
      <c r="H534" s="14" t="s">
        <v>2214</v>
      </c>
      <c r="I534" s="15">
        <v>1</v>
      </c>
      <c r="J534" s="14">
        <v>3</v>
      </c>
      <c r="K534" s="16">
        <f>IF(AND(G534&lt;&gt;"N",R534="N/A"), IF(I534&lt;4, 0, 0.25),IF(I534=1, IF(J534=1,0.25, 0.25), IF(I534&lt;13, 0.25, IF(I534&lt;26, 0.4, IF(I534&lt;51, 0.6, 0.75)))))</f>
        <v>0</v>
      </c>
      <c r="L534" s="15">
        <f>I534-M534</f>
        <v>1</v>
      </c>
      <c r="M534" s="15">
        <f>ROUNDUP(I534*K534,0)</f>
        <v>0</v>
      </c>
      <c r="N534" s="15">
        <f>M534*J534</f>
        <v>0</v>
      </c>
      <c r="O534" s="15">
        <v>0</v>
      </c>
      <c r="P534" s="15">
        <v>0</v>
      </c>
      <c r="Q534" s="15">
        <f>N534-O534-P534</f>
        <v>0</v>
      </c>
      <c r="R534" s="14" t="s">
        <v>75</v>
      </c>
      <c r="S534" s="14">
        <f>IF(R534="N/A", J534-($B$1-F534), J534-($B$1-R534))</f>
        <v>1</v>
      </c>
      <c r="T534" s="15">
        <v>0</v>
      </c>
      <c r="U534" s="15" t="str">
        <f>IF($S534&lt;2, "N/A", $M534)</f>
        <v>N/A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Yes</v>
      </c>
      <c r="AA534" s="17">
        <f>IF(C534="DM", "N/A", IF(Z534="No","N/A",VLOOKUP(B534,'Extension List'!$A$3:$AE$1972,19,FALSE)))</f>
        <v>1</v>
      </c>
      <c r="AB534" s="14">
        <f>IF(C534="DM", "N/A", IF(Z534="No","N/A",VLOOKUP(B534,'Extension List'!$A$3:$AE$1972,21,FALSE)))</f>
        <v>1</v>
      </c>
      <c r="AC534" s="14">
        <f>IF(AA534="N/A", "N/A", 0)</f>
        <v>0</v>
      </c>
      <c r="AD534" s="15" t="str">
        <f>IF(AE534="N/A", "N/A", AA534-AE534)</f>
        <v>N/A</v>
      </c>
      <c r="AE534" s="15" t="str">
        <f>IF(AA534="N/A", "N/A", IF(AC534&gt;0, IF(AA534&lt;13, ROUNDUP(0.25*AA534,0), IF(AA534&lt;26, ROUNDUP(0.4*AA534,0), IF(AA534&lt;51, ROUNDUP(0.6*AA534,0), ROUNDUP(0.75*AA534,0)))), "N/A"))</f>
        <v>N/A</v>
      </c>
      <c r="AF534" s="15" t="str">
        <f>IF(AD534="N/A","N/A", (AE534*AC534)+Q534)</f>
        <v>N/A</v>
      </c>
      <c r="AG534" s="15" t="str">
        <f>IF($AF534="N/A", "N/A", "TBC")</f>
        <v>N/A</v>
      </c>
      <c r="AH534" s="15" t="str">
        <f>IF($AF534="N/A", "N/A", "TBC")</f>
        <v>N/A</v>
      </c>
      <c r="AI534" s="15" t="str">
        <f>IF($AF534="N/A","N/A",IF(AC534&gt;1,"TBC","N/A"))</f>
        <v>N/A</v>
      </c>
      <c r="AJ534" s="15" t="str">
        <f>IF($AF534="N/A","N/A",IF(AC534&gt;2,"TBC","N/A"))</f>
        <v>N/A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N/A</v>
      </c>
      <c r="AM534" s="15">
        <f>IF(AD534="N/A", L534+T534, L534+AG534)</f>
        <v>1</v>
      </c>
      <c r="AN534" s="15" t="str">
        <f>IF(AD534="N/A", IF(U534="N/A", "N/A", L534+U534), AD534+AH534)</f>
        <v>N/A</v>
      </c>
      <c r="AO534" s="15" t="str">
        <f>IF(AD534="N/A", IF(V534="N/A", "N/A", L534+V534), IF(AI534="N/A", "N/A", AD534+AI534))</f>
        <v>N/A</v>
      </c>
      <c r="AP534" s="15" t="str">
        <f>IF(AD534="N/A", IF(W534="N/A", "N/A", L534+W534), IF(AJ534="N/A", "N/A", AD534+AJ534))</f>
        <v>N/A</v>
      </c>
      <c r="AQ534" s="15" t="str">
        <f>IF(AD534="N/A", IF(X534="N/A", "N/A", L534+X534), IF(AK534="N/A", "N/A", AD534+AK534))</f>
        <v>N/A</v>
      </c>
      <c r="AR534" s="14" t="s">
        <v>40</v>
      </c>
      <c r="AS534" s="14" t="s">
        <v>40</v>
      </c>
      <c r="AT534" s="14" t="s">
        <v>40</v>
      </c>
      <c r="AU534" s="14" t="s">
        <v>40</v>
      </c>
      <c r="AV534" s="14" t="s">
        <v>40</v>
      </c>
      <c r="AW534" s="14" t="s">
        <v>40</v>
      </c>
      <c r="AX534" s="14" t="s">
        <v>40</v>
      </c>
      <c r="AY534" s="14" t="s">
        <v>40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I534" s="14"/>
      <c r="BJ534" s="15">
        <f>IF(AR534="R", $CA534, IF(OR(AR534="P", AR534="T", AR534="N"), 0, IF($C534="DM", $T534, IF(OR(AR534="Y", AR534="IR"),$AM534,IF(AR534="C", IF($BI534="Y", IF($AF534="N/A", $Q534, $AF534), IF($AG534="N/A", $T534,$AG534)))))))</f>
        <v>1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1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1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1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1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1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1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1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1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1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1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1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1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1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1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1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1</v>
      </c>
      <c r="CA534" s="14" t="s">
        <v>75</v>
      </c>
      <c r="CB534" s="15">
        <f>BZ534</f>
        <v>1</v>
      </c>
      <c r="CC534" s="14" t="str">
        <f>IF(OR($BH534="T", $BH534="R"), 0, IF($BH534="C", IF($BI534="Y", IF($BA534="C", 0, IF(AF534="N/A", Q534-T534, AF534-AG534)), IF($AF534="N/A", U534, AH534)), AN534))</f>
        <v>N/A</v>
      </c>
      <c r="CD534" s="14" t="str">
        <f>IF(OR($BH534="T", $BH534="R"), 0, IF($BH534="C", IF($BI534="Y", 0, IF($AF534="N/A", V534, AI534)), AO534))</f>
        <v>N/A</v>
      </c>
      <c r="CE534" s="14" t="str">
        <f>IF(OR($BH534="T", $BH534="R"), 0, IF($BH534="C", IF($BI534="Y", 0, IF($AF534="N/A", W534, AJ534)), AP534))</f>
        <v>N/A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S:1 G:0 GR:0</v>
      </c>
      <c r="CH534" s="6"/>
      <c r="CK534" s="6"/>
      <c r="CL534" s="6"/>
      <c r="CM534" s="6"/>
      <c r="CN534" s="6"/>
      <c r="CO534" s="6"/>
      <c r="CP534" s="6"/>
    </row>
    <row r="535" spans="1:94" x14ac:dyDescent="0.25">
      <c r="A535" s="13">
        <v>6192</v>
      </c>
      <c r="B535" s="14" t="s">
        <v>1979</v>
      </c>
      <c r="C535" s="14" t="s">
        <v>67</v>
      </c>
      <c r="D535" s="14" t="s">
        <v>59</v>
      </c>
      <c r="E535" s="14">
        <f>VLOOKUP(B535, 'Rookie Year'!$A$2:$B$55555,2,FALSE)</f>
        <v>2013</v>
      </c>
      <c r="F535" s="14">
        <v>2025</v>
      </c>
      <c r="G535" s="14" t="s">
        <v>42</v>
      </c>
      <c r="H535" s="14">
        <v>4</v>
      </c>
      <c r="I535" s="15">
        <v>1</v>
      </c>
      <c r="J535" s="14">
        <v>1</v>
      </c>
      <c r="K535" s="16">
        <f>IF(AND(G535&lt;&gt;"N",R535="N/A"), IF(I535&lt;4, 0, 0.25),IF(I535=1, IF(J535=1,0.25, 0.25), IF(I535&lt;13, 0.25, IF(I535&lt;26, 0.4, IF(I535&lt;51, 0.6, 0.75)))))</f>
        <v>0.25</v>
      </c>
      <c r="L535" s="15">
        <f>I535-M535</f>
        <v>0</v>
      </c>
      <c r="M535" s="15">
        <f>ROUNDUP(I535*K535,0)</f>
        <v>1</v>
      </c>
      <c r="N535" s="15">
        <f>M535*J535</f>
        <v>1</v>
      </c>
      <c r="O535" s="15">
        <v>0</v>
      </c>
      <c r="P535" s="15">
        <v>0</v>
      </c>
      <c r="Q535" s="15">
        <f>N535-O535-P535</f>
        <v>1</v>
      </c>
      <c r="R535" s="14" t="s">
        <v>75</v>
      </c>
      <c r="S535" s="14">
        <f>IF(R535="N/A", J535-($B$1-F535), J535-($B$1-R535))</f>
        <v>1</v>
      </c>
      <c r="T535" s="15">
        <f>IF($S535&lt;1, "N/A", $M535)</f>
        <v>1</v>
      </c>
      <c r="U535" s="15" t="str">
        <f>IF($S535&lt;2, "N/A", $M535)</f>
        <v>N/A</v>
      </c>
      <c r="V535" s="15" t="str">
        <f>IF($S535&lt;3, "N/A", $M535)</f>
        <v>N/A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No</v>
      </c>
      <c r="AA535" s="17" t="str">
        <f>IF(C535="DM", "N/A", IF(Z535="No","N/A",VLOOKUP(B535,'Extension List'!$A$3:$AE$1972,19,FALSE)))</f>
        <v>N/A</v>
      </c>
      <c r="AB535" s="14" t="str">
        <f>IF(C535="DM", "N/A", IF(Z535="No","N/A",VLOOKUP(B535,'Extension List'!$A$3:$AE$1972,21,FALSE)))</f>
        <v>N/A</v>
      </c>
      <c r="AC535" s="14" t="str">
        <f>IF(AA535="N/A", "N/A", 0)</f>
        <v>N/A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1</v>
      </c>
      <c r="AN535" s="15" t="str">
        <f>IF(AD535="N/A", IF(U535="N/A", "N/A", L535+U535), AD535+AH535)</f>
        <v>N/A</v>
      </c>
      <c r="AO535" s="15" t="str">
        <f>IF(AD535="N/A", IF(V535="N/A", "N/A", L535+V535), IF(AI535="N/A", "N/A", AD535+AI535))</f>
        <v>N/A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42</v>
      </c>
      <c r="AS535" s="14" t="s">
        <v>42</v>
      </c>
      <c r="AT535" s="14" t="s">
        <v>42</v>
      </c>
      <c r="AU535" s="14" t="s">
        <v>42</v>
      </c>
      <c r="AV535" s="14" t="s">
        <v>40</v>
      </c>
      <c r="AW535" s="14" t="s">
        <v>40</v>
      </c>
      <c r="AX535" s="14" t="s">
        <v>40</v>
      </c>
      <c r="AY535" s="14" t="s">
        <v>40</v>
      </c>
      <c r="AZ535" s="14" t="s">
        <v>40</v>
      </c>
      <c r="BA535" s="14" t="s">
        <v>40</v>
      </c>
      <c r="BB535" s="14" t="s">
        <v>40</v>
      </c>
      <c r="BC535" s="14" t="s">
        <v>40</v>
      </c>
      <c r="BD535" s="14" t="s">
        <v>40</v>
      </c>
      <c r="BE535" s="14" t="s">
        <v>40</v>
      </c>
      <c r="BF535" s="14" t="s">
        <v>40</v>
      </c>
      <c r="BG535" s="14" t="s">
        <v>40</v>
      </c>
      <c r="BH535" s="14" t="s">
        <v>40</v>
      </c>
      <c r="BJ535" s="15">
        <f>IF(AR535="R", $CA535, IF(OR(AR535="P", AR535="T", AR535="N"), 0, IF($C535="DM", $T535, IF(OR(AR535="Y", AR535="IR"),$AM535,IF(AR535="C", IF($BI535="Y", IF($AF535="N/A", $Q535, $AF535), IF($AG535="N/A", $T535,$AG535)))))))</f>
        <v>0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0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0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0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1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1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1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1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1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1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</v>
      </c>
      <c r="CA535" s="14" t="s">
        <v>75</v>
      </c>
      <c r="CB535" s="15">
        <f>BZ535</f>
        <v>1</v>
      </c>
      <c r="CC535" s="14" t="str">
        <f>IF(OR($BH535="T", $BH535="R"), 0, IF($BH535="C", IF($BI535="Y", IF($BA535="C", 0, IF(AF535="N/A", Q535-T535, AF535-AG535)), IF($AF535="N/A", U535, AH535)), AN535))</f>
        <v>N/A</v>
      </c>
      <c r="CD535" s="14" t="str">
        <f>IF(OR($BH535="T", $BH535="R"), 0, IF($BH535="C", IF($BI535="Y", 0, IF($AF535="N/A", V535, AI535)), AO535))</f>
        <v>N/A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S:0 G:1 GR:1</v>
      </c>
      <c r="CH535" s="6"/>
      <c r="CK535" s="6"/>
      <c r="CL535" s="6"/>
      <c r="CM535" s="6"/>
      <c r="CN535" s="6"/>
      <c r="CO535" s="6"/>
      <c r="CP535" s="6"/>
    </row>
    <row r="536" spans="1:94" x14ac:dyDescent="0.25">
      <c r="A536" s="13">
        <v>5702</v>
      </c>
      <c r="B536" s="14" t="s">
        <v>3059</v>
      </c>
      <c r="C536" s="14" t="s">
        <v>67</v>
      </c>
      <c r="D536" s="14" t="s">
        <v>59</v>
      </c>
      <c r="E536" s="14">
        <f>VLOOKUP(B536, 'Rookie Year'!$A$2:$B$55555,2,FALSE)</f>
        <v>2024</v>
      </c>
      <c r="F536" s="14">
        <v>2024</v>
      </c>
      <c r="G536" s="14" t="s">
        <v>40</v>
      </c>
      <c r="H536" s="14" t="s">
        <v>2242</v>
      </c>
      <c r="I536" s="15">
        <v>1</v>
      </c>
      <c r="J536" s="14">
        <v>3</v>
      </c>
      <c r="K536" s="16">
        <f>IF(AND(G536&lt;&gt;"N",R536="N/A"), IF(I536&lt;4, 0, 0.25),IF(I536=1, IF(J536=1,0.25, 0.25), IF(I536&lt;13, 0.25, IF(I536&lt;26, 0.4, IF(I536&lt;51, 0.6, 0.75)))))</f>
        <v>0</v>
      </c>
      <c r="L536" s="15">
        <f>I536-M536</f>
        <v>1</v>
      </c>
      <c r="M536" s="15">
        <f>ROUNDUP(I536*K536,0)</f>
        <v>0</v>
      </c>
      <c r="N536" s="15">
        <f>M536*J536</f>
        <v>0</v>
      </c>
      <c r="O536" s="15">
        <v>0</v>
      </c>
      <c r="P536" s="15">
        <v>0</v>
      </c>
      <c r="Q536" s="15">
        <f>N536-O536-P536</f>
        <v>0</v>
      </c>
      <c r="R536" s="14" t="s">
        <v>75</v>
      </c>
      <c r="S536" s="14">
        <f>IF(R536="N/A", J536-($B$1-F536), J536-($B$1-R536))</f>
        <v>2</v>
      </c>
      <c r="T536" s="15">
        <v>0</v>
      </c>
      <c r="U536" s="15">
        <v>0</v>
      </c>
      <c r="V536" s="15" t="str">
        <f>IF($S536&lt;3, "N/A", $M536)</f>
        <v>N/A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No</v>
      </c>
      <c r="AA536" s="17" t="str">
        <f>IF(C536="DM", "N/A", IF(Z536="No","N/A",VLOOKUP(B536,'Extension List'!$A$3:$AE$1972,19,FALSE)))</f>
        <v>N/A</v>
      </c>
      <c r="AB536" s="14" t="str">
        <f>IF(C536="DM", "N/A", IF(Z536="No","N/A",VLOOKUP(B536,'Extension List'!$A$3:$AE$1972,21,FALSE)))</f>
        <v>N/A</v>
      </c>
      <c r="AC536" s="14" t="str">
        <f>IF(AA536="N/A", "N/A", 0)</f>
        <v>N/A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1</v>
      </c>
      <c r="AN536" s="15">
        <f>IF(AD536="N/A", IF(U536="N/A", "N/A", L536+U536), AD536+AH536)</f>
        <v>1</v>
      </c>
      <c r="AO536" s="15" t="str">
        <f>IF(AD536="N/A", IF(V536="N/A", "N/A", L536+V536), IF(AI536="N/A", "N/A", AD536+AI536))</f>
        <v>N/A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44</v>
      </c>
      <c r="AS536" s="14" t="s">
        <v>44</v>
      </c>
      <c r="AT536" s="14" t="s">
        <v>44</v>
      </c>
      <c r="AU536" s="14" t="s">
        <v>44</v>
      </c>
      <c r="AV536" s="14" t="s">
        <v>44</v>
      </c>
      <c r="AW536" s="14" t="s">
        <v>44</v>
      </c>
      <c r="AX536" s="14" t="s">
        <v>44</v>
      </c>
      <c r="AY536" s="14" t="s">
        <v>44</v>
      </c>
      <c r="AZ536" s="14" t="s">
        <v>44</v>
      </c>
      <c r="BA536" s="14" t="s">
        <v>44</v>
      </c>
      <c r="BB536" s="14" t="s">
        <v>44</v>
      </c>
      <c r="BC536" s="14" t="s">
        <v>44</v>
      </c>
      <c r="BD536" s="14" t="s">
        <v>44</v>
      </c>
      <c r="BE536" s="14" t="s">
        <v>44</v>
      </c>
      <c r="BF536" s="14" t="s">
        <v>44</v>
      </c>
      <c r="BG536" s="14" t="s">
        <v>44</v>
      </c>
      <c r="BH536" s="14" t="s">
        <v>44</v>
      </c>
      <c r="BI536" s="14"/>
      <c r="BJ536" s="15">
        <f>IF(AR536="R", $CA536, IF(OR(AR536="P", AR536="T", AR536="N"), 0, IF($C536="DM", $T536, IF(OR(AR536="Y", AR536="IR"),$AM536,IF(AR536="C", IF($BI536="Y", IF($AF536="N/A", $Q536, $AF536), IF($AG536="N/A", $T536,$AG536)))))))</f>
        <v>0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0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0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0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0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0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0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0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0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0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0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0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0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0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0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0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0</v>
      </c>
      <c r="CA536" s="14" t="s">
        <v>75</v>
      </c>
      <c r="CB536" s="15">
        <f>BZ536</f>
        <v>0</v>
      </c>
      <c r="CC536" s="14">
        <f>IF(OR($BH536="T", $BH536="R"), 0, IF($BH536="C", IF($BI536="Y", IF($BA536="C", 0, IF(AF536="N/A", Q536-T536, AF536-AG536)), IF($AF536="N/A", U536, AH536)), AN536))</f>
        <v>0</v>
      </c>
      <c r="CD536" s="14" t="str">
        <f>IF(OR($BH536="T", $BH536="R"), 0, IF($BH536="C", IF($BI536="Y", 0, IF($AF536="N/A", V536, AI536)), AO536))</f>
        <v>N/A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S:1 G:0 GR:0</v>
      </c>
      <c r="CH536" s="6"/>
      <c r="CK536" s="6"/>
      <c r="CL536" s="6"/>
      <c r="CM536" s="6"/>
      <c r="CN536" s="6"/>
      <c r="CO536" s="6"/>
      <c r="CP536" s="6"/>
    </row>
    <row r="537" spans="1:94" x14ac:dyDescent="0.25">
      <c r="A537" s="13">
        <v>4749</v>
      </c>
      <c r="B537" s="14" t="s">
        <v>2579</v>
      </c>
      <c r="C537" s="14" t="s">
        <v>67</v>
      </c>
      <c r="D537" s="14" t="s">
        <v>59</v>
      </c>
      <c r="E537" s="14">
        <f>VLOOKUP(B537, 'Rookie Year'!$A$2:$B$55555,2,FALSE)</f>
        <v>2022</v>
      </c>
      <c r="F537" s="14">
        <v>2022</v>
      </c>
      <c r="G537" s="14" t="s">
        <v>40</v>
      </c>
      <c r="H537" s="14" t="s">
        <v>2178</v>
      </c>
      <c r="I537" s="15">
        <v>3</v>
      </c>
      <c r="J537" s="14">
        <v>4</v>
      </c>
      <c r="K537" s="16">
        <f>IF(AND(G537&lt;&gt;"N",R537="N/A"), IF(I537&lt;4, 0, 0.25),IF(I537=1, IF(J537=1,0.25, 0.25), IF(I537&lt;13, 0.25, IF(I537&lt;26, 0.4, IF(I537&lt;51, 0.6, 0.75)))))</f>
        <v>0</v>
      </c>
      <c r="L537" s="15">
        <f>I537-M537</f>
        <v>3</v>
      </c>
      <c r="M537" s="15">
        <f>ROUNDUP(I537*K537,0)</f>
        <v>0</v>
      </c>
      <c r="N537" s="15">
        <f>M537*J537</f>
        <v>0</v>
      </c>
      <c r="O537" s="15">
        <v>0</v>
      </c>
      <c r="P537" s="15">
        <v>0</v>
      </c>
      <c r="Q537" s="15">
        <f>N537-O537-P537</f>
        <v>0</v>
      </c>
      <c r="R537" s="14" t="s">
        <v>75</v>
      </c>
      <c r="S537" s="14">
        <f>IF(R537="N/A", J537-($B$1-F537), J537-($B$1-R537))</f>
        <v>1</v>
      </c>
      <c r="T537" s="15">
        <v>0</v>
      </c>
      <c r="U537" s="15" t="str">
        <f>IF($S537&lt;2, "N/A", $M537)</f>
        <v>N/A</v>
      </c>
      <c r="V537" s="15" t="str">
        <f>IF($S537&lt;3, "N/A", $M537)</f>
        <v>N/A</v>
      </c>
      <c r="W537" s="15" t="str">
        <f>IF($S537&lt;4, "N/A", $M537)</f>
        <v>N/A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Yes</v>
      </c>
      <c r="AA537" s="17">
        <f>IF(C537="DM", "N/A", IF(Z537="No","N/A",VLOOKUP(B537,'Extension List'!$A$3:$AE$1972,19,FALSE)))</f>
        <v>1</v>
      </c>
      <c r="AB537" s="14">
        <f>IF(C537="DM", "N/A", IF(Z537="No","N/A",VLOOKUP(B537,'Extension List'!$A$3:$AE$1972,21,FALSE)))</f>
        <v>1</v>
      </c>
      <c r="AC537" s="14">
        <f>IF(AA537="N/A", "N/A", 0)</f>
        <v>0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3</v>
      </c>
      <c r="AN537" s="15" t="str">
        <f>IF(AD537="N/A", IF(U537="N/A", "N/A", L537+U537), AD537+AH537)</f>
        <v>N/A</v>
      </c>
      <c r="AO537" s="15" t="str">
        <f>IF(AD537="N/A", IF(V537="N/A", "N/A", L537+V537), IF(AI537="N/A", "N/A", AD537+AI537))</f>
        <v>N/A</v>
      </c>
      <c r="AP537" s="15" t="str">
        <f>IF(AD537="N/A", IF(W537="N/A", "N/A", L537+W537), IF(AJ537="N/A", "N/A", AD537+AJ537))</f>
        <v>N/A</v>
      </c>
      <c r="AQ537" s="15" t="str">
        <f>IF(AD537="N/A", IF(X537="N/A", "N/A", L537+X537), IF(AK537="N/A", "N/A", AD537+AK537))</f>
        <v>N/A</v>
      </c>
      <c r="AR537" s="14" t="s">
        <v>40</v>
      </c>
      <c r="AS537" s="14" t="s">
        <v>40</v>
      </c>
      <c r="AT537" s="14" t="s">
        <v>40</v>
      </c>
      <c r="AU537" s="14" t="s">
        <v>40</v>
      </c>
      <c r="AV537" s="14" t="s">
        <v>40</v>
      </c>
      <c r="AW537" s="14" t="s">
        <v>44</v>
      </c>
      <c r="AX537" s="14" t="s">
        <v>44</v>
      </c>
      <c r="AY537" s="14" t="s">
        <v>44</v>
      </c>
      <c r="AZ537" s="14" t="s">
        <v>44</v>
      </c>
      <c r="BA537" s="14" t="s">
        <v>44</v>
      </c>
      <c r="BB537" s="14" t="s">
        <v>44</v>
      </c>
      <c r="BC537" s="14" t="s">
        <v>44</v>
      </c>
      <c r="BD537" s="14" t="s">
        <v>44</v>
      </c>
      <c r="BE537" s="14" t="s">
        <v>44</v>
      </c>
      <c r="BF537" s="14" t="s">
        <v>44</v>
      </c>
      <c r="BG537" s="14" t="s">
        <v>44</v>
      </c>
      <c r="BH537" s="14" t="s">
        <v>44</v>
      </c>
      <c r="BI537" s="14"/>
      <c r="BJ537" s="15">
        <f>IF(AR537="R", $CA537, IF(OR(AR537="P", AR537="T", AR537="N"), 0, IF($C537="DM", $T537, IF(OR(AR537="Y", AR537="IR"),$AM537,IF(AR537="C", IF($BI537="Y", IF($AF537="N/A", $Q537, $AF537), IF($AG537="N/A", $T537,$AG537)))))))</f>
        <v>3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3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3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3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3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0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0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0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0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0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0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0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0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0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0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0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0</v>
      </c>
      <c r="CA537" s="14" t="s">
        <v>75</v>
      </c>
      <c r="CB537" s="15">
        <f>BZ537</f>
        <v>0</v>
      </c>
      <c r="CC537" s="14" t="str">
        <f>IF(OR($BH537="T", $BH537="R"), 0, IF($BH537="C", IF($BI537="Y", IF($BA537="C", 0, IF(AF537="N/A", Q537-T537, AF537-AG537)), IF($AF537="N/A", U537, AH537)), AN537))</f>
        <v>N/A</v>
      </c>
      <c r="CD537" s="14" t="str">
        <f>IF(OR($BH537="T", $BH537="R"), 0, IF($BH537="C", IF($BI537="Y", 0, IF($AF537="N/A", V537, AI537)), AO537))</f>
        <v>N/A</v>
      </c>
      <c r="CE537" s="14" t="str">
        <f>IF(OR($BH537="T", $BH537="R"), 0, IF($BH537="C", IF($BI537="Y", 0, IF($AF537="N/A", W537, AJ537)), AP537))</f>
        <v>N/A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S:3 G:0 GR:0</v>
      </c>
      <c r="CH537" s="6"/>
      <c r="CK537" s="6"/>
      <c r="CL537" s="6"/>
      <c r="CM537" s="6"/>
      <c r="CN537" s="6"/>
      <c r="CO537" s="6"/>
      <c r="CP537" s="6"/>
    </row>
    <row r="538" spans="1:94" x14ac:dyDescent="0.25">
      <c r="A538" s="13">
        <v>5969</v>
      </c>
      <c r="B538" s="14" t="s">
        <v>2003</v>
      </c>
      <c r="C538" s="14" t="s">
        <v>67</v>
      </c>
      <c r="D538" s="14" t="s">
        <v>59</v>
      </c>
      <c r="E538" s="14">
        <f>VLOOKUP(B538, 'Rookie Year'!$A$2:$B$55555,2,FALSE)</f>
        <v>2013</v>
      </c>
      <c r="F538" s="14">
        <v>2025</v>
      </c>
      <c r="G538" s="14" t="s">
        <v>42</v>
      </c>
      <c r="H538" s="14" t="s">
        <v>1927</v>
      </c>
      <c r="I538" s="15">
        <v>13</v>
      </c>
      <c r="J538" s="14">
        <v>2</v>
      </c>
      <c r="K538" s="16">
        <f>IF(AND(G538&lt;&gt;"N",R538="N/A"), IF(I538&lt;4, 0, 0.25),IF(I538=1, IF(J538=1,0.25, 0.25), IF(I538&lt;13, 0.25, IF(I538&lt;26, 0.4, IF(I538&lt;51, 0.6, 0.75)))))</f>
        <v>0.4</v>
      </c>
      <c r="L538" s="15">
        <f>I538-M538</f>
        <v>7</v>
      </c>
      <c r="M538" s="15">
        <f>ROUNDUP(I538*K538,0)</f>
        <v>6</v>
      </c>
      <c r="N538" s="15">
        <f>M538*J538</f>
        <v>12</v>
      </c>
      <c r="O538" s="15">
        <v>0</v>
      </c>
      <c r="P538" s="15">
        <v>0</v>
      </c>
      <c r="Q538" s="15">
        <f>N538-O538-P538</f>
        <v>12</v>
      </c>
      <c r="R538" s="14" t="s">
        <v>75</v>
      </c>
      <c r="S538" s="14">
        <f>IF(R538="N/A", J538-($B$1-F538), J538-($B$1-R538))</f>
        <v>2</v>
      </c>
      <c r="T538" s="15">
        <v>12</v>
      </c>
      <c r="U538" s="15">
        <v>0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No</v>
      </c>
      <c r="AA538" s="17" t="str">
        <f>IF(C538="DM", "N/A", IF(Z538="No","N/A",VLOOKUP(B538,'Extension List'!$A$3:$AE$1972,19,FALSE)))</f>
        <v>N/A</v>
      </c>
      <c r="AB538" s="14" t="str">
        <f>IF(C538="DM", "N/A", IF(Z538="No","N/A",VLOOKUP(B538,'Extension List'!$A$3:$AE$1972,21,FALSE)))</f>
        <v>N/A</v>
      </c>
      <c r="AC538" s="14" t="str">
        <f>IF(AA538="N/A", "N/A", 0)</f>
        <v>N/A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19</v>
      </c>
      <c r="AN538" s="15">
        <f>IF(AD538="N/A", IF(U538="N/A", "N/A", L538+U538), AD538+AH538)</f>
        <v>7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40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J538" s="15">
        <f>IF(AR538="R", $CA538, IF(OR(AR538="P", AR538="T", AR538="N"), 0, IF($C538="DM", $T538, IF(OR(AR538="Y", AR538="IR"),$AM538,IF(AR538="C", IF($BI538="Y", IF($AF538="N/A", $Q538, $AF538), IF($AG538="N/A", $T538,$AG538)))))))</f>
        <v>19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19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19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19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19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19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19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19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19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19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19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19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19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19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19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19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19</v>
      </c>
      <c r="CA538" s="14" t="s">
        <v>75</v>
      </c>
      <c r="CB538" s="15">
        <f>BZ538</f>
        <v>19</v>
      </c>
      <c r="CC538" s="14">
        <f>IF(OR($BH538="T", $BH538="R"), 0, IF($BH538="C", IF($BI538="Y", IF($BA538="C", 0, IF(AF538="N/A", Q538-T538, AF538-AG538)), IF($AF538="N/A", U538, AH538)), AN538))</f>
        <v>7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S:7 G:6 GR:12</v>
      </c>
      <c r="CH538" s="6"/>
      <c r="CK538" s="6"/>
      <c r="CL538" s="6"/>
      <c r="CM538" s="6"/>
      <c r="CN538" s="6"/>
      <c r="CO538" s="6"/>
      <c r="CP538" s="6"/>
    </row>
    <row r="539" spans="1:94" x14ac:dyDescent="0.25">
      <c r="A539" s="13">
        <v>6017</v>
      </c>
      <c r="B539" s="14" t="s">
        <v>3133</v>
      </c>
      <c r="C539" s="14" t="s">
        <v>67</v>
      </c>
      <c r="D539" s="14" t="s">
        <v>59</v>
      </c>
      <c r="E539" s="14">
        <v>2025</v>
      </c>
      <c r="F539" s="14">
        <v>2025</v>
      </c>
      <c r="G539" s="14" t="s">
        <v>40</v>
      </c>
      <c r="H539" s="14" t="s">
        <v>2161</v>
      </c>
      <c r="I539" s="15">
        <v>7</v>
      </c>
      <c r="J539" s="14">
        <v>4</v>
      </c>
      <c r="K539" s="16">
        <f>IF(AND(G539&lt;&gt;"N",R539="N/A"), IF(I539&lt;4, 0, 0.25),IF(I539=1, IF(J539=1,0.25, 0.25), IF(I539&lt;13, 0.25, IF(I539&lt;26, 0.4, IF(I539&lt;51, 0.6, 0.75)))))</f>
        <v>0.25</v>
      </c>
      <c r="L539" s="15">
        <f>I539-M539</f>
        <v>5</v>
      </c>
      <c r="M539" s="15">
        <f>ROUNDUP(I539*K539,0)</f>
        <v>2</v>
      </c>
      <c r="N539" s="15">
        <f>M539*J539</f>
        <v>8</v>
      </c>
      <c r="O539" s="15">
        <v>0</v>
      </c>
      <c r="P539" s="15">
        <v>0</v>
      </c>
      <c r="Q539" s="15">
        <f>N539-O539-P539</f>
        <v>8</v>
      </c>
      <c r="R539" s="14" t="s">
        <v>75</v>
      </c>
      <c r="S539" s="14">
        <f>IF(R539="N/A", J539-($B$1-F539), J539-($B$1-R539))</f>
        <v>4</v>
      </c>
      <c r="T539" s="15">
        <v>8</v>
      </c>
      <c r="U539" s="15">
        <v>0</v>
      </c>
      <c r="V539" s="15">
        <v>0</v>
      </c>
      <c r="W539" s="15">
        <v>0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List'!$A$3:$AE$1972,19,FALSE)))</f>
        <v>N/A</v>
      </c>
      <c r="AB539" s="14" t="str">
        <f>IF(C539="DM", "N/A", IF(Z539="No","N/A",VLOOKUP(B539,'Extension List'!$A$3:$AE$1972,21,FALSE)))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13</v>
      </c>
      <c r="AN539" s="15">
        <f>IF(AD539="N/A", IF(U539="N/A", "N/A", L539+U539), AD539+AH539)</f>
        <v>5</v>
      </c>
      <c r="AO539" s="15">
        <f>IF(AD539="N/A", IF(V539="N/A", "N/A", L539+V539), IF(AI539="N/A", "N/A", AD539+AI539))</f>
        <v>5</v>
      </c>
      <c r="AP539" s="15">
        <f>IF(AD539="N/A", IF(W539="N/A", "N/A", L539+W539), IF(AJ539="N/A", "N/A", AD539+AJ539))</f>
        <v>5</v>
      </c>
      <c r="AQ539" s="15" t="str">
        <f>IF(AD539="N/A", IF(X539="N/A", "N/A", L539+X539), IF(AK539="N/A", "N/A", AD539+AK539))</f>
        <v>N/A</v>
      </c>
      <c r="AR539" s="14" t="s">
        <v>48</v>
      </c>
      <c r="AS539" s="14" t="s">
        <v>48</v>
      </c>
      <c r="AT539" s="14" t="s">
        <v>48</v>
      </c>
      <c r="AU539" s="14" t="s">
        <v>48</v>
      </c>
      <c r="AV539" s="14" t="s">
        <v>48</v>
      </c>
      <c r="AW539" s="14" t="s">
        <v>48</v>
      </c>
      <c r="AX539" s="14" t="s">
        <v>48</v>
      </c>
      <c r="AY539" s="14" t="s">
        <v>48</v>
      </c>
      <c r="AZ539" s="14" t="s">
        <v>48</v>
      </c>
      <c r="BA539" s="14" t="s">
        <v>48</v>
      </c>
      <c r="BB539" s="14" t="s">
        <v>48</v>
      </c>
      <c r="BC539" s="14" t="s">
        <v>48</v>
      </c>
      <c r="BD539" s="14" t="s">
        <v>48</v>
      </c>
      <c r="BE539" s="14" t="s">
        <v>48</v>
      </c>
      <c r="BF539" s="14" t="s">
        <v>48</v>
      </c>
      <c r="BG539" s="14" t="s">
        <v>48</v>
      </c>
      <c r="BH539" s="14" t="s">
        <v>48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13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13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13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13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13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13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13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13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13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13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13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13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13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13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13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13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13</v>
      </c>
      <c r="CA539" s="14" t="s">
        <v>75</v>
      </c>
      <c r="CB539" s="15">
        <f>BZ539</f>
        <v>13</v>
      </c>
      <c r="CC539" s="14">
        <f>IF(OR($BH539="T", $BH539="R"), 0, IF($BH539="C", IF($BI539="Y", IF($BA539="C", 0, IF(AF539="N/A", Q539-T539, AF539-AG539)), IF($AF539="N/A", U539, AH539)), AN539))</f>
        <v>5</v>
      </c>
      <c r="CD539" s="14">
        <f>IF(OR($BH539="T", $BH539="R"), 0, IF($BH539="C", IF($BI539="Y", 0, IF($AF539="N/A", V539, AI539)), AO539))</f>
        <v>5</v>
      </c>
      <c r="CE539" s="14">
        <f>IF(OR($BH539="T", $BH539="R"), 0, IF($BH539="C", IF($BI539="Y", 0, IF($AF539="N/A", W539, AJ539)), AP539))</f>
        <v>5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S:5 G:2 GR:8</v>
      </c>
      <c r="CH539" s="6"/>
      <c r="CK539" s="6"/>
      <c r="CL539" s="6"/>
      <c r="CM539" s="6"/>
      <c r="CN539" s="6"/>
      <c r="CO539" s="6"/>
      <c r="CP539" s="6"/>
    </row>
    <row r="540" spans="1:94" x14ac:dyDescent="0.25">
      <c r="A540" s="13">
        <v>5892</v>
      </c>
      <c r="B540" s="14" t="s">
        <v>2419</v>
      </c>
      <c r="C540" s="14" t="s">
        <v>67</v>
      </c>
      <c r="D540" s="14" t="s">
        <v>59</v>
      </c>
      <c r="E540" s="14">
        <f>VLOOKUP(B540, 'Rookie Year'!$A$2:$B$55555,2,FALSE)</f>
        <v>2021</v>
      </c>
      <c r="F540" s="14">
        <v>2025</v>
      </c>
      <c r="G540" s="14" t="s">
        <v>42</v>
      </c>
      <c r="H540" s="14" t="s">
        <v>2928</v>
      </c>
      <c r="I540" s="15">
        <v>4</v>
      </c>
      <c r="J540" s="14">
        <v>2</v>
      </c>
      <c r="K540" s="16">
        <f>IF(AND(G540&lt;&gt;"N",R540="N/A"), IF(I540&lt;4, 0, 0.25),IF(I540=1, IF(J540=1,0.25, 0.25), IF(I540&lt;13, 0.25, IF(I540&lt;26, 0.4, IF(I540&lt;51, 0.6, 0.75)))))</f>
        <v>0.25</v>
      </c>
      <c r="L540" s="15">
        <f>I540-M540</f>
        <v>3</v>
      </c>
      <c r="M540" s="15">
        <f>ROUNDUP(I540*K540,0)</f>
        <v>1</v>
      </c>
      <c r="N540" s="15">
        <f>M540*J540</f>
        <v>2</v>
      </c>
      <c r="O540" s="15">
        <v>0</v>
      </c>
      <c r="P540" s="15">
        <v>0</v>
      </c>
      <c r="Q540" s="15">
        <f>N540-O540-P540</f>
        <v>2</v>
      </c>
      <c r="R540" s="14" t="s">
        <v>75</v>
      </c>
      <c r="S540" s="14">
        <f>IF(R540="N/A", J540-($B$1-F540), J540-($B$1-R540))</f>
        <v>2</v>
      </c>
      <c r="T540" s="15">
        <f>IF($S540&lt;1, "N/A", $M540)</f>
        <v>1</v>
      </c>
      <c r="U540" s="15">
        <f>IF($S540&lt;2, "N/A", $M540)</f>
        <v>1</v>
      </c>
      <c r="V540" s="15" t="str">
        <f>IF($S540&lt;3, "N/A", $M540)</f>
        <v>N/A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No</v>
      </c>
      <c r="AA540" s="17" t="str">
        <f>IF(C540="DM", "N/A", IF(Z540="No","N/A",VLOOKUP(B540,'Extension List'!$A$3:$AE$1972,19,FALSE)))</f>
        <v>N/A</v>
      </c>
      <c r="AB540" s="14" t="str">
        <f>IF(C540="DM", "N/A", IF(Z540="No","N/A",VLOOKUP(B540,'Extension List'!$A$3:$AE$1972,21,FALSE)))</f>
        <v>N/A</v>
      </c>
      <c r="AC540" s="14" t="str">
        <f>IF(AA540="N/A", "N/A", 0)</f>
        <v>N/A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4</v>
      </c>
      <c r="AN540" s="15">
        <f>IF(AD540="N/A", IF(U540="N/A", "N/A", L540+U540), AD540+AH540)</f>
        <v>4</v>
      </c>
      <c r="AO540" s="15" t="str">
        <f>IF(AD540="N/A", IF(V540="N/A", "N/A", L540+V540), IF(AI540="N/A", "N/A", AD540+AI540))</f>
        <v>N/A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40</v>
      </c>
      <c r="AS540" s="14" t="s">
        <v>40</v>
      </c>
      <c r="AT540" s="14" t="s">
        <v>40</v>
      </c>
      <c r="AU540" s="14" t="s">
        <v>40</v>
      </c>
      <c r="AV540" s="14" t="s">
        <v>40</v>
      </c>
      <c r="AW540" s="14" t="s">
        <v>40</v>
      </c>
      <c r="AX540" s="14" t="s">
        <v>40</v>
      </c>
      <c r="AY540" s="14" t="s">
        <v>40</v>
      </c>
      <c r="AZ540" s="14" t="s">
        <v>40</v>
      </c>
      <c r="BA540" s="14" t="s">
        <v>40</v>
      </c>
      <c r="BB540" s="14" t="s">
        <v>40</v>
      </c>
      <c r="BC540" s="14" t="s">
        <v>40</v>
      </c>
      <c r="BD540" s="14" t="s">
        <v>40</v>
      </c>
      <c r="BE540" s="14" t="s">
        <v>40</v>
      </c>
      <c r="BF540" s="14" t="s">
        <v>40</v>
      </c>
      <c r="BG540" s="14" t="s">
        <v>40</v>
      </c>
      <c r="BH540" s="14" t="s">
        <v>40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4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4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4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4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4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4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4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4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4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4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4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4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4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4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4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4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4</v>
      </c>
      <c r="CA540" s="14" t="s">
        <v>75</v>
      </c>
      <c r="CB540" s="15">
        <f>BZ540</f>
        <v>4</v>
      </c>
      <c r="CC540" s="14">
        <f>IF(OR($BH540="T", $BH540="R"), 0, IF($BH540="C", IF($BI540="Y", IF($BA540="C", 0, IF(AF540="N/A", Q540-T540, AF540-AG540)), IF($AF540="N/A", U540, AH540)), AN540))</f>
        <v>4</v>
      </c>
      <c r="CD540" s="14" t="str">
        <f>IF(OR($BH540="T", $BH540="R"), 0, IF($BH540="C", IF($BI540="Y", 0, IF($AF540="N/A", V540, AI540)), AO540))</f>
        <v>N/A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S:3 G:1 GR:2</v>
      </c>
      <c r="CH540" s="6"/>
      <c r="CK540" s="6"/>
      <c r="CL540" s="6"/>
      <c r="CM540" s="6"/>
      <c r="CN540" s="6"/>
      <c r="CO540" s="6"/>
      <c r="CP540" s="6"/>
    </row>
    <row r="541" spans="1:94" x14ac:dyDescent="0.25">
      <c r="A541" s="13">
        <v>3109</v>
      </c>
      <c r="B541" s="14" t="s">
        <v>1300</v>
      </c>
      <c r="C541" s="14" t="s">
        <v>67</v>
      </c>
      <c r="D541" s="14" t="s">
        <v>59</v>
      </c>
      <c r="E541" s="14">
        <f>VLOOKUP(B541, 'Rookie Year'!$A$2:$B$55555,2,FALSE)</f>
        <v>2019</v>
      </c>
      <c r="F541" s="14">
        <v>2019</v>
      </c>
      <c r="G541" s="14" t="s">
        <v>40</v>
      </c>
      <c r="H541" s="14" t="s">
        <v>1926</v>
      </c>
      <c r="I541" s="15">
        <v>4</v>
      </c>
      <c r="J541" s="14">
        <v>4</v>
      </c>
      <c r="K541" s="16">
        <f>IF(AND(G541&lt;&gt;"N",R541="N/A"), IF(I541&lt;4, 0, 0.25),IF(I541=1, IF(J541=1,0.25, 0.25), IF(I541&lt;13, 0.25, IF(I541&lt;26, 0.4, IF(I541&lt;51, 0.6, 0.75)))))</f>
        <v>0.25</v>
      </c>
      <c r="L541" s="15">
        <f>I541-M541</f>
        <v>3</v>
      </c>
      <c r="M541" s="15">
        <f>ROUNDUP(I541*K541,0)</f>
        <v>1</v>
      </c>
      <c r="N541" s="15">
        <f>M541*J541</f>
        <v>4</v>
      </c>
      <c r="O541" s="15">
        <v>4</v>
      </c>
      <c r="P541" s="15">
        <v>0</v>
      </c>
      <c r="Q541" s="15">
        <f>N541-O541-P541</f>
        <v>0</v>
      </c>
      <c r="R541" s="14">
        <v>2022</v>
      </c>
      <c r="S541" s="14">
        <f>IF(R541="N/A", J541-($B$1-F541), J541-($B$1-R541))</f>
        <v>1</v>
      </c>
      <c r="T541" s="15">
        <v>0</v>
      </c>
      <c r="U541" s="15" t="str">
        <f>IF($S541&lt;2, "N/A", $M541)</f>
        <v>N/A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Yes</v>
      </c>
      <c r="AA541" s="17">
        <f>IF(C541="DM", "N/A", IF(Z541="No","N/A",VLOOKUP(B541,'Extension List'!$A$3:$AE$1972,19,FALSE)))</f>
        <v>17</v>
      </c>
      <c r="AB541" s="14">
        <f>IF(C541="DM", "N/A", IF(Z541="No","N/A",VLOOKUP(B541,'Extension List'!$A$3:$AE$1972,21,FALSE)))</f>
        <v>4</v>
      </c>
      <c r="AC541" s="14">
        <f>IF(AA541="N/A", "N/A", 0)</f>
        <v>0</v>
      </c>
      <c r="AD541" s="15" t="str">
        <f>IF(AE541="N/A", "N/A", AA541-AE541)</f>
        <v>N/A</v>
      </c>
      <c r="AE541" s="15" t="str">
        <f>IF(AA541="N/A", "N/A", IF(AC541&gt;0, IF(AA541&lt;13, ROUNDUP(0.25*AA541,0), IF(AA541&lt;26, ROUNDUP(0.4*AA541,0), IF(AA541&lt;51, ROUNDUP(0.6*AA541,0), ROUNDUP(0.75*AA541,0)))), "N/A"))</f>
        <v>N/A</v>
      </c>
      <c r="AF541" s="15" t="str">
        <f>IF(AD541="N/A","N/A", (AE541*AC541)+Q541)</f>
        <v>N/A</v>
      </c>
      <c r="AG541" s="15" t="str">
        <f>IF($AF541="N/A", "N/A", "TBC")</f>
        <v>N/A</v>
      </c>
      <c r="AH541" s="15" t="str">
        <f>IF($AF541="N/A", "N/A", "TBC")</f>
        <v>N/A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N/A</v>
      </c>
      <c r="AM541" s="15">
        <f>IF(AD541="N/A", L541+T541, L541+AG541)</f>
        <v>3</v>
      </c>
      <c r="AN541" s="15" t="str">
        <f>IF(AD541="N/A", IF(U541="N/A", "N/A", L541+U541), AD541+AH541)</f>
        <v>N/A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40</v>
      </c>
      <c r="AS541" s="14" t="s">
        <v>40</v>
      </c>
      <c r="AT541" s="14" t="s">
        <v>40</v>
      </c>
      <c r="AU541" s="14" t="s">
        <v>40</v>
      </c>
      <c r="AV541" s="14" t="s">
        <v>40</v>
      </c>
      <c r="AW541" s="14" t="s">
        <v>40</v>
      </c>
      <c r="AX541" s="14" t="s">
        <v>40</v>
      </c>
      <c r="AY541" s="14" t="s">
        <v>40</v>
      </c>
      <c r="AZ541" s="14" t="s">
        <v>40</v>
      </c>
      <c r="BA541" s="14" t="s">
        <v>40</v>
      </c>
      <c r="BB541" s="14" t="s">
        <v>40</v>
      </c>
      <c r="BC541" s="14" t="s">
        <v>40</v>
      </c>
      <c r="BD541" s="14" t="s">
        <v>40</v>
      </c>
      <c r="BE541" s="14" t="s">
        <v>40</v>
      </c>
      <c r="BF541" s="14" t="s">
        <v>40</v>
      </c>
      <c r="BG541" s="14" t="s">
        <v>40</v>
      </c>
      <c r="BH541" s="14" t="s">
        <v>40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3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3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3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3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3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3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3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3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3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3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3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3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3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3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3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3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3</v>
      </c>
      <c r="CA541" s="14" t="s">
        <v>75</v>
      </c>
      <c r="CB541" s="15">
        <f>BZ541</f>
        <v>3</v>
      </c>
      <c r="CC541" s="14" t="str">
        <f>IF(OR($BH541="T", $BH541="R"), 0, IF($BH541="C", IF($BI541="Y", IF($BA541="C", 0, IF(AF541="N/A", Q541-T541, AF541-AG541)), IF($AF541="N/A", U541, AH541)), AN541))</f>
        <v>N/A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S:3 G:1 GR:0</v>
      </c>
      <c r="CH541" s="6"/>
      <c r="CK541" s="6"/>
      <c r="CL541" s="6"/>
      <c r="CM541" s="6"/>
      <c r="CN541" s="6"/>
      <c r="CO541" s="6"/>
      <c r="CP541" s="6"/>
    </row>
    <row r="542" spans="1:94" x14ac:dyDescent="0.25">
      <c r="A542" s="13">
        <v>5498</v>
      </c>
      <c r="B542" s="14" t="s">
        <v>2917</v>
      </c>
      <c r="C542" s="14" t="s">
        <v>67</v>
      </c>
      <c r="D542" s="14" t="s">
        <v>59</v>
      </c>
      <c r="E542" s="14">
        <f>VLOOKUP(B542, 'Rookie Year'!$A$2:$B$55555,2,FALSE)</f>
        <v>2023</v>
      </c>
      <c r="F542" s="14">
        <v>2024</v>
      </c>
      <c r="G542" s="14" t="s">
        <v>42</v>
      </c>
      <c r="H542" s="14" t="s">
        <v>2928</v>
      </c>
      <c r="I542" s="15">
        <v>8</v>
      </c>
      <c r="J542" s="14">
        <v>3</v>
      </c>
      <c r="K542" s="16">
        <f>IF(AND(G542&lt;&gt;"N",R542="N/A"), IF(I542&lt;4, 0, 0.25),IF(I542=1, IF(J542=1,0.25, 0.25), IF(I542&lt;13, 0.25, IF(I542&lt;26, 0.4, IF(I542&lt;51, 0.6, 0.75)))))</f>
        <v>0.25</v>
      </c>
      <c r="L542" s="15">
        <f>I542-M542</f>
        <v>6</v>
      </c>
      <c r="M542" s="15">
        <f>ROUNDUP(I542*K542,0)</f>
        <v>2</v>
      </c>
      <c r="N542" s="15">
        <f>M542*J542</f>
        <v>6</v>
      </c>
      <c r="O542" s="15">
        <v>6</v>
      </c>
      <c r="P542" s="15">
        <v>0</v>
      </c>
      <c r="Q542" s="15">
        <f>N542-O542-P542</f>
        <v>0</v>
      </c>
      <c r="R542" s="14" t="s">
        <v>75</v>
      </c>
      <c r="S542" s="14">
        <f>IF(R542="N/A", J542-($B$1-F542), J542-($B$1-R542))</f>
        <v>2</v>
      </c>
      <c r="T542" s="15">
        <v>0</v>
      </c>
      <c r="U542" s="15">
        <v>0</v>
      </c>
      <c r="V542" s="15" t="str">
        <f>IF($S542&lt;3, "N/A", $M542)</f>
        <v>N/A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No</v>
      </c>
      <c r="AA542" s="17" t="str">
        <f>IF(C542="DM", "N/A", IF(Z542="No","N/A",VLOOKUP(B542,'Extension List'!$A$3:$AE$1972,19,FALSE)))</f>
        <v>N/A</v>
      </c>
      <c r="AB542" s="14" t="str">
        <f>IF(C542="DM", "N/A", IF(Z542="No","N/A",VLOOKUP(B542,'Extension List'!$A$3:$AE$1972,21,FALSE)))</f>
        <v>N/A</v>
      </c>
      <c r="AC542" s="14" t="str">
        <f>IF(AA542="N/A", "N/A", 0)</f>
        <v>N/A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6</v>
      </c>
      <c r="AN542" s="15">
        <f>IF(AD542="N/A", IF(U542="N/A", "N/A", L542+U542), AD542+AH542)</f>
        <v>6</v>
      </c>
      <c r="AO542" s="15" t="str">
        <f>IF(AD542="N/A", IF(V542="N/A", "N/A", L542+V542), IF(AI542="N/A", "N/A", AD542+AI542))</f>
        <v>N/A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40</v>
      </c>
      <c r="AS542" s="14" t="s">
        <v>40</v>
      </c>
      <c r="AT542" s="14" t="s">
        <v>40</v>
      </c>
      <c r="AU542" s="14" t="s">
        <v>40</v>
      </c>
      <c r="AV542" s="14" t="s">
        <v>40</v>
      </c>
      <c r="AW542" s="14" t="s">
        <v>40</v>
      </c>
      <c r="AX542" s="14" t="s">
        <v>40</v>
      </c>
      <c r="AY542" s="14" t="s">
        <v>40</v>
      </c>
      <c r="AZ542" s="14" t="s">
        <v>40</v>
      </c>
      <c r="BA542" s="14" t="s">
        <v>40</v>
      </c>
      <c r="BB542" s="14" t="s">
        <v>40</v>
      </c>
      <c r="BC542" s="14" t="s">
        <v>40</v>
      </c>
      <c r="BD542" s="14" t="s">
        <v>40</v>
      </c>
      <c r="BE542" s="14" t="s">
        <v>40</v>
      </c>
      <c r="BF542" s="14" t="s">
        <v>40</v>
      </c>
      <c r="BG542" s="14" t="s">
        <v>40</v>
      </c>
      <c r="BH542" s="14" t="s">
        <v>40</v>
      </c>
      <c r="BI542" s="14"/>
      <c r="BJ542" s="15">
        <f>IF(AR542="R", $CA542, IF(OR(AR542="P", AR542="T", AR542="N"), 0, IF($C542="DM", $T542, IF(OR(AR542="Y", AR542="IR"),$AM542,IF(AR542="C", IF($BI542="Y", IF($AF542="N/A", $Q542, $AF542), IF($AG542="N/A", $T542,$AG542)))))))</f>
        <v>6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6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6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6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6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6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6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6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6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6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6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6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6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6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6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6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6</v>
      </c>
      <c r="CA542" s="14" t="s">
        <v>75</v>
      </c>
      <c r="CB542" s="15">
        <f>BZ542</f>
        <v>6</v>
      </c>
      <c r="CC542" s="14">
        <f>IF(OR($BH542="T", $BH542="R"), 0, IF($BH542="C", IF($BI542="Y", IF($BA542="C", 0, IF(AF542="N/A", Q542-T542, AF542-AG542)), IF($AF542="N/A", U542, AH542)), AN542))</f>
        <v>6</v>
      </c>
      <c r="CD542" s="14" t="str">
        <f>IF(OR($BH542="T", $BH542="R"), 0, IF($BH542="C", IF($BI542="Y", 0, IF($AF542="N/A", V542, AI542)), AO542))</f>
        <v>N/A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S:6 G:2 GR:0</v>
      </c>
      <c r="CH542" s="6"/>
      <c r="CK542" s="6"/>
      <c r="CL542" s="6"/>
      <c r="CM542" s="6"/>
      <c r="CN542" s="6"/>
      <c r="CO542" s="6"/>
      <c r="CP542" s="6"/>
    </row>
    <row r="543" spans="1:94" x14ac:dyDescent="0.25">
      <c r="A543" s="13">
        <v>3099</v>
      </c>
      <c r="B543" s="14" t="s">
        <v>243</v>
      </c>
      <c r="C543" s="14" t="s">
        <v>68</v>
      </c>
      <c r="D543" s="14" t="s">
        <v>59</v>
      </c>
      <c r="E543" s="14">
        <f>VLOOKUP(B543, 'Rookie Year'!$A$2:$B$55555,2,FALSE)</f>
        <v>2019</v>
      </c>
      <c r="F543" s="14">
        <v>2019</v>
      </c>
      <c r="G543" s="14" t="s">
        <v>40</v>
      </c>
      <c r="H543" s="14" t="s">
        <v>1926</v>
      </c>
      <c r="I543" s="15">
        <v>33</v>
      </c>
      <c r="J543" s="14">
        <v>5</v>
      </c>
      <c r="K543" s="16">
        <f>IF(AND(G543&lt;&gt;"N",R543="N/A"), IF(I543&lt;4, 0, 0.25),IF(I543=1, IF(J543=1,0.25, 0.25), IF(I543&lt;13, 0.25, IF(I543&lt;26, 0.4, IF(I543&lt;51, 0.6, 0.75)))))</f>
        <v>0.6</v>
      </c>
      <c r="L543" s="15">
        <f>I543-M543</f>
        <v>13</v>
      </c>
      <c r="M543" s="15">
        <f>ROUNDUP(I543*K543,0)</f>
        <v>20</v>
      </c>
      <c r="N543" s="15">
        <f>M543*J543</f>
        <v>100</v>
      </c>
      <c r="O543" s="15">
        <v>100</v>
      </c>
      <c r="P543" s="15">
        <v>0</v>
      </c>
      <c r="Q543" s="15">
        <f>N543-O543-P543</f>
        <v>0</v>
      </c>
      <c r="R543" s="14">
        <v>2022</v>
      </c>
      <c r="S543" s="14">
        <f>IF(R543="N/A", J543-($B$1-F543), J543-($B$1-R543))</f>
        <v>2</v>
      </c>
      <c r="T543" s="15">
        <v>0</v>
      </c>
      <c r="U543" s="15">
        <v>0</v>
      </c>
      <c r="V543" s="15" t="str">
        <f>IF($S543&lt;3, "N/A", $M543)</f>
        <v>N/A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No</v>
      </c>
      <c r="AA543" s="17" t="str">
        <f>IF(C543="DM", "N/A", IF(Z543="No","N/A",VLOOKUP(B543,'Extension List'!$A$3:$AE$1972,19,FALSE)))</f>
        <v>N/A</v>
      </c>
      <c r="AB543" s="14" t="str">
        <f>IF(C543="DM", "N/A", IF(Z543="No","N/A",VLOOKUP(B543,'Extension List'!$A$3:$AE$1972,21,FALSE)))</f>
        <v>N/A</v>
      </c>
      <c r="AC543" s="14" t="str">
        <f>IF(AA543="N/A", "N/A", 0)</f>
        <v>N/A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13</v>
      </c>
      <c r="AN543" s="15">
        <f>IF(AD543="N/A", IF(U543="N/A", "N/A", L543+U543), AD543+AH543)</f>
        <v>13</v>
      </c>
      <c r="AO543" s="15" t="str">
        <f>IF(AD543="N/A", IF(V543="N/A", "N/A", L543+V543), IF(AI543="N/A", "N/A", AD543+AI543))</f>
        <v>N/A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48</v>
      </c>
      <c r="AV543" s="14" t="s">
        <v>48</v>
      </c>
      <c r="AW543" s="14" t="s">
        <v>48</v>
      </c>
      <c r="AX543" s="14" t="s">
        <v>48</v>
      </c>
      <c r="AY543" s="14" t="s">
        <v>48</v>
      </c>
      <c r="AZ543" s="14" t="s">
        <v>48</v>
      </c>
      <c r="BA543" s="14" t="s">
        <v>48</v>
      </c>
      <c r="BB543" s="14" t="s">
        <v>48</v>
      </c>
      <c r="BC543" s="14" t="s">
        <v>48</v>
      </c>
      <c r="BD543" s="14" t="s">
        <v>48</v>
      </c>
      <c r="BE543" s="14" t="s">
        <v>48</v>
      </c>
      <c r="BF543" s="14" t="s">
        <v>48</v>
      </c>
      <c r="BG543" s="14" t="s">
        <v>48</v>
      </c>
      <c r="BH543" s="14" t="s">
        <v>48</v>
      </c>
      <c r="BI543" s="14"/>
      <c r="BJ543" s="15">
        <f>IF(AR543="R", $CA543, IF(OR(AR543="P", AR543="T", AR543="N"), 0, IF($C543="DM", $T543, IF(OR(AR543="Y", AR543="IR"),$AM543,IF(AR543="C", IF($BI543="Y", IF($AF543="N/A", $Q543, $AF543), IF($AG543="N/A", $T543,$AG543)))))))</f>
        <v>13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13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13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13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13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13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13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13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13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13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13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13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13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13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13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13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13</v>
      </c>
      <c r="CA543" s="14" t="s">
        <v>75</v>
      </c>
      <c r="CB543" s="15">
        <f>BZ543</f>
        <v>13</v>
      </c>
      <c r="CC543" s="14">
        <f>IF(OR($BH543="T", $BH543="R"), 0, IF($BH543="C", IF($BI543="Y", IF($BA543="C", 0, IF(AF543="N/A", Q543-T543, AF543-AG543)), IF($AF543="N/A", U543, AH543)), AN543))</f>
        <v>13</v>
      </c>
      <c r="CD543" s="14" t="str">
        <f>IF(OR($BH543="T", $BH543="R"), 0, IF($BH543="C", IF($BI543="Y", 0, IF($AF543="N/A", V543, AI543)), AO543))</f>
        <v>N/A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S:13 G:20 GR:0</v>
      </c>
      <c r="CH543" s="6"/>
      <c r="CK543" s="6"/>
      <c r="CL543" s="6"/>
      <c r="CM543" s="6"/>
      <c r="CN543" s="6"/>
      <c r="CO543" s="6"/>
      <c r="CP543" s="6"/>
    </row>
    <row r="544" spans="1:94" x14ac:dyDescent="0.25">
      <c r="A544" s="13">
        <v>6137</v>
      </c>
      <c r="B544" s="14" t="s">
        <v>651</v>
      </c>
      <c r="C544" s="14" t="s">
        <v>68</v>
      </c>
      <c r="D544" s="14" t="s">
        <v>59</v>
      </c>
      <c r="E544" s="14">
        <f>VLOOKUP(B544, 'Rookie Year'!$A$2:$B$55555,2,FALSE)</f>
        <v>2019</v>
      </c>
      <c r="F544" s="14">
        <v>2025</v>
      </c>
      <c r="G544" s="14" t="s">
        <v>42</v>
      </c>
      <c r="H544" s="14" t="s">
        <v>1927</v>
      </c>
      <c r="I544" s="15">
        <v>2</v>
      </c>
      <c r="J544" s="14">
        <v>1</v>
      </c>
      <c r="K544" s="16">
        <f>IF(AND(G544&lt;&gt;"N",R544="N/A"), IF(I544&lt;4, 0, 0.25),IF(I544=1, IF(J544=1,0.25, 0.25), IF(I544&lt;13, 0.25, IF(I544&lt;26, 0.4, IF(I544&lt;51, 0.6, 0.75)))))</f>
        <v>0.25</v>
      </c>
      <c r="L544" s="15">
        <f>I544-M544</f>
        <v>1</v>
      </c>
      <c r="M544" s="15">
        <f>ROUNDUP(I544*K544,0)</f>
        <v>1</v>
      </c>
      <c r="N544" s="15">
        <f>M544*J544</f>
        <v>1</v>
      </c>
      <c r="O544" s="15">
        <v>0</v>
      </c>
      <c r="P544" s="15">
        <v>0</v>
      </c>
      <c r="Q544" s="15">
        <f>N544-O544-P544</f>
        <v>1</v>
      </c>
      <c r="R544" s="14" t="s">
        <v>75</v>
      </c>
      <c r="S544" s="14">
        <f>IF(R544="N/A", J544-($B$1-F544), J544-($B$1-R544))</f>
        <v>1</v>
      </c>
      <c r="T544" s="15">
        <f>IF($S544&lt;1, "N/A", $M544)</f>
        <v>1</v>
      </c>
      <c r="U544" s="15" t="str">
        <f>IF($S544&lt;2, "N/A", $M544)</f>
        <v>N/A</v>
      </c>
      <c r="V544" s="15" t="str">
        <f>IF($S544&lt;3, "N/A", $M544)</f>
        <v>N/A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No</v>
      </c>
      <c r="AA544" s="17" t="str">
        <f>IF(C544="DM", "N/A", IF(Z544="No","N/A",VLOOKUP(B544,'Extension List'!$A$3:$AE$1972,19,FALSE)))</f>
        <v>N/A</v>
      </c>
      <c r="AB544" s="14" t="str">
        <f>IF(C544="DM", "N/A", IF(Z544="No","N/A",VLOOKUP(B544,'Extension List'!$A$3:$AE$1972,21,FALSE)))</f>
        <v>N/A</v>
      </c>
      <c r="AC544" s="14" t="str">
        <f>IF(AA544="N/A", "N/A", 0)</f>
        <v>N/A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2</v>
      </c>
      <c r="AN544" s="15" t="str">
        <f>IF(AD544="N/A", IF(U544="N/A", "N/A", L544+U544), AD544+AH544)</f>
        <v>N/A</v>
      </c>
      <c r="AO544" s="15" t="str">
        <f>IF(AD544="N/A", IF(V544="N/A", "N/A", L544+V544), IF(AI544="N/A", "N/A", AD544+AI544))</f>
        <v>N/A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40</v>
      </c>
      <c r="AZ544" s="14" t="s">
        <v>40</v>
      </c>
      <c r="BA544" s="14" t="s">
        <v>40</v>
      </c>
      <c r="BB544" s="14" t="s">
        <v>40</v>
      </c>
      <c r="BC544" s="14" t="s">
        <v>40</v>
      </c>
      <c r="BD544" s="14" t="s">
        <v>40</v>
      </c>
      <c r="BE544" s="14" t="s">
        <v>40</v>
      </c>
      <c r="BF544" s="14" t="s">
        <v>40</v>
      </c>
      <c r="BG544" s="14" t="s">
        <v>40</v>
      </c>
      <c r="BH544" s="14" t="s">
        <v>40</v>
      </c>
      <c r="BJ544" s="15">
        <f>IF(AR544="R", $CA544, IF(OR(AR544="P", AR544="T", AR544="N"), 0, IF($C544="DM", $T544, IF(OR(AR544="Y", AR544="IR"),$AM544,IF(AR544="C", IF($BI544="Y", IF($AF544="N/A", $Q544, $AF544), IF($AG544="N/A", $T544,$AG544)))))))</f>
        <v>2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2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2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2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2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2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2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2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2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2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2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2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2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2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2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2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2</v>
      </c>
      <c r="CA544" s="14" t="s">
        <v>75</v>
      </c>
      <c r="CB544" s="15">
        <f>BZ544</f>
        <v>2</v>
      </c>
      <c r="CC544" s="14" t="str">
        <f>IF(OR($BH544="T", $BH544="R"), 0, IF($BH544="C", IF($BI544="Y", IF($BA544="C", 0, IF(AF544="N/A", Q544-T544, AF544-AG544)), IF($AF544="N/A", U544, AH544)), AN544))</f>
        <v>N/A</v>
      </c>
      <c r="CD544" s="14" t="str">
        <f>IF(OR($BH544="T", $BH544="R"), 0, IF($BH544="C", IF($BI544="Y", 0, IF($AF544="N/A", V544, AI544)), AO544))</f>
        <v>N/A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S:1 G:1 GR:1</v>
      </c>
      <c r="CH544" s="6"/>
      <c r="CK544" s="6"/>
      <c r="CL544" s="6"/>
      <c r="CM544" s="6"/>
      <c r="CN544" s="6"/>
      <c r="CO544" s="6"/>
      <c r="CP544" s="6"/>
    </row>
    <row r="545" spans="1:94" x14ac:dyDescent="0.25">
      <c r="A545" s="13">
        <v>4740</v>
      </c>
      <c r="B545" s="14" t="s">
        <v>2570</v>
      </c>
      <c r="C545" s="14" t="s">
        <v>68</v>
      </c>
      <c r="D545" s="14" t="s">
        <v>59</v>
      </c>
      <c r="E545" s="14">
        <f>VLOOKUP(B545, 'Rookie Year'!$A$2:$B$55555,2,FALSE)</f>
        <v>2022</v>
      </c>
      <c r="F545" s="14">
        <v>2022</v>
      </c>
      <c r="G545" s="14" t="s">
        <v>40</v>
      </c>
      <c r="H545" s="14" t="s">
        <v>2169</v>
      </c>
      <c r="I545" s="15">
        <v>5</v>
      </c>
      <c r="J545" s="14">
        <v>4</v>
      </c>
      <c r="K545" s="16">
        <f>IF(AND(G545&lt;&gt;"N",R545="N/A"), IF(I545&lt;4, 0, 0.25),IF(I545=1, IF(J545=1,0.25, 0.25), IF(I545&lt;13, 0.25, IF(I545&lt;26, 0.4, IF(I545&lt;51, 0.6, 0.75)))))</f>
        <v>0.25</v>
      </c>
      <c r="L545" s="15">
        <f>I545-M545</f>
        <v>3</v>
      </c>
      <c r="M545" s="15">
        <f>ROUNDUP(I545*K545,0)</f>
        <v>2</v>
      </c>
      <c r="N545" s="15">
        <f>M545*J545</f>
        <v>8</v>
      </c>
      <c r="O545" s="15">
        <v>8</v>
      </c>
      <c r="P545" s="15">
        <v>0</v>
      </c>
      <c r="Q545" s="15">
        <f>N545-O545-P545</f>
        <v>0</v>
      </c>
      <c r="R545" s="14" t="s">
        <v>75</v>
      </c>
      <c r="S545" s="14">
        <f>IF(R545="N/A", J545-($B$1-F545), J545-($B$1-R545))</f>
        <v>1</v>
      </c>
      <c r="T545" s="15">
        <v>0</v>
      </c>
      <c r="U545" s="15" t="str">
        <f>IF($S545&lt;2, "N/A", $M545)</f>
        <v>N/A</v>
      </c>
      <c r="V545" s="15" t="str">
        <f>IF($S545&lt;3, "N/A", $M545)</f>
        <v>N/A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Yes</v>
      </c>
      <c r="AA545" s="17">
        <f>IF(C545="DM", "N/A", IF(Z545="No","N/A",VLOOKUP(B545,'Extension List'!$A$3:$AE$1972,19,FALSE)))</f>
        <v>11</v>
      </c>
      <c r="AB545" s="14">
        <f>IF(C545="DM", "N/A", IF(Z545="No","N/A",VLOOKUP(B545,'Extension List'!$A$3:$AE$1972,21,FALSE)))</f>
        <v>3</v>
      </c>
      <c r="AC545" s="14">
        <f>IF(AA545="N/A", "N/A", 0)</f>
        <v>0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3</v>
      </c>
      <c r="AN545" s="15" t="str">
        <f>IF(AD545="N/A", IF(U545="N/A", "N/A", L545+U545), AD545+AH545)</f>
        <v>N/A</v>
      </c>
      <c r="AO545" s="15" t="str">
        <f>IF(AD545="N/A", IF(V545="N/A", "N/A", L545+V545), IF(AI545="N/A", "N/A", AD545+AI545))</f>
        <v>N/A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40</v>
      </c>
      <c r="AS545" s="14" t="s">
        <v>40</v>
      </c>
      <c r="AT545" s="14" t="s">
        <v>40</v>
      </c>
      <c r="AU545" s="14" t="s">
        <v>40</v>
      </c>
      <c r="AV545" s="14" t="s">
        <v>40</v>
      </c>
      <c r="AW545" s="14" t="s">
        <v>40</v>
      </c>
      <c r="AX545" s="14" t="s">
        <v>40</v>
      </c>
      <c r="AY545" s="14" t="s">
        <v>40</v>
      </c>
      <c r="AZ545" s="14" t="s">
        <v>40</v>
      </c>
      <c r="BA545" s="14" t="s">
        <v>40</v>
      </c>
      <c r="BB545" s="14" t="s">
        <v>40</v>
      </c>
      <c r="BC545" s="14" t="s">
        <v>40</v>
      </c>
      <c r="BD545" s="14" t="s">
        <v>40</v>
      </c>
      <c r="BE545" s="14" t="s">
        <v>40</v>
      </c>
      <c r="BF545" s="14" t="s">
        <v>40</v>
      </c>
      <c r="BG545" s="14" t="s">
        <v>40</v>
      </c>
      <c r="BH545" s="14" t="s">
        <v>40</v>
      </c>
      <c r="BI545" s="14"/>
      <c r="BJ545" s="15">
        <f>IF(AR545="R", $CA545, IF(OR(AR545="P", AR545="T", AR545="N"), 0, IF($C545="DM", $T545, IF(OR(AR545="Y", AR545="IR"),$AM545,IF(AR545="C", IF($BI545="Y", IF($AF545="N/A", $Q545, $AF545), IF($AG545="N/A", $T545,$AG545)))))))</f>
        <v>3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3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3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3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3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3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3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3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3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3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3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3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3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3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3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3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3</v>
      </c>
      <c r="CA545" s="14" t="s">
        <v>75</v>
      </c>
      <c r="CB545" s="15">
        <f>BZ545</f>
        <v>3</v>
      </c>
      <c r="CC545" s="14" t="str">
        <f>IF(OR($BH545="T", $BH545="R"), 0, IF($BH545="C", IF($BI545="Y", IF($BA545="C", 0, IF(AF545="N/A", Q545-T545, AF545-AG545)), IF($AF545="N/A", U545, AH545)), AN545))</f>
        <v>N/A</v>
      </c>
      <c r="CD545" s="14" t="str">
        <f>IF(OR($BH545="T", $BH545="R"), 0, IF($BH545="C", IF($BI545="Y", 0, IF($AF545="N/A", V545, AI545)), AO545))</f>
        <v>N/A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S:3 G:2 GR:0</v>
      </c>
      <c r="CH545" s="6"/>
      <c r="CK545" s="6"/>
      <c r="CL545" s="6"/>
      <c r="CM545" s="6"/>
      <c r="CN545" s="6"/>
      <c r="CO545" s="6"/>
      <c r="CP545" s="6"/>
    </row>
    <row r="546" spans="1:94" x14ac:dyDescent="0.25">
      <c r="A546" s="13">
        <v>6047</v>
      </c>
      <c r="B546" s="14" t="s">
        <v>3163</v>
      </c>
      <c r="C546" s="14" t="s">
        <v>68</v>
      </c>
      <c r="D546" s="14" t="s">
        <v>59</v>
      </c>
      <c r="E546" s="14">
        <v>2025</v>
      </c>
      <c r="F546" s="14">
        <v>2025</v>
      </c>
      <c r="G546" s="14" t="s">
        <v>40</v>
      </c>
      <c r="H546" s="14" t="s">
        <v>2191</v>
      </c>
      <c r="I546" s="15">
        <v>2</v>
      </c>
      <c r="J546" s="14">
        <v>3</v>
      </c>
      <c r="K546" s="16">
        <f>IF(AND(G546&lt;&gt;"N",R546="N/A"), IF(I546&lt;4, 0, 0.25),IF(I546=1, IF(J546=1,0.25, 0.25), IF(I546&lt;13, 0.25, IF(I546&lt;26, 0.4, IF(I546&lt;51, 0.6, 0.75)))))</f>
        <v>0</v>
      </c>
      <c r="L546" s="15">
        <f>I546-M546</f>
        <v>2</v>
      </c>
      <c r="M546" s="15">
        <f>ROUNDUP(I546*K546,0)</f>
        <v>0</v>
      </c>
      <c r="N546" s="15">
        <f>M546*J546</f>
        <v>0</v>
      </c>
      <c r="O546" s="15">
        <v>0</v>
      </c>
      <c r="P546" s="15">
        <v>0</v>
      </c>
      <c r="Q546" s="15">
        <f>N546-O546-P546</f>
        <v>0</v>
      </c>
      <c r="R546" s="14" t="s">
        <v>75</v>
      </c>
      <c r="S546" s="14">
        <f>IF(R546="N/A", J546-($B$1-F546), J546-($B$1-R546))</f>
        <v>3</v>
      </c>
      <c r="T546" s="15">
        <f>IF($S546&lt;1, "N/A", $M546)</f>
        <v>0</v>
      </c>
      <c r="U546" s="15">
        <f>IF($S546&lt;2, "N/A", $M546)</f>
        <v>0</v>
      </c>
      <c r="V546" s="15">
        <f>IF($S546&lt;3, "N/A", $M546)</f>
        <v>0</v>
      </c>
      <c r="W546" s="15" t="str">
        <f>IF($S546&lt;4, "N/A", $M546)</f>
        <v>N/A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No</v>
      </c>
      <c r="AA546" s="17" t="str">
        <f>IF(C546="DM", "N/A", IF(Z546="No","N/A",VLOOKUP(B546,'Extension List'!$A$3:$AE$1972,19,FALSE)))</f>
        <v>N/A</v>
      </c>
      <c r="AB546" s="14" t="str">
        <f>IF(C546="DM", "N/A", IF(Z546="No","N/A",VLOOKUP(B546,'Extension List'!$A$3:$AE$1972,21,FALSE)))</f>
        <v>N/A</v>
      </c>
      <c r="AC546" s="14" t="str">
        <f>IF(AA546="N/A", "N/A", 0)</f>
        <v>N/A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2</v>
      </c>
      <c r="AN546" s="15">
        <f>IF(AD546="N/A", IF(U546="N/A", "N/A", L546+U546), AD546+AH546)</f>
        <v>2</v>
      </c>
      <c r="AO546" s="15">
        <f>IF(AD546="N/A", IF(V546="N/A", "N/A", L546+V546), IF(AI546="N/A", "N/A", AD546+AI546))</f>
        <v>2</v>
      </c>
      <c r="AP546" s="15" t="str">
        <f>IF(AD546="N/A", IF(W546="N/A", "N/A", L546+W546), IF(AJ546="N/A", "N/A", AD546+AJ546))</f>
        <v>N/A</v>
      </c>
      <c r="AQ546" s="15" t="str">
        <f>IF(AD546="N/A", IF(X546="N/A", "N/A", L546+X546), IF(AK546="N/A", "N/A", AD546+AK546))</f>
        <v>N/A</v>
      </c>
      <c r="AR546" s="14" t="s">
        <v>40</v>
      </c>
      <c r="AS546" s="14" t="s">
        <v>40</v>
      </c>
      <c r="AT546" s="14" t="s">
        <v>40</v>
      </c>
      <c r="AU546" s="14" t="s">
        <v>40</v>
      </c>
      <c r="AV546" s="14" t="s">
        <v>40</v>
      </c>
      <c r="AW546" s="14" t="s">
        <v>40</v>
      </c>
      <c r="AX546" s="14" t="s">
        <v>48</v>
      </c>
      <c r="AY546" s="14" t="s">
        <v>48</v>
      </c>
      <c r="AZ546" s="14" t="s">
        <v>48</v>
      </c>
      <c r="BA546" s="14" t="s">
        <v>48</v>
      </c>
      <c r="BB546" s="14" t="s">
        <v>48</v>
      </c>
      <c r="BC546" s="14" t="s">
        <v>48</v>
      </c>
      <c r="BD546" s="14" t="s">
        <v>48</v>
      </c>
      <c r="BE546" s="14" t="s">
        <v>48</v>
      </c>
      <c r="BF546" s="14" t="s">
        <v>48</v>
      </c>
      <c r="BG546" s="14" t="s">
        <v>48</v>
      </c>
      <c r="BH546" s="14" t="s">
        <v>48</v>
      </c>
      <c r="BJ546" s="15">
        <f>IF(AR546="R", $CA546, IF(OR(AR546="P", AR546="T", AR546="N"), 0, IF($C546="DM", $T546, IF(OR(AR546="Y", AR546="IR"),$AM546,IF(AR546="C", IF($BI546="Y", IF($AF546="N/A", $Q546, $AF546), IF($AG546="N/A", $T546,$AG546)))))))</f>
        <v>2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2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2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2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2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2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2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2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2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2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2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2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2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2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2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2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2</v>
      </c>
      <c r="CA546" s="14" t="s">
        <v>75</v>
      </c>
      <c r="CB546" s="15">
        <f>BZ546</f>
        <v>2</v>
      </c>
      <c r="CC546" s="14">
        <f>IF(OR($BH546="T", $BH546="R"), 0, IF($BH546="C", IF($BI546="Y", IF($BA546="C", 0, IF(AF546="N/A", Q546-T546, AF546-AG546)), IF($AF546="N/A", U546, AH546)), AN546))</f>
        <v>2</v>
      </c>
      <c r="CD546" s="14">
        <f>IF(OR($BH546="T", $BH546="R"), 0, IF($BH546="C", IF($BI546="Y", 0, IF($AF546="N/A", V546, AI546)), AO546))</f>
        <v>2</v>
      </c>
      <c r="CE546" s="14" t="str">
        <f>IF(OR($BH546="T", $BH546="R"), 0, IF($BH546="C", IF($BI546="Y", 0, IF($AF546="N/A", W546, AJ546)), AP546))</f>
        <v>N/A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S:2 G:0 GR:0</v>
      </c>
      <c r="CH546" s="6"/>
      <c r="CK546" s="6"/>
      <c r="CL546" s="6"/>
      <c r="CM546" s="6"/>
      <c r="CN546" s="6"/>
      <c r="CO546" s="6"/>
      <c r="CP546" s="6"/>
    </row>
    <row r="547" spans="1:94" x14ac:dyDescent="0.25">
      <c r="A547" s="13">
        <v>5537</v>
      </c>
      <c r="B547" s="14" t="s">
        <v>2297</v>
      </c>
      <c r="C547" s="14" t="s">
        <v>68</v>
      </c>
      <c r="D547" s="14" t="s">
        <v>59</v>
      </c>
      <c r="E547" s="14">
        <f>VLOOKUP(B547, 'Rookie Year'!$A$2:$B$55555,2,FALSE)</f>
        <v>2017</v>
      </c>
      <c r="F547" s="14">
        <v>2024</v>
      </c>
      <c r="G547" s="14" t="s">
        <v>42</v>
      </c>
      <c r="H547" s="14" t="s">
        <v>1927</v>
      </c>
      <c r="I547" s="15">
        <v>8</v>
      </c>
      <c r="J547" s="14">
        <v>2</v>
      </c>
      <c r="K547" s="16">
        <f>IF(AND(G547&lt;&gt;"N",R547="N/A"), IF(I547&lt;4, 0, 0.25),IF(I547=1, IF(J547=1,0.25, 0.25), IF(I547&lt;13, 0.25, IF(I547&lt;26, 0.4, IF(I547&lt;51, 0.6, 0.75)))))</f>
        <v>0.25</v>
      </c>
      <c r="L547" s="15">
        <f>I547-M547</f>
        <v>6</v>
      </c>
      <c r="M547" s="15">
        <f>ROUNDUP(I547*K547,0)</f>
        <v>2</v>
      </c>
      <c r="N547" s="15">
        <f>M547*J547</f>
        <v>4</v>
      </c>
      <c r="O547" s="15">
        <v>4</v>
      </c>
      <c r="P547" s="15">
        <v>0</v>
      </c>
      <c r="Q547" s="15">
        <f>N547-O547-P547</f>
        <v>0</v>
      </c>
      <c r="R547" s="14" t="s">
        <v>75</v>
      </c>
      <c r="S547" s="14">
        <f>IF(R547="N/A", J547-($B$1-F547), J547-($B$1-R547))</f>
        <v>1</v>
      </c>
      <c r="T547" s="15">
        <v>0</v>
      </c>
      <c r="U547" s="15" t="str">
        <f>IF($S547&lt;2, "N/A", $M547)</f>
        <v>N/A</v>
      </c>
      <c r="V547" s="15" t="str">
        <f>IF($S547&lt;3, "N/A", $M547)</f>
        <v>N/A</v>
      </c>
      <c r="W547" s="15" t="str">
        <f>IF($S547&lt;4, "N/A", $M547)</f>
        <v>N/A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Yes</v>
      </c>
      <c r="AA547" s="17">
        <f>IF(C547="DM", "N/A", IF(Z547="No","N/A",VLOOKUP(B547,'Extension List'!$A$3:$AE$1972,19,FALSE)))</f>
        <v>39</v>
      </c>
      <c r="AB547" s="14">
        <f>IF(C547="DM", "N/A", IF(Z547="No","N/A",VLOOKUP(B547,'Extension List'!$A$3:$AE$1972,21,FALSE)))</f>
        <v>4</v>
      </c>
      <c r="AC547" s="14">
        <f>IF(AA547="N/A", "N/A", 0)</f>
        <v>0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6</v>
      </c>
      <c r="AN547" s="15" t="str">
        <f>IF(AD547="N/A", IF(U547="N/A", "N/A", L547+U547), AD547+AH547)</f>
        <v>N/A</v>
      </c>
      <c r="AO547" s="15" t="str">
        <f>IF(AD547="N/A", IF(V547="N/A", "N/A", L547+V547), IF(AI547="N/A", "N/A", AD547+AI547))</f>
        <v>N/A</v>
      </c>
      <c r="AP547" s="15" t="str">
        <f>IF(AD547="N/A", IF(W547="N/A", "N/A", L547+W547), IF(AJ547="N/A", "N/A", AD547+AJ547))</f>
        <v>N/A</v>
      </c>
      <c r="AQ547" s="15" t="str">
        <f>IF(AD547="N/A", IF(X547="N/A", "N/A", L547+X547), IF(AK547="N/A", "N/A", AD547+AK547))</f>
        <v>N/A</v>
      </c>
      <c r="AR547" s="14" t="s">
        <v>40</v>
      </c>
      <c r="AS547" s="14" t="s">
        <v>40</v>
      </c>
      <c r="AT547" s="14" t="s">
        <v>40</v>
      </c>
      <c r="AU547" s="14" t="s">
        <v>40</v>
      </c>
      <c r="AV547" s="14" t="s">
        <v>40</v>
      </c>
      <c r="AW547" s="14" t="s">
        <v>40</v>
      </c>
      <c r="AX547" s="14" t="s">
        <v>40</v>
      </c>
      <c r="AY547" s="14" t="s">
        <v>40</v>
      </c>
      <c r="AZ547" s="14" t="s">
        <v>40</v>
      </c>
      <c r="BA547" s="14" t="s">
        <v>40</v>
      </c>
      <c r="BB547" s="14" t="s">
        <v>40</v>
      </c>
      <c r="BC547" s="14" t="s">
        <v>40</v>
      </c>
      <c r="BD547" s="14" t="s">
        <v>40</v>
      </c>
      <c r="BE547" s="14" t="s">
        <v>40</v>
      </c>
      <c r="BF547" s="14" t="s">
        <v>40</v>
      </c>
      <c r="BG547" s="14" t="s">
        <v>40</v>
      </c>
      <c r="BH547" s="14" t="s">
        <v>40</v>
      </c>
      <c r="BI547" s="14"/>
      <c r="BJ547" s="15">
        <f>IF(AR547="R", $CA547, IF(OR(AR547="P", AR547="T", AR547="N"), 0, IF($C547="DM", $T547, IF(OR(AR547="Y", AR547="IR"),$AM547,IF(AR547="C", IF($BI547="Y", IF($AF547="N/A", $Q547, $AF547), IF($AG547="N/A", $T547,$AG547)))))))</f>
        <v>6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6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6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6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6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6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6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6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6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6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6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6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6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6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6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6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6</v>
      </c>
      <c r="CA547" s="14" t="s">
        <v>75</v>
      </c>
      <c r="CB547" s="15">
        <f>BZ547</f>
        <v>6</v>
      </c>
      <c r="CC547" s="14" t="str">
        <f>IF(OR($BH547="T", $BH547="R"), 0, IF($BH547="C", IF($BI547="Y", IF($BA547="C", 0, IF(AF547="N/A", Q547-T547, AF547-AG547)), IF($AF547="N/A", U547, AH547)), AN547))</f>
        <v>N/A</v>
      </c>
      <c r="CD547" s="14" t="str">
        <f>IF(OR($BH547="T", $BH547="R"), 0, IF($BH547="C", IF($BI547="Y", 0, IF($AF547="N/A", V547, AI547)), AO547))</f>
        <v>N/A</v>
      </c>
      <c r="CE547" s="14" t="str">
        <f>IF(OR($BH547="T", $BH547="R"), 0, IF($BH547="C", IF($BI547="Y", 0, IF($AF547="N/A", W547, AJ547)), AP547))</f>
        <v>N/A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S:6 G:2 GR:0</v>
      </c>
      <c r="CH547" s="6"/>
      <c r="CK547" s="6"/>
      <c r="CL547" s="6"/>
      <c r="CM547" s="6"/>
      <c r="CN547" s="6"/>
      <c r="CO547" s="6"/>
      <c r="CP547" s="6"/>
    </row>
    <row r="548" spans="1:94" x14ac:dyDescent="0.25">
      <c r="A548" s="13">
        <v>5242</v>
      </c>
      <c r="B548" s="14" t="s">
        <v>2829</v>
      </c>
      <c r="C548" s="14" t="s">
        <v>68</v>
      </c>
      <c r="D548" s="14" t="s">
        <v>59</v>
      </c>
      <c r="E548" s="14">
        <f>VLOOKUP(B548, 'Rookie Year'!$A$2:$B$55555,2,FALSE)</f>
        <v>2023</v>
      </c>
      <c r="F548" s="14">
        <v>2023</v>
      </c>
      <c r="G548" s="14" t="s">
        <v>40</v>
      </c>
      <c r="H548" s="14" t="s">
        <v>2222</v>
      </c>
      <c r="I548" s="15">
        <v>1</v>
      </c>
      <c r="J548" s="14">
        <v>3</v>
      </c>
      <c r="K548" s="16">
        <f>IF(AND(G548&lt;&gt;"N",R548="N/A"), IF(I548&lt;4, 0, 0.25),IF(I548=1, IF(J548=1,0.25, 0.25), IF(I548&lt;13, 0.25, IF(I548&lt;26, 0.4, IF(I548&lt;51, 0.6, 0.75)))))</f>
        <v>0</v>
      </c>
      <c r="L548" s="15">
        <f>I548-M548</f>
        <v>1</v>
      </c>
      <c r="M548" s="15">
        <f>ROUNDUP(I548*K548,0)</f>
        <v>0</v>
      </c>
      <c r="N548" s="15">
        <f>M548*J548</f>
        <v>0</v>
      </c>
      <c r="O548" s="15">
        <v>0</v>
      </c>
      <c r="P548" s="15">
        <v>0</v>
      </c>
      <c r="Q548" s="15">
        <f>N548-O548-P548</f>
        <v>0</v>
      </c>
      <c r="R548" s="14" t="s">
        <v>75</v>
      </c>
      <c r="S548" s="14">
        <f>IF(R548="N/A", J548-($B$1-F548), J548-($B$1-R548))</f>
        <v>1</v>
      </c>
      <c r="T548" s="15">
        <v>0</v>
      </c>
      <c r="U548" s="15" t="str">
        <f>IF($S548&lt;2, "N/A", $M548)</f>
        <v>N/A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Yes</v>
      </c>
      <c r="AA548" s="17">
        <f>IF(C548="DM", "N/A", IF(Z548="No","N/A",VLOOKUP(B548,'Extension List'!$A$3:$AE$1972,19,FALSE)))</f>
        <v>3</v>
      </c>
      <c r="AB548" s="14">
        <f>IF(C548="DM", "N/A", IF(Z548="No","N/A",VLOOKUP(B548,'Extension List'!$A$3:$AE$1972,21,FALSE)))</f>
        <v>1</v>
      </c>
      <c r="AC548" s="14">
        <v>1</v>
      </c>
      <c r="AD548" s="15">
        <f>IF(AE548="N/A", "N/A", AA548-AE548)</f>
        <v>2</v>
      </c>
      <c r="AE548" s="15">
        <f>IF(AA548="N/A", "N/A", IF(AC548&gt;0, IF(AA548&lt;13, ROUNDUP(0.25*AA548,0), IF(AA548&lt;26, ROUNDUP(0.4*AA548,0), IF(AA548&lt;51, ROUNDUP(0.6*AA548,0), ROUNDUP(0.75*AA548,0)))), "N/A"))</f>
        <v>1</v>
      </c>
      <c r="AF548" s="15">
        <f>IF(AD548="N/A","N/A", (AE548*AC548)+Q548)</f>
        <v>1</v>
      </c>
      <c r="AG548" s="15">
        <v>1</v>
      </c>
      <c r="AH548" s="15">
        <v>0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OK</v>
      </c>
      <c r="AM548" s="15">
        <f>IF(AD548="N/A", L548+T548, L548+AG548)</f>
        <v>2</v>
      </c>
      <c r="AN548" s="15">
        <f>IF(AD548="N/A", IF(U548="N/A", "N/A", L548+U548), AD548+AH548)</f>
        <v>2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40</v>
      </c>
      <c r="AS548" s="14" t="s">
        <v>40</v>
      </c>
      <c r="AT548" s="14" t="s">
        <v>40</v>
      </c>
      <c r="AU548" s="14" t="s">
        <v>40</v>
      </c>
      <c r="AV548" s="14" t="s">
        <v>40</v>
      </c>
      <c r="AW548" s="14" t="s">
        <v>40</v>
      </c>
      <c r="AX548" s="14" t="s">
        <v>40</v>
      </c>
      <c r="AY548" s="14" t="s">
        <v>40</v>
      </c>
      <c r="AZ548" s="14" t="s">
        <v>40</v>
      </c>
      <c r="BA548" s="14" t="s">
        <v>40</v>
      </c>
      <c r="BB548" s="14" t="s">
        <v>40</v>
      </c>
      <c r="BC548" s="14" t="s">
        <v>40</v>
      </c>
      <c r="BD548" s="14" t="s">
        <v>40</v>
      </c>
      <c r="BE548" s="14" t="s">
        <v>40</v>
      </c>
      <c r="BF548" s="14" t="s">
        <v>40</v>
      </c>
      <c r="BG548" s="14" t="s">
        <v>40</v>
      </c>
      <c r="BH548" s="14" t="s">
        <v>40</v>
      </c>
      <c r="BI548" s="14"/>
      <c r="BJ548" s="15">
        <f>IF(AR548="R", $CA548, IF(OR(AR548="P", AR548="T", AR548="N"), 0, IF($C548="DM", $T548, IF(OR(AR548="Y", AR548="IR"),$AM548,IF(AR548="C", IF($BI548="Y", IF($AF548="N/A", $Q548, $AF548), IF($AG548="N/A", $T548,$AG548)))))))</f>
        <v>2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2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2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2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2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2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2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2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2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2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2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2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2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2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2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2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2</v>
      </c>
      <c r="CA548" s="14" t="s">
        <v>75</v>
      </c>
      <c r="CB548" s="15">
        <f>BZ548</f>
        <v>2</v>
      </c>
      <c r="CC548" s="14">
        <f>IF(OR($BH548="T", $BH548="R"), 0, IF($BH548="C", IF($BI548="Y", IF($BA548="C", 0, IF(AF548="N/A", Q548-T548, AF548-AG548)), IF($AF548="N/A", U548, AH548)), AN548))</f>
        <v>2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S:1/2 G:1 GR:1</v>
      </c>
      <c r="CH548" s="6"/>
      <c r="CK548" s="6"/>
      <c r="CL548" s="6"/>
      <c r="CM548" s="6"/>
      <c r="CN548" s="6"/>
      <c r="CO548" s="6"/>
      <c r="CP548" s="6"/>
    </row>
    <row r="549" spans="1:94" x14ac:dyDescent="0.25">
      <c r="A549" s="13">
        <v>5180</v>
      </c>
      <c r="B549" s="14" t="s">
        <v>2772</v>
      </c>
      <c r="C549" s="14" t="s">
        <v>68</v>
      </c>
      <c r="D549" s="14" t="s">
        <v>59</v>
      </c>
      <c r="E549" s="14">
        <f>VLOOKUP(B549, 'Rookie Year'!$A$2:$B$55555,2,FALSE)</f>
        <v>2023</v>
      </c>
      <c r="F549" s="14">
        <v>2023</v>
      </c>
      <c r="G549" s="14" t="s">
        <v>40</v>
      </c>
      <c r="H549" s="14" t="s">
        <v>2174</v>
      </c>
      <c r="I549" s="15">
        <v>3</v>
      </c>
      <c r="J549" s="14">
        <v>4</v>
      </c>
      <c r="K549" s="16">
        <f>IF(AND(G549&lt;&gt;"N",R549="N/A"), IF(I549&lt;4, 0, 0.25),IF(I549=1, IF(J549=1,0.25, 0.25), IF(I549&lt;13, 0.25, IF(I549&lt;26, 0.4, IF(I549&lt;51, 0.6, 0.75)))))</f>
        <v>0</v>
      </c>
      <c r="L549" s="15">
        <f>I549-M549</f>
        <v>3</v>
      </c>
      <c r="M549" s="15">
        <f>ROUNDUP(I549*K549,0)</f>
        <v>0</v>
      </c>
      <c r="N549" s="15">
        <f>M549*J549</f>
        <v>0</v>
      </c>
      <c r="O549" s="15">
        <v>0</v>
      </c>
      <c r="P549" s="15">
        <v>0</v>
      </c>
      <c r="Q549" s="15">
        <f>N549-O549-P549</f>
        <v>0</v>
      </c>
      <c r="R549" s="14" t="s">
        <v>75</v>
      </c>
      <c r="S549" s="14">
        <f>IF(R549="N/A", J549-($B$1-F549), J549-($B$1-R549))</f>
        <v>2</v>
      </c>
      <c r="T549" s="15">
        <v>0</v>
      </c>
      <c r="U549" s="15">
        <v>0</v>
      </c>
      <c r="V549" s="15" t="str">
        <f>IF($S549&lt;3, "N/A", $M549)</f>
        <v>N/A</v>
      </c>
      <c r="W549" s="15" t="str">
        <f>IF($S549&lt;4, "N/A", $M549)</f>
        <v>N/A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No</v>
      </c>
      <c r="AA549" s="17" t="str">
        <f>IF(C549="DM", "N/A", IF(Z549="No","N/A",VLOOKUP(B549,'Extension List'!$A$3:$AE$1972,19,FALSE)))</f>
        <v>N/A</v>
      </c>
      <c r="AB549" s="14" t="str">
        <f>IF(C549="DM", "N/A", IF(Z549="No","N/A",VLOOKUP(B549,'Extension List'!$A$3:$AE$1972,21,FALSE)))</f>
        <v>N/A</v>
      </c>
      <c r="AC549" s="14" t="str">
        <f>IF(AA549="N/A", "N/A", 0)</f>
        <v>N/A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3</v>
      </c>
      <c r="AN549" s="15">
        <f>IF(AD549="N/A", IF(U549="N/A", "N/A", L549+U549), AD549+AH549)</f>
        <v>3</v>
      </c>
      <c r="AO549" s="15" t="str">
        <f>IF(AD549="N/A", IF(V549="N/A", "N/A", L549+V549), IF(AI549="N/A", "N/A", AD549+AI549))</f>
        <v>N/A</v>
      </c>
      <c r="AP549" s="15" t="str">
        <f>IF(AD549="N/A", IF(W549="N/A", "N/A", L549+W549), IF(AJ549="N/A", "N/A", AD549+AJ549))</f>
        <v>N/A</v>
      </c>
      <c r="AQ549" s="15" t="str">
        <f>IF(AD549="N/A", IF(X549="N/A", "N/A", L549+X549), IF(AK549="N/A", "N/A", AD549+AK549))</f>
        <v>N/A</v>
      </c>
      <c r="AR549" s="14" t="s">
        <v>40</v>
      </c>
      <c r="AS549" s="14" t="s">
        <v>40</v>
      </c>
      <c r="AT549" s="14" t="s">
        <v>40</v>
      </c>
      <c r="AU549" s="14" t="s">
        <v>40</v>
      </c>
      <c r="AV549" s="14" t="s">
        <v>40</v>
      </c>
      <c r="AW549" s="14" t="s">
        <v>40</v>
      </c>
      <c r="AX549" s="14" t="s">
        <v>40</v>
      </c>
      <c r="AY549" s="14" t="s">
        <v>40</v>
      </c>
      <c r="AZ549" s="14" t="s">
        <v>40</v>
      </c>
      <c r="BA549" s="14" t="s">
        <v>40</v>
      </c>
      <c r="BB549" s="14" t="s">
        <v>40</v>
      </c>
      <c r="BC549" s="14" t="s">
        <v>40</v>
      </c>
      <c r="BD549" s="14" t="s">
        <v>40</v>
      </c>
      <c r="BE549" s="14" t="s">
        <v>40</v>
      </c>
      <c r="BF549" s="14" t="s">
        <v>40</v>
      </c>
      <c r="BG549" s="14" t="s">
        <v>40</v>
      </c>
      <c r="BH549" s="14" t="s">
        <v>40</v>
      </c>
      <c r="BI549" s="14"/>
      <c r="BJ549" s="15">
        <f>IF(AR549="R", $CA549, IF(OR(AR549="P", AR549="T", AR549="N"), 0, IF($C549="DM", $T549, IF(OR(AR549="Y", AR549="IR"),$AM549,IF(AR549="C", IF($BI549="Y", IF($AF549="N/A", $Q549, $AF549), IF($AG549="N/A", $T549,$AG549)))))))</f>
        <v>3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3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3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3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3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3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3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3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3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3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3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3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3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3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3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3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3</v>
      </c>
      <c r="CA549" s="14" t="s">
        <v>75</v>
      </c>
      <c r="CB549" s="15">
        <f>BZ549</f>
        <v>3</v>
      </c>
      <c r="CC549" s="14">
        <f>IF(OR($BH549="T", $BH549="R"), 0, IF($BH549="C", IF($BI549="Y", IF($BA549="C", 0, IF(AF549="N/A", Q549-T549, AF549-AG549)), IF($AF549="N/A", U549, AH549)), AN549))</f>
        <v>3</v>
      </c>
      <c r="CD549" s="14" t="str">
        <f>IF(OR($BH549="T", $BH549="R"), 0, IF($BH549="C", IF($BI549="Y", 0, IF($AF549="N/A", V549, AI549)), AO549))</f>
        <v>N/A</v>
      </c>
      <c r="CE549" s="14" t="str">
        <f>IF(OR($BH549="T", $BH549="R"), 0, IF($BH549="C", IF($BI549="Y", 0, IF($AF549="N/A", W549, AJ549)), AP549))</f>
        <v>N/A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S:3 G:0 GR:0</v>
      </c>
      <c r="CH549" s="6"/>
      <c r="CK549" s="6"/>
      <c r="CL549" s="6"/>
      <c r="CM549" s="6"/>
      <c r="CN549" s="6"/>
      <c r="CO549" s="6"/>
      <c r="CP549" s="6"/>
    </row>
    <row r="550" spans="1:94" x14ac:dyDescent="0.25">
      <c r="A550" s="13">
        <v>5977</v>
      </c>
      <c r="B550" s="14" t="s">
        <v>2020</v>
      </c>
      <c r="C550" s="14" t="s">
        <v>68</v>
      </c>
      <c r="D550" s="14" t="s">
        <v>59</v>
      </c>
      <c r="E550" s="14">
        <f>VLOOKUP(B550, 'Rookie Year'!$A$2:$B$55555,2,FALSE)</f>
        <v>2014</v>
      </c>
      <c r="F550" s="14">
        <v>2025</v>
      </c>
      <c r="G550" s="14" t="s">
        <v>42</v>
      </c>
      <c r="H550" s="14" t="s">
        <v>1927</v>
      </c>
      <c r="I550" s="15">
        <v>1</v>
      </c>
      <c r="J550" s="14">
        <v>1</v>
      </c>
      <c r="K550" s="16">
        <f>IF(AND(G550&lt;&gt;"N",R550="N/A"), IF(I550&lt;4, 0, 0.25),IF(I550=1, IF(J550=1,0.25, 0.25), IF(I550&lt;13, 0.25, IF(I550&lt;26, 0.4, IF(I550&lt;51, 0.6, 0.75)))))</f>
        <v>0.25</v>
      </c>
      <c r="L550" s="15">
        <f>I550-M550</f>
        <v>0</v>
      </c>
      <c r="M550" s="15">
        <f>ROUNDUP(I550*K550,0)</f>
        <v>1</v>
      </c>
      <c r="N550" s="15">
        <f>M550*J550</f>
        <v>1</v>
      </c>
      <c r="O550" s="15">
        <v>0</v>
      </c>
      <c r="P550" s="15">
        <v>0</v>
      </c>
      <c r="Q550" s="15">
        <f>N550-O550-P550</f>
        <v>1</v>
      </c>
      <c r="R550" s="14" t="s">
        <v>75</v>
      </c>
      <c r="S550" s="14">
        <f>IF(R550="N/A", J550-($B$1-F550), J550-($B$1-R550))</f>
        <v>1</v>
      </c>
      <c r="T550" s="15">
        <f>IF($S550&lt;1, "N/A", $M550)</f>
        <v>1</v>
      </c>
      <c r="U550" s="15" t="str">
        <f>IF($S550&lt;2, "N/A", $M550)</f>
        <v>N/A</v>
      </c>
      <c r="V550" s="15" t="str">
        <f>IF($S550&lt;3, "N/A", $M550)</f>
        <v>N/A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No</v>
      </c>
      <c r="AA550" s="17" t="str">
        <f>IF(C550="DM", "N/A", IF(Z550="No","N/A",VLOOKUP(B550,'Extension List'!$A$3:$AE$1972,19,FALSE)))</f>
        <v>N/A</v>
      </c>
      <c r="AB550" s="14" t="str">
        <f>IF(C550="DM", "N/A", IF(Z550="No","N/A",VLOOKUP(B550,'Extension List'!$A$3:$AE$1972,21,FALSE)))</f>
        <v>N/A</v>
      </c>
      <c r="AC550" s="14" t="str">
        <f>IF(AA550="N/A", "N/A", 0)</f>
        <v>N/A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1</v>
      </c>
      <c r="AN550" s="15" t="str">
        <f>IF(AD550="N/A", IF(U550="N/A", "N/A", L550+U550), AD550+AH550)</f>
        <v>N/A</v>
      </c>
      <c r="AO550" s="15" t="str">
        <f>IF(AD550="N/A", IF(V550="N/A", "N/A", L550+V550), IF(AI550="N/A", "N/A", AD550+AI550))</f>
        <v>N/A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40</v>
      </c>
      <c r="AS550" s="14" t="s">
        <v>40</v>
      </c>
      <c r="AT550" s="14" t="s">
        <v>40</v>
      </c>
      <c r="AU550" s="14" t="s">
        <v>40</v>
      </c>
      <c r="AV550" s="14" t="s">
        <v>40</v>
      </c>
      <c r="AW550" s="14" t="s">
        <v>40</v>
      </c>
      <c r="AX550" s="14" t="s">
        <v>40</v>
      </c>
      <c r="AY550" s="14" t="s">
        <v>40</v>
      </c>
      <c r="AZ550" s="14" t="s">
        <v>40</v>
      </c>
      <c r="BA550" s="14" t="s">
        <v>40</v>
      </c>
      <c r="BB550" s="14" t="s">
        <v>40</v>
      </c>
      <c r="BC550" s="14" t="s">
        <v>40</v>
      </c>
      <c r="BD550" s="14" t="s">
        <v>40</v>
      </c>
      <c r="BE550" s="14" t="s">
        <v>40</v>
      </c>
      <c r="BF550" s="14" t="s">
        <v>40</v>
      </c>
      <c r="BG550" s="14" t="s">
        <v>40</v>
      </c>
      <c r="BH550" s="14" t="s">
        <v>40</v>
      </c>
      <c r="BJ550" s="15">
        <f>IF(AR550="R", $CA550, IF(OR(AR550="P", AR550="T", AR550="N"), 0, IF($C550="DM", $T550, IF(OR(AR550="Y", AR550="IR"),$AM550,IF(AR550="C", IF($BI550="Y", IF($AF550="N/A", $Q550, $AF550), IF($AG550="N/A", $T550,$AG550)))))))</f>
        <v>1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1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1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1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1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1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1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1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1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1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1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1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1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1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1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1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1</v>
      </c>
      <c r="CA550" s="14" t="s">
        <v>75</v>
      </c>
      <c r="CB550" s="15">
        <f>BZ550</f>
        <v>1</v>
      </c>
      <c r="CC550" s="14" t="str">
        <f>IF(OR($BH550="T", $BH550="R"), 0, IF($BH550="C", IF($BI550="Y", IF($BA550="C", 0, IF(AF550="N/A", Q550-T550, AF550-AG550)), IF($AF550="N/A", U550, AH550)), AN550))</f>
        <v>N/A</v>
      </c>
      <c r="CD550" s="14" t="str">
        <f>IF(OR($BH550="T", $BH550="R"), 0, IF($BH550="C", IF($BI550="Y", 0, IF($AF550="N/A", V550, AI550)), AO550))</f>
        <v>N/A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S:0 G:1 GR:1</v>
      </c>
      <c r="CH550" s="6"/>
      <c r="CK550" s="6"/>
      <c r="CL550" s="6"/>
      <c r="CM550" s="6"/>
      <c r="CN550" s="6"/>
      <c r="CO550" s="6"/>
      <c r="CP550" s="6"/>
    </row>
    <row r="551" spans="1:94" x14ac:dyDescent="0.25">
      <c r="A551" s="13">
        <v>5617</v>
      </c>
      <c r="B551" s="14" t="s">
        <v>3060</v>
      </c>
      <c r="C551" s="14" t="s">
        <v>68</v>
      </c>
      <c r="D551" s="14" t="s">
        <v>59</v>
      </c>
      <c r="E551" s="14">
        <f>VLOOKUP(B551, 'Rookie Year'!$A$2:$B$55555,2,FALSE)</f>
        <v>2024</v>
      </c>
      <c r="F551" s="14">
        <v>2024</v>
      </c>
      <c r="G551" s="14" t="s">
        <v>40</v>
      </c>
      <c r="H551" s="14" t="s">
        <v>2168</v>
      </c>
      <c r="I551" s="15">
        <v>5</v>
      </c>
      <c r="J551" s="14">
        <v>4</v>
      </c>
      <c r="K551" s="16">
        <f>IF(AND(G551&lt;&gt;"N",R551="N/A"), IF(I551&lt;4, 0, 0.25),IF(I551=1, IF(J551=1,0.25, 0.25), IF(I551&lt;13, 0.25, IF(I551&lt;26, 0.4, IF(I551&lt;51, 0.6, 0.75)))))</f>
        <v>0.25</v>
      </c>
      <c r="L551" s="15">
        <f>I551-M551</f>
        <v>3</v>
      </c>
      <c r="M551" s="15">
        <f>ROUNDUP(I551*K551,0)</f>
        <v>2</v>
      </c>
      <c r="N551" s="15">
        <f>M551*J551</f>
        <v>8</v>
      </c>
      <c r="O551" s="15">
        <v>8</v>
      </c>
      <c r="P551" s="15">
        <v>0</v>
      </c>
      <c r="Q551" s="15">
        <f>N551-O551-P551</f>
        <v>0</v>
      </c>
      <c r="R551" s="14" t="s">
        <v>75</v>
      </c>
      <c r="S551" s="14">
        <f>IF(R551="N/A", J551-($B$1-F551), J551-($B$1-R551))</f>
        <v>3</v>
      </c>
      <c r="T551" s="15">
        <v>0</v>
      </c>
      <c r="U551" s="15">
        <v>0</v>
      </c>
      <c r="V551" s="15">
        <v>0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No</v>
      </c>
      <c r="AA551" s="17" t="str">
        <f>IF(C551="DM", "N/A", IF(Z551="No","N/A",VLOOKUP(B551,'Extension List'!$A$3:$AE$1972,19,FALSE)))</f>
        <v>N/A</v>
      </c>
      <c r="AB551" s="14" t="str">
        <f>IF(C551="DM", "N/A", IF(Z551="No","N/A",VLOOKUP(B551,'Extension List'!$A$3:$AE$1972,21,FALSE)))</f>
        <v>N/A</v>
      </c>
      <c r="AC551" s="14" t="str">
        <f>IF(AA551="N/A", "N/A", 0)</f>
        <v>N/A</v>
      </c>
      <c r="AD551" s="15" t="str">
        <f>IF(AE551="N/A", "N/A", AA551-AE551)</f>
        <v>N/A</v>
      </c>
      <c r="AE551" s="15" t="str">
        <f>IF(AA551="N/A", "N/A", IF(AC551&gt;0, IF(AA551&lt;13, ROUNDUP(0.25*AA551,0), IF(AA551&lt;26, ROUNDUP(0.4*AA551,0), IF(AA551&lt;51, ROUNDUP(0.6*AA551,0), ROUNDUP(0.75*AA551,0)))), "N/A"))</f>
        <v>N/A</v>
      </c>
      <c r="AF551" s="15" t="str">
        <f>IF(AD551="N/A","N/A", (AE551*AC551)+Q551)</f>
        <v>N/A</v>
      </c>
      <c r="AG551" s="15" t="str">
        <f>IF($AF551="N/A", "N/A", "TBC")</f>
        <v>N/A</v>
      </c>
      <c r="AH551" s="15" t="str">
        <f>IF($AF551="N/A", "N/A", "TBC")</f>
        <v>N/A</v>
      </c>
      <c r="AI551" s="15" t="str">
        <f>IF($AF551="N/A","N/A",IF(AC551&gt;1,"TBC","N/A"))</f>
        <v>N/A</v>
      </c>
      <c r="AJ551" s="15" t="str">
        <f>IF($AF551="N/A","N/A",IF(AC551&gt;2,"TBC","N/A"))</f>
        <v>N/A</v>
      </c>
      <c r="AK551" s="15" t="str">
        <f>IF($AF551="N/A","N/A",IF(AC551&gt;3,"TBC","N/A"))</f>
        <v>N/A</v>
      </c>
      <c r="AL551" s="15" t="str">
        <f>IF(AC551="N/A","N/A",IF(AC551&gt;0,IF(SUM(AG551:AK551)&lt;&gt;AF551,"CHECK","OK"),"N/A"))</f>
        <v>N/A</v>
      </c>
      <c r="AM551" s="15">
        <f>IF(AD551="N/A", L551+T551, L551+AG551)</f>
        <v>3</v>
      </c>
      <c r="AN551" s="15">
        <f>IF(AD551="N/A", IF(U551="N/A", "N/A", L551+U551), AD551+AH551)</f>
        <v>3</v>
      </c>
      <c r="AO551" s="15">
        <f>IF(AD551="N/A", IF(V551="N/A", "N/A", L551+V551), IF(AI551="N/A", "N/A", AD551+AI551))</f>
        <v>3</v>
      </c>
      <c r="AP551" s="15" t="str">
        <f>IF(AD551="N/A", IF(W551="N/A", "N/A", L551+W551), IF(AJ551="N/A", "N/A", AD551+AJ551))</f>
        <v>N/A</v>
      </c>
      <c r="AQ551" s="15" t="str">
        <f>IF(AD551="N/A", IF(X551="N/A", "N/A", L551+X551), IF(AK551="N/A", "N/A", AD551+AK551))</f>
        <v>N/A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I551" s="14"/>
      <c r="BJ551" s="15">
        <f>IF(AR551="R", $CA551, IF(OR(AR551="P", AR551="T", AR551="N"), 0, IF($C551="DM", $T551, IF(OR(AR551="Y", AR551="IR"),$AM551,IF(AR551="C", IF($BI551="Y", IF($AF551="N/A", $Q551, $AF551), IF($AG551="N/A", $T551,$AG551)))))))</f>
        <v>3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3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3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3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3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3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3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3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3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3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3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3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3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3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3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3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3</v>
      </c>
      <c r="CA551" s="14" t="s">
        <v>75</v>
      </c>
      <c r="CB551" s="15">
        <f>BZ551</f>
        <v>3</v>
      </c>
      <c r="CC551" s="14">
        <f>IF(OR($BH551="T", $BH551="R"), 0, IF($BH551="C", IF($BI551="Y", IF($BA551="C", 0, IF(AF551="N/A", Q551-T551, AF551-AG551)), IF($AF551="N/A", U551, AH551)), AN551))</f>
        <v>3</v>
      </c>
      <c r="CD551" s="14">
        <f>IF(OR($BH551="T", $BH551="R"), 0, IF($BH551="C", IF($BI551="Y", 0, IF($AF551="N/A", V551, AI551)), AO551))</f>
        <v>3</v>
      </c>
      <c r="CE551" s="14" t="str">
        <f>IF(OR($BH551="T", $BH551="R"), 0, IF($BH551="C", IF($BI551="Y", 0, IF($AF551="N/A", W551, AJ551)), AP551))</f>
        <v>N/A</v>
      </c>
      <c r="CF551" s="14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S:3 G:2 GR:0</v>
      </c>
      <c r="CH551" s="6"/>
      <c r="CK551" s="6"/>
      <c r="CL551" s="6"/>
      <c r="CM551" s="6"/>
      <c r="CN551" s="6"/>
      <c r="CO551" s="6"/>
      <c r="CP551" s="6"/>
    </row>
    <row r="552" spans="1:94" x14ac:dyDescent="0.25">
      <c r="A552" s="13">
        <v>6102</v>
      </c>
      <c r="B552" s="14" t="s">
        <v>3218</v>
      </c>
      <c r="C552" s="14" t="s">
        <v>68</v>
      </c>
      <c r="D552" s="14" t="s">
        <v>59</v>
      </c>
      <c r="E552" s="14">
        <v>2025</v>
      </c>
      <c r="F552" s="14">
        <v>2025</v>
      </c>
      <c r="G552" s="14" t="s">
        <v>40</v>
      </c>
      <c r="H552" s="14" t="s">
        <v>2235</v>
      </c>
      <c r="I552" s="15">
        <v>1</v>
      </c>
      <c r="J552" s="14">
        <v>3</v>
      </c>
      <c r="K552" s="16">
        <f>IF(AND(G552&lt;&gt;"N",R552="N/A"), IF(I552&lt;4, 0, 0.25),IF(I552=1, IF(J552=1,0.25, 0.25), IF(I552&lt;13, 0.25, IF(I552&lt;26, 0.4, IF(I552&lt;51, 0.6, 0.75)))))</f>
        <v>0</v>
      </c>
      <c r="L552" s="15">
        <f>I552-M552</f>
        <v>1</v>
      </c>
      <c r="M552" s="15">
        <f>ROUNDUP(I552*K552,0)</f>
        <v>0</v>
      </c>
      <c r="N552" s="15">
        <f>M552*J552</f>
        <v>0</v>
      </c>
      <c r="O552" s="15">
        <v>0</v>
      </c>
      <c r="P552" s="15">
        <v>0</v>
      </c>
      <c r="Q552" s="15">
        <f>N552-O552-P552</f>
        <v>0</v>
      </c>
      <c r="R552" s="14" t="s">
        <v>75</v>
      </c>
      <c r="S552" s="14">
        <f>IF(R552="N/A", J552-($B$1-F552), J552-($B$1-R552))</f>
        <v>3</v>
      </c>
      <c r="T552" s="15">
        <f>IF($S552&lt;1, "N/A", $M552)</f>
        <v>0</v>
      </c>
      <c r="U552" s="15">
        <f>IF($S552&lt;2, "N/A", $M552)</f>
        <v>0</v>
      </c>
      <c r="V552" s="15">
        <f>IF($S552&lt;3, "N/A", $M552)</f>
        <v>0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List'!$A$3:$AE$1972,19,FALSE)))</f>
        <v>N/A</v>
      </c>
      <c r="AB552" s="14" t="str">
        <f>IF(C552="DM", "N/A", IF(Z552="No","N/A",VLOOKUP(B552,'Extension List'!$A$3:$AE$1972,21,FALSE)))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1</v>
      </c>
      <c r="AN552" s="15">
        <f>IF(AD552="N/A", IF(U552="N/A", "N/A", L552+U552), AD552+AH552)</f>
        <v>1</v>
      </c>
      <c r="AO552" s="15">
        <f>IF(AD552="N/A", IF(V552="N/A", "N/A", L552+V552), IF(AI552="N/A", "N/A", AD552+AI552))</f>
        <v>1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48</v>
      </c>
      <c r="AS552" s="14" t="s">
        <v>48</v>
      </c>
      <c r="AT552" s="14" t="s">
        <v>48</v>
      </c>
      <c r="AU552" s="14" t="s">
        <v>48</v>
      </c>
      <c r="AV552" s="14" t="s">
        <v>48</v>
      </c>
      <c r="AW552" s="14" t="s">
        <v>48</v>
      </c>
      <c r="AX552" s="14" t="s">
        <v>48</v>
      </c>
      <c r="AY552" s="14" t="s">
        <v>48</v>
      </c>
      <c r="AZ552" s="14" t="s">
        <v>48</v>
      </c>
      <c r="BA552" s="14" t="s">
        <v>48</v>
      </c>
      <c r="BB552" s="14" t="s">
        <v>48</v>
      </c>
      <c r="BC552" s="14" t="s">
        <v>48</v>
      </c>
      <c r="BD552" s="14" t="s">
        <v>48</v>
      </c>
      <c r="BE552" s="14" t="s">
        <v>48</v>
      </c>
      <c r="BF552" s="14" t="s">
        <v>48</v>
      </c>
      <c r="BG552" s="14" t="s">
        <v>48</v>
      </c>
      <c r="BH552" s="14" t="s">
        <v>48</v>
      </c>
      <c r="BJ552" s="15">
        <f>IF(AR552="R", $CA552, IF(OR(AR552="P", AR552="T", AR552="N"), 0, IF($C552="DM", $T552, IF(OR(AR552="Y", AR552="IR"),$AM552,IF(AR552="C", IF($BI552="Y", IF($AF552="N/A", $Q552, $AF552), IF($AG552="N/A", $T552,$AG552)))))))</f>
        <v>1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1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1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1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1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1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1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1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1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1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1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1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1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1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1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1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1</v>
      </c>
      <c r="CA552" s="14" t="s">
        <v>75</v>
      </c>
      <c r="CB552" s="15">
        <f>BZ552</f>
        <v>1</v>
      </c>
      <c r="CC552" s="14">
        <f>IF(OR($BH552="T", $BH552="R"), 0, IF($BH552="C", IF($BI552="Y", IF($BA552="C", 0, IF(AF552="N/A", Q552-T552, AF552-AG552)), IF($AF552="N/A", U552, AH552)), AN552))</f>
        <v>1</v>
      </c>
      <c r="CD552" s="14">
        <f>IF(OR($BH552="T", $BH552="R"), 0, IF($BH552="C", IF($BI552="Y", 0, IF($AF552="N/A", V552, AI552)), AO552))</f>
        <v>1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S:1 G:0 GR:0</v>
      </c>
      <c r="CH552" s="6"/>
      <c r="CK552" s="6"/>
      <c r="CL552" s="6"/>
      <c r="CM552" s="6"/>
      <c r="CN552" s="6"/>
      <c r="CO552" s="6"/>
      <c r="CP552" s="6"/>
    </row>
    <row r="553" spans="1:94" x14ac:dyDescent="0.25">
      <c r="A553" s="13">
        <v>6214</v>
      </c>
      <c r="B553" s="14" t="s">
        <v>142</v>
      </c>
      <c r="C553" s="14" t="s">
        <v>69</v>
      </c>
      <c r="D553" s="14" t="s">
        <v>59</v>
      </c>
      <c r="E553" s="14">
        <f>VLOOKUP(B553, 'Rookie Year'!$A$2:$B$55555,2,FALSE)</f>
        <v>2017</v>
      </c>
      <c r="F553" s="14">
        <v>2025</v>
      </c>
      <c r="G553" s="14" t="s">
        <v>42</v>
      </c>
      <c r="H553" s="14">
        <v>5</v>
      </c>
      <c r="I553" s="15">
        <v>1</v>
      </c>
      <c r="J553" s="14">
        <v>1</v>
      </c>
      <c r="K553" s="16">
        <f>IF(AND(G553&lt;&gt;"N",R553="N/A"), IF(I553&lt;4, 0, 0.25),IF(I553=1, IF(J553=1,0.25, 0.25), IF(I553&lt;13, 0.25, IF(I553&lt;26, 0.4, IF(I553&lt;51, 0.6, 0.75)))))</f>
        <v>0.25</v>
      </c>
      <c r="L553" s="15">
        <f>I553-M553</f>
        <v>0</v>
      </c>
      <c r="M553" s="15">
        <f>ROUNDUP(I553*K553,0)</f>
        <v>1</v>
      </c>
      <c r="N553" s="15">
        <f>M553*J553</f>
        <v>1</v>
      </c>
      <c r="O553" s="15">
        <v>0</v>
      </c>
      <c r="P553" s="15">
        <v>0</v>
      </c>
      <c r="Q553" s="15">
        <f>N553-O553-P553</f>
        <v>1</v>
      </c>
      <c r="R553" s="14" t="s">
        <v>75</v>
      </c>
      <c r="S553" s="14">
        <f>IF(R553="N/A", J553-($B$1-F553), J553-($B$1-R553))</f>
        <v>1</v>
      </c>
      <c r="T553" s="15">
        <f>IF($S553&lt;1, "N/A", $M553)</f>
        <v>1</v>
      </c>
      <c r="U553" s="15" t="str">
        <f>IF($S553&lt;2, "N/A", $M553)</f>
        <v>N/A</v>
      </c>
      <c r="V553" s="15" t="str">
        <f>IF($S553&lt;3, "N/A", $M553)</f>
        <v>N/A</v>
      </c>
      <c r="W553" s="15" t="str">
        <f>IF($S553&lt;4, "N/A", $M553)</f>
        <v>N/A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No</v>
      </c>
      <c r="AA553" s="17" t="str">
        <f>IF(C553="DM", "N/A", IF(Z553="No","N/A",VLOOKUP(B553,'Extension List'!$A$3:$AE$1972,19,FALSE)))</f>
        <v>N/A</v>
      </c>
      <c r="AB553" s="14" t="str">
        <f>IF(C553="DM", "N/A", IF(Z553="No","N/A",VLOOKUP(B553,'Extension List'!$A$3:$AE$1972,21,FALSE)))</f>
        <v>N/A</v>
      </c>
      <c r="AC553" s="14" t="str">
        <f>IF(AA553="N/A", "N/A", 0)</f>
        <v>N/A</v>
      </c>
      <c r="AD553" s="15" t="str">
        <f>IF(AE553="N/A", "N/A", AA553-AE553)</f>
        <v>N/A</v>
      </c>
      <c r="AE553" s="15" t="str">
        <f>IF(AA553="N/A", "N/A", IF(AC553&gt;0, IF(AA553&lt;13, ROUNDUP(0.25*AA553,0), IF(AA553&lt;26, ROUNDUP(0.4*AA553,0), IF(AA553&lt;51, ROUNDUP(0.6*AA553,0), ROUNDUP(0.75*AA553,0)))), "N/A"))</f>
        <v>N/A</v>
      </c>
      <c r="AF553" s="15" t="str">
        <f>IF(AD553="N/A","N/A", (AE553*AC553)+Q553)</f>
        <v>N/A</v>
      </c>
      <c r="AG553" s="15" t="str">
        <f>IF($AF553="N/A", "N/A", "TBC")</f>
        <v>N/A</v>
      </c>
      <c r="AH553" s="15" t="str">
        <f>IF($AF553="N/A", "N/A", "TBC")</f>
        <v>N/A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N/A</v>
      </c>
      <c r="AM553" s="15">
        <f>IF(AD553="N/A", L553+T553, L553+AG553)</f>
        <v>1</v>
      </c>
      <c r="AN553" s="15" t="str">
        <f>IF(AD553="N/A", IF(U553="N/A", "N/A", L553+U553), AD553+AH553)</f>
        <v>N/A</v>
      </c>
      <c r="AO553" s="15" t="str">
        <f>IF(AD553="N/A", IF(V553="N/A", "N/A", L553+V553), IF(AI553="N/A", "N/A", AD553+AI553))</f>
        <v>N/A</v>
      </c>
      <c r="AP553" s="15" t="str">
        <f>IF(AD553="N/A", IF(W553="N/A", "N/A", L553+W553), IF(AJ553="N/A", "N/A", AD553+AJ553))</f>
        <v>N/A</v>
      </c>
      <c r="AQ553" s="15" t="str">
        <f>IF(AD553="N/A", IF(X553="N/A", "N/A", L553+X553), IF(AK553="N/A", "N/A", AD553+AK553))</f>
        <v>N/A</v>
      </c>
      <c r="AR553" s="14" t="s">
        <v>42</v>
      </c>
      <c r="AS553" s="14" t="s">
        <v>42</v>
      </c>
      <c r="AT553" s="14" t="s">
        <v>42</v>
      </c>
      <c r="AU553" s="14" t="s">
        <v>42</v>
      </c>
      <c r="AV553" s="14" t="s">
        <v>42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J553" s="15">
        <f>IF(AR553="R", $CA553, IF(OR(AR553="P", AR553="T", AR553="N"), 0, IF($C553="DM", $T553, IF(OR(AR553="Y", AR553="IR"),$AM553,IF(AR553="C", IF($BI553="Y", IF($AF553="N/A", $Q553, $AF553), IF($AG553="N/A", $T553,$AG553)))))))</f>
        <v>0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0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0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0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0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1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1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1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1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1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1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1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1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1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1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1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1</v>
      </c>
      <c r="CA553" s="14" t="s">
        <v>75</v>
      </c>
      <c r="CB553" s="15">
        <f>BZ553</f>
        <v>1</v>
      </c>
      <c r="CC553" s="14" t="str">
        <f>IF(OR($BH553="T", $BH553="R"), 0, IF($BH553="C", IF($BI553="Y", IF($BA553="C", 0, IF(AF553="N/A", Q553-T553, AF553-AG553)), IF($AF553="N/A", U553, AH553)), AN553))</f>
        <v>N/A</v>
      </c>
      <c r="CD553" s="14" t="str">
        <f>IF(OR($BH553="T", $BH553="R"), 0, IF($BH553="C", IF($BI553="Y", 0, IF($AF553="N/A", V553, AI553)), AO553))</f>
        <v>N/A</v>
      </c>
      <c r="CE553" s="14" t="str">
        <f>IF(OR($BH553="T", $BH553="R"), 0, IF($BH553="C", IF($BI553="Y", 0, IF($AF553="N/A", W553, AJ553)), AP553))</f>
        <v>N/A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S:0 G:1 GR:1</v>
      </c>
      <c r="CH553" s="6"/>
      <c r="CK553" s="6"/>
      <c r="CL553" s="6"/>
      <c r="CM553" s="6"/>
      <c r="CN553" s="6"/>
      <c r="CO553" s="6"/>
      <c r="CP553" s="6"/>
    </row>
    <row r="554" spans="1:94" x14ac:dyDescent="0.25">
      <c r="A554" s="13">
        <v>4165</v>
      </c>
      <c r="B554" s="14" t="s">
        <v>2357</v>
      </c>
      <c r="C554" s="14" t="s">
        <v>69</v>
      </c>
      <c r="D554" s="14" t="s">
        <v>59</v>
      </c>
      <c r="E554" s="14">
        <f>VLOOKUP(B554, 'Rookie Year'!$A$2:$B$55555,2,FALSE)</f>
        <v>2021</v>
      </c>
      <c r="F554" s="14">
        <v>2021</v>
      </c>
      <c r="G554" s="14" t="s">
        <v>40</v>
      </c>
      <c r="H554" s="14" t="s">
        <v>2168</v>
      </c>
      <c r="I554" s="15">
        <v>19</v>
      </c>
      <c r="J554" s="14">
        <v>5</v>
      </c>
      <c r="K554" s="16">
        <f>IF(AND(G554&lt;&gt;"N",R554="N/A"), IF(I554&lt;4, 0, 0.25),IF(I554=1, IF(J554=1,0.25, 0.25), IF(I554&lt;13, 0.25, IF(I554&lt;26, 0.4, IF(I554&lt;51, 0.6, 0.75)))))</f>
        <v>0.4</v>
      </c>
      <c r="L554" s="15">
        <f>I554-M554</f>
        <v>11</v>
      </c>
      <c r="M554" s="15">
        <f>ROUNDUP(I554*K554,0)</f>
        <v>8</v>
      </c>
      <c r="N554" s="15">
        <f>M554*J554</f>
        <v>40</v>
      </c>
      <c r="O554" s="15">
        <v>0</v>
      </c>
      <c r="P554" s="15">
        <v>8</v>
      </c>
      <c r="Q554" s="15">
        <f>N554-O554-P554</f>
        <v>32</v>
      </c>
      <c r="R554" s="14">
        <v>2024</v>
      </c>
      <c r="S554" s="14">
        <f>IF(R554="N/A", J554-($B$1-F554), J554-($B$1-R554))</f>
        <v>4</v>
      </c>
      <c r="T554" s="15">
        <v>16</v>
      </c>
      <c r="U554" s="15">
        <v>16</v>
      </c>
      <c r="V554" s="15">
        <v>0</v>
      </c>
      <c r="W554" s="15">
        <v>0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No</v>
      </c>
      <c r="AA554" s="17" t="str">
        <f>IF(C554="DM", "N/A", IF(Z554="No","N/A",VLOOKUP(B554,'Extension List'!$A$3:$AE$1972,19,FALSE)))</f>
        <v>N/A</v>
      </c>
      <c r="AB554" s="14" t="str">
        <f>IF(C554="DM", "N/A", IF(Z554="No","N/A",VLOOKUP(B554,'Extension List'!$A$3:$AE$1972,21,FALSE)))</f>
        <v>N/A</v>
      </c>
      <c r="AC554" s="14" t="str">
        <f>IF(AA554="N/A", "N/A", 0)</f>
        <v>N/A</v>
      </c>
      <c r="AD554" s="15" t="str">
        <f>IF(AE554="N/A", "N/A", AA554-AE554)</f>
        <v>N/A</v>
      </c>
      <c r="AE554" s="15" t="str">
        <f>IF(AA554="N/A", "N/A", IF(AC554&gt;0, IF(AA554&lt;13, ROUNDUP(0.25*AA554,0), IF(AA554&lt;26, ROUNDUP(0.4*AA554,0), IF(AA554&lt;51, ROUNDUP(0.6*AA554,0), ROUNDUP(0.75*AA554,0)))), "N/A"))</f>
        <v>N/A</v>
      </c>
      <c r="AF554" s="15" t="str">
        <f>IF(AD554="N/A","N/A", (AE554*AC554)+Q554)</f>
        <v>N/A</v>
      </c>
      <c r="AG554" s="15" t="str">
        <f>IF($AF554="N/A", "N/A", "TBC")</f>
        <v>N/A</v>
      </c>
      <c r="AH554" s="15" t="str">
        <f>IF($AF554="N/A", "N/A", "TBC")</f>
        <v>N/A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N/A</v>
      </c>
      <c r="AM554" s="15">
        <f>IF(AD554="N/A", L554+T554, L554+AG554)</f>
        <v>27</v>
      </c>
      <c r="AN554" s="15">
        <f>IF(AD554="N/A", IF(U554="N/A", "N/A", L554+U554), AD554+AH554)</f>
        <v>27</v>
      </c>
      <c r="AO554" s="15">
        <f>IF(AD554="N/A", IF(V554="N/A", "N/A", L554+V554), IF(AI554="N/A", "N/A", AD554+AI554))</f>
        <v>11</v>
      </c>
      <c r="AP554" s="15">
        <f>IF(AD554="N/A", IF(W554="N/A", "N/A", L554+W554), IF(AJ554="N/A", "N/A", AD554+AJ554))</f>
        <v>11</v>
      </c>
      <c r="AQ554" s="15" t="str">
        <f>IF(AD554="N/A", IF(X554="N/A", "N/A", L554+X554), IF(AK554="N/A", "N/A", AD554+AK554))</f>
        <v>N/A</v>
      </c>
      <c r="AR554" s="14" t="s">
        <v>40</v>
      </c>
      <c r="AS554" s="14" t="s">
        <v>40</v>
      </c>
      <c r="AT554" s="14" t="s">
        <v>40</v>
      </c>
      <c r="AU554" s="14" t="s">
        <v>40</v>
      </c>
      <c r="AV554" s="14" t="s">
        <v>40</v>
      </c>
      <c r="AW554" s="14" t="s">
        <v>40</v>
      </c>
      <c r="AX554" s="14" t="s">
        <v>40</v>
      </c>
      <c r="AY554" s="14" t="s">
        <v>40</v>
      </c>
      <c r="AZ554" s="14" t="s">
        <v>40</v>
      </c>
      <c r="BA554" s="14" t="s">
        <v>40</v>
      </c>
      <c r="BB554" s="14" t="s">
        <v>40</v>
      </c>
      <c r="BC554" s="14" t="s">
        <v>40</v>
      </c>
      <c r="BD554" s="14" t="s">
        <v>40</v>
      </c>
      <c r="BE554" s="14" t="s">
        <v>40</v>
      </c>
      <c r="BF554" s="14" t="s">
        <v>40</v>
      </c>
      <c r="BG554" s="14" t="s">
        <v>40</v>
      </c>
      <c r="BH554" s="14" t="s">
        <v>40</v>
      </c>
      <c r="BI554" s="14"/>
      <c r="BJ554" s="15">
        <f>IF(AR554="R", $CA554, IF(OR(AR554="P", AR554="T", AR554="N"), 0, IF($C554="DM", $T554, IF(OR(AR554="Y", AR554="IR"),$AM554,IF(AR554="C", IF($BI554="Y", IF($AF554="N/A", $Q554, $AF554), IF($AG554="N/A", $T554,$AG554)))))))</f>
        <v>27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27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27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27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27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27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27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27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27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27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27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27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27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27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27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27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27</v>
      </c>
      <c r="CA554" s="14" t="s">
        <v>75</v>
      </c>
      <c r="CB554" s="15">
        <f>BZ554</f>
        <v>27</v>
      </c>
      <c r="CC554" s="14">
        <f>IF(OR($BH554="T", $BH554="R"), 0, IF($BH554="C", IF($BI554="Y", IF($BA554="C", 0, IF(AF554="N/A", Q554-T554, AF554-AG554)), IF($AF554="N/A", U554, AH554)), AN554))</f>
        <v>27</v>
      </c>
      <c r="CD554" s="14">
        <f>IF(OR($BH554="T", $BH554="R"), 0, IF($BH554="C", IF($BI554="Y", 0, IF($AF554="N/A", V554, AI554)), AO554))</f>
        <v>11</v>
      </c>
      <c r="CE554" s="14">
        <f>IF(OR($BH554="T", $BH554="R"), 0, IF($BH554="C", IF($BI554="Y", 0, IF($AF554="N/A", W554, AJ554)), AP554))</f>
        <v>11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S:11 G:8 GR:32</v>
      </c>
      <c r="CH554" s="6"/>
      <c r="CK554" s="6"/>
      <c r="CL554" s="6"/>
      <c r="CM554" s="6"/>
      <c r="CN554" s="6"/>
      <c r="CO554" s="6"/>
      <c r="CP554" s="6"/>
    </row>
    <row r="555" spans="1:94" x14ac:dyDescent="0.25">
      <c r="A555" s="13">
        <v>4739</v>
      </c>
      <c r="B555" s="14" t="s">
        <v>2569</v>
      </c>
      <c r="C555" s="14" t="s">
        <v>69</v>
      </c>
      <c r="D555" s="14" t="s">
        <v>59</v>
      </c>
      <c r="E555" s="14">
        <f>VLOOKUP(B555, 'Rookie Year'!$A$2:$B$55555,2,FALSE)</f>
        <v>2022</v>
      </c>
      <c r="F555" s="14">
        <v>2022</v>
      </c>
      <c r="G555" s="14" t="s">
        <v>40</v>
      </c>
      <c r="H555" s="14" t="s">
        <v>2168</v>
      </c>
      <c r="I555" s="15">
        <v>5</v>
      </c>
      <c r="J555" s="14">
        <v>4</v>
      </c>
      <c r="K555" s="16">
        <f>IF(AND(G555&lt;&gt;"N",R555="N/A"), IF(I555&lt;4, 0, 0.25),IF(I555=1, IF(J555=1,0.25, 0.25), IF(I555&lt;13, 0.25, IF(I555&lt;26, 0.4, IF(I555&lt;51, 0.6, 0.75)))))</f>
        <v>0.25</v>
      </c>
      <c r="L555" s="15">
        <f>I555-M555</f>
        <v>3</v>
      </c>
      <c r="M555" s="15">
        <f>ROUNDUP(I555*K555,0)</f>
        <v>2</v>
      </c>
      <c r="N555" s="15">
        <f>M555*J555</f>
        <v>8</v>
      </c>
      <c r="O555" s="15">
        <v>8</v>
      </c>
      <c r="P555" s="15">
        <v>0</v>
      </c>
      <c r="Q555" s="15">
        <f>N555-O555-P555</f>
        <v>0</v>
      </c>
      <c r="R555" s="14" t="s">
        <v>75</v>
      </c>
      <c r="S555" s="14">
        <f>IF(R555="N/A", J555-($B$1-F555), J555-($B$1-R555))</f>
        <v>1</v>
      </c>
      <c r="T555" s="15">
        <v>0</v>
      </c>
      <c r="U555" s="15" t="str">
        <f>IF($S555&lt;2, "N/A", $M555)</f>
        <v>N/A</v>
      </c>
      <c r="V555" s="15" t="str">
        <f>IF($S555&lt;3, "N/A", $M555)</f>
        <v>N/A</v>
      </c>
      <c r="W555" s="15" t="str">
        <f>IF($S555&lt;4, "N/A", $M555)</f>
        <v>N/A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Yes</v>
      </c>
      <c r="AA555" s="17">
        <f>IF(C555="DM", "N/A", IF(Z555="No","N/A",VLOOKUP(B555,'Extension List'!$A$3:$AE$1972,19,FALSE)))</f>
        <v>20</v>
      </c>
      <c r="AB555" s="14">
        <f>IF(C555="DM", "N/A", IF(Z555="No","N/A",VLOOKUP(B555,'Extension List'!$A$3:$AE$1972,21,FALSE)))</f>
        <v>4</v>
      </c>
      <c r="AC555" s="14">
        <f>IF(AA555="N/A", "N/A", 0)</f>
        <v>0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3</v>
      </c>
      <c r="AN555" s="15" t="str">
        <f>IF(AD555="N/A", IF(U555="N/A", "N/A", L555+U555), AD555+AH555)</f>
        <v>N/A</v>
      </c>
      <c r="AO555" s="15" t="str">
        <f>IF(AD555="N/A", IF(V555="N/A", "N/A", L555+V555), IF(AI555="N/A", "N/A", AD555+AI555))</f>
        <v>N/A</v>
      </c>
      <c r="AP555" s="15" t="str">
        <f>IF(AD555="N/A", IF(W555="N/A", "N/A", L555+W555), IF(AJ555="N/A", "N/A", AD555+AJ555))</f>
        <v>N/A</v>
      </c>
      <c r="AQ555" s="15" t="str">
        <f>IF(AD555="N/A", IF(X555="N/A", "N/A", L555+X555), IF(AK555="N/A", "N/A", AD555+AK555))</f>
        <v>N/A</v>
      </c>
      <c r="AR555" s="14" t="s">
        <v>48</v>
      </c>
      <c r="AS555" s="14" t="s">
        <v>48</v>
      </c>
      <c r="AT555" s="14" t="s">
        <v>48</v>
      </c>
      <c r="AU555" s="14" t="s">
        <v>48</v>
      </c>
      <c r="AV555" s="14" t="s">
        <v>48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I555" s="14"/>
      <c r="BJ555" s="15">
        <f>IF(AR555="R", $CA555, IF(OR(AR555="P", AR555="T", AR555="N"), 0, IF($C555="DM", $T555, IF(OR(AR555="Y", AR555="IR"),$AM555,IF(AR555="C", IF($BI555="Y", IF($AF555="N/A", $Q555, $AF555), IF($AG555="N/A", $T555,$AG555)))))))</f>
        <v>3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3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3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3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3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3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3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3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3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3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3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3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3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3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3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3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3</v>
      </c>
      <c r="CA555" s="14" t="s">
        <v>75</v>
      </c>
      <c r="CB555" s="15">
        <f>BZ555</f>
        <v>3</v>
      </c>
      <c r="CC555" s="14" t="str">
        <f>IF(OR($BH555="T", $BH555="R"), 0, IF($BH555="C", IF($BI555="Y", IF($BA555="C", 0, IF(AF555="N/A", Q555-T555, AF555-AG555)), IF($AF555="N/A", U555, AH555)), AN555))</f>
        <v>N/A</v>
      </c>
      <c r="CD555" s="14" t="str">
        <f>IF(OR($BH555="T", $BH555="R"), 0, IF($BH555="C", IF($BI555="Y", 0, IF($AF555="N/A", V555, AI555)), AO555))</f>
        <v>N/A</v>
      </c>
      <c r="CE555" s="14" t="str">
        <f>IF(OR($BH555="T", $BH555="R"), 0, IF($BH555="C", IF($BI555="Y", 0, IF($AF555="N/A", W555, AJ555)), AP555))</f>
        <v>N/A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S:3 G:2 GR:0</v>
      </c>
      <c r="CH555" s="6"/>
      <c r="CK555" s="6"/>
      <c r="CL555" s="6"/>
      <c r="CM555" s="6"/>
      <c r="CN555" s="6"/>
      <c r="CO555" s="6"/>
      <c r="CP555" s="6"/>
    </row>
    <row r="556" spans="1:94" x14ac:dyDescent="0.25">
      <c r="A556" s="13">
        <v>5657</v>
      </c>
      <c r="B556" s="14" t="s">
        <v>3061</v>
      </c>
      <c r="C556" s="14" t="s">
        <v>69</v>
      </c>
      <c r="D556" s="14" t="s">
        <v>59</v>
      </c>
      <c r="E556" s="14">
        <f>VLOOKUP(B556, 'Rookie Year'!$A$2:$B$55555,2,FALSE)</f>
        <v>2024</v>
      </c>
      <c r="F556" s="14">
        <v>2024</v>
      </c>
      <c r="G556" s="14" t="s">
        <v>40</v>
      </c>
      <c r="H556" s="14" t="s">
        <v>2205</v>
      </c>
      <c r="I556" s="15">
        <v>1</v>
      </c>
      <c r="J556" s="14">
        <v>3</v>
      </c>
      <c r="K556" s="16">
        <f>IF(AND(G556&lt;&gt;"N",R556="N/A"), IF(I556&lt;4, 0, 0.25),IF(I556=1, IF(J556=1,0.25, 0.25), IF(I556&lt;13, 0.25, IF(I556&lt;26, 0.4, IF(I556&lt;51, 0.6, 0.75)))))</f>
        <v>0</v>
      </c>
      <c r="L556" s="15">
        <f>I556-M556</f>
        <v>1</v>
      </c>
      <c r="M556" s="15">
        <f>ROUNDUP(I556*K556,0)</f>
        <v>0</v>
      </c>
      <c r="N556" s="15">
        <f>M556*J556</f>
        <v>0</v>
      </c>
      <c r="O556" s="15">
        <v>0</v>
      </c>
      <c r="P556" s="15">
        <v>0</v>
      </c>
      <c r="Q556" s="15">
        <f>N556-O556-P556</f>
        <v>0</v>
      </c>
      <c r="R556" s="14" t="s">
        <v>75</v>
      </c>
      <c r="S556" s="14">
        <f>IF(R556="N/A", J556-($B$1-F556), J556-($B$1-R556))</f>
        <v>2</v>
      </c>
      <c r="T556" s="15">
        <v>0</v>
      </c>
      <c r="U556" s="15">
        <v>0</v>
      </c>
      <c r="V556" s="15" t="str">
        <f>IF($S556&lt;3, "N/A", $M556)</f>
        <v>N/A</v>
      </c>
      <c r="W556" s="15" t="str">
        <f>IF($S556&lt;4, "N/A", $M556)</f>
        <v>N/A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No</v>
      </c>
      <c r="AA556" s="17" t="str">
        <f>IF(C556="DM", "N/A", IF(Z556="No","N/A",VLOOKUP(B556,'Extension List'!$A$3:$AE$1972,19,FALSE)))</f>
        <v>N/A</v>
      </c>
      <c r="AB556" s="14" t="str">
        <f>IF(C556="DM", "N/A", IF(Z556="No","N/A",VLOOKUP(B556,'Extension List'!$A$3:$AE$1972,21,FALSE)))</f>
        <v>N/A</v>
      </c>
      <c r="AC556" s="14" t="str">
        <f>IF(AA556="N/A", "N/A", 0)</f>
        <v>N/A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1</v>
      </c>
      <c r="AN556" s="15">
        <f>IF(AD556="N/A", IF(U556="N/A", "N/A", L556+U556), AD556+AH556)</f>
        <v>1</v>
      </c>
      <c r="AO556" s="15" t="str">
        <f>IF(AD556="N/A", IF(V556="N/A", "N/A", L556+V556), IF(AI556="N/A", "N/A", AD556+AI556))</f>
        <v>N/A</v>
      </c>
      <c r="AP556" s="15" t="str">
        <f>IF(AD556="N/A", IF(W556="N/A", "N/A", L556+W556), IF(AJ556="N/A", "N/A", AD556+AJ556))</f>
        <v>N/A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44</v>
      </c>
      <c r="AW556" s="14" t="s">
        <v>44</v>
      </c>
      <c r="AX556" s="14" t="s">
        <v>44</v>
      </c>
      <c r="AY556" s="14" t="s">
        <v>44</v>
      </c>
      <c r="AZ556" s="14" t="s">
        <v>44</v>
      </c>
      <c r="BA556" s="14" t="s">
        <v>44</v>
      </c>
      <c r="BB556" s="14" t="s">
        <v>44</v>
      </c>
      <c r="BC556" s="14" t="s">
        <v>44</v>
      </c>
      <c r="BD556" s="14" t="s">
        <v>44</v>
      </c>
      <c r="BE556" s="14" t="s">
        <v>44</v>
      </c>
      <c r="BF556" s="14" t="s">
        <v>44</v>
      </c>
      <c r="BG556" s="14" t="s">
        <v>44</v>
      </c>
      <c r="BH556" s="14" t="s">
        <v>44</v>
      </c>
      <c r="BI556" s="14"/>
      <c r="BJ556" s="15">
        <f>IF(AR556="R", $CA556, IF(OR(AR556="P", AR556="T", AR556="N"), 0, IF($C556="DM", $T556, IF(OR(AR556="Y", AR556="IR"),$AM556,IF(AR556="C", IF($BI556="Y", IF($AF556="N/A", $Q556, $AF556), IF($AG556="N/A", $T556,$AG556)))))))</f>
        <v>1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1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1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1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0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0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0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0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0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0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0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0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0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0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0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0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0</v>
      </c>
      <c r="CA556" s="14" t="s">
        <v>75</v>
      </c>
      <c r="CB556" s="15">
        <f>BZ556</f>
        <v>0</v>
      </c>
      <c r="CC556" s="14">
        <f>IF(OR($BH556="T", $BH556="R"), 0, IF($BH556="C", IF($BI556="Y", IF($BA556="C", 0, IF(AF556="N/A", Q556-T556, AF556-AG556)), IF($AF556="N/A", U556, AH556)), AN556))</f>
        <v>0</v>
      </c>
      <c r="CD556" s="14" t="str">
        <f>IF(OR($BH556="T", $BH556="R"), 0, IF($BH556="C", IF($BI556="Y", 0, IF($AF556="N/A", V556, AI556)), AO556))</f>
        <v>N/A</v>
      </c>
      <c r="CE556" s="14" t="str">
        <f>IF(OR($BH556="T", $BH556="R"), 0, IF($BH556="C", IF($BI556="Y", 0, IF($AF556="N/A", W556, AJ556)), AP556))</f>
        <v>N/A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 G:0 GR:0</v>
      </c>
      <c r="CH556" s="6"/>
      <c r="CK556" s="6"/>
      <c r="CL556" s="6"/>
      <c r="CM556" s="6"/>
      <c r="CN556" s="6"/>
      <c r="CO556" s="6"/>
      <c r="CP556" s="6"/>
    </row>
    <row r="557" spans="1:94" x14ac:dyDescent="0.25">
      <c r="A557" s="13">
        <v>5544</v>
      </c>
      <c r="B557" s="14" t="s">
        <v>1202</v>
      </c>
      <c r="C557" s="14" t="s">
        <v>69</v>
      </c>
      <c r="D557" s="14" t="s">
        <v>59</v>
      </c>
      <c r="E557" s="14">
        <f>VLOOKUP(B557, 'Rookie Year'!$A$2:$B$55555,2,FALSE)</f>
        <v>2017</v>
      </c>
      <c r="F557" s="14">
        <v>2024</v>
      </c>
      <c r="G557" s="14" t="s">
        <v>42</v>
      </c>
      <c r="H557" s="14" t="s">
        <v>1927</v>
      </c>
      <c r="I557" s="15">
        <v>8</v>
      </c>
      <c r="J557" s="14">
        <v>2</v>
      </c>
      <c r="K557" s="16">
        <f>IF(AND(G557&lt;&gt;"N",R557="N/A"), IF(I557&lt;4, 0, 0.25),IF(I557=1, IF(J557=1,0.25, 0.25), IF(I557&lt;13, 0.25, IF(I557&lt;26, 0.4, IF(I557&lt;51, 0.6, 0.75)))))</f>
        <v>0.25</v>
      </c>
      <c r="L557" s="15">
        <f>I557-M557</f>
        <v>6</v>
      </c>
      <c r="M557" s="15">
        <f>ROUNDUP(I557*K557,0)</f>
        <v>2</v>
      </c>
      <c r="N557" s="15">
        <f>M557*J557</f>
        <v>4</v>
      </c>
      <c r="O557" s="15">
        <v>4</v>
      </c>
      <c r="P557" s="15">
        <v>0</v>
      </c>
      <c r="Q557" s="15">
        <f>N557-O557-P557</f>
        <v>0</v>
      </c>
      <c r="R557" s="14" t="s">
        <v>75</v>
      </c>
      <c r="S557" s="14">
        <f>IF(R557="N/A", J557-($B$1-F557), J557-($B$1-R557))</f>
        <v>1</v>
      </c>
      <c r="T557" s="15">
        <v>0</v>
      </c>
      <c r="U557" s="15" t="str">
        <f>IF($S557&lt;2, "N/A", $M557)</f>
        <v>N/A</v>
      </c>
      <c r="V557" s="15" t="str">
        <f>IF($S557&lt;3, "N/A", $M557)</f>
        <v>N/A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Yes</v>
      </c>
      <c r="AA557" s="17">
        <f>IF(C557="DM", "N/A", IF(Z557="No","N/A",VLOOKUP(B557,'Extension List'!$A$3:$AE$1972,19,FALSE)))</f>
        <v>10</v>
      </c>
      <c r="AB557" s="14">
        <f>IF(C557="DM", "N/A", IF(Z557="No","N/A",VLOOKUP(B557,'Extension List'!$A$3:$AE$1972,21,FALSE)))</f>
        <v>3</v>
      </c>
      <c r="AC557" s="14">
        <f>IF(AA557="N/A", "N/A", 0)</f>
        <v>0</v>
      </c>
      <c r="AD557" s="15" t="str">
        <f>IF(AE557="N/A", "N/A", AA557-AE557)</f>
        <v>N/A</v>
      </c>
      <c r="AE557" s="15" t="str">
        <f>IF(AA557="N/A", "N/A", IF(AC557&gt;0, IF(AA557&lt;13, ROUNDUP(0.25*AA557,0), IF(AA557&lt;26, ROUNDUP(0.4*AA557,0), IF(AA557&lt;51, ROUNDUP(0.6*AA557,0), ROUNDUP(0.75*AA557,0)))), "N/A"))</f>
        <v>N/A</v>
      </c>
      <c r="AF557" s="15" t="str">
        <f>IF(AD557="N/A","N/A", (AE557*AC557)+Q557)</f>
        <v>N/A</v>
      </c>
      <c r="AG557" s="15" t="str">
        <f>IF($AF557="N/A", "N/A", "TBC")</f>
        <v>N/A</v>
      </c>
      <c r="AH557" s="15" t="str">
        <f>IF($AF557="N/A", "N/A", "TBC")</f>
        <v>N/A</v>
      </c>
      <c r="AI557" s="15" t="str">
        <f>IF($AF557="N/A","N/A",IF(AC557&gt;1,"TBC","N/A"))</f>
        <v>N/A</v>
      </c>
      <c r="AJ557" s="15" t="str">
        <f>IF($AF557="N/A","N/A",IF(AC557&gt;2,"TBC","N/A"))</f>
        <v>N/A</v>
      </c>
      <c r="AK557" s="15" t="str">
        <f>IF($AF557="N/A","N/A",IF(AC557&gt;3,"TBC","N/A"))</f>
        <v>N/A</v>
      </c>
      <c r="AL557" s="15" t="str">
        <f>IF(AC557="N/A","N/A",IF(AC557&gt;0,IF(SUM(AG557:AK557)&lt;&gt;AF557,"CHECK","OK"),"N/A"))</f>
        <v>N/A</v>
      </c>
      <c r="AM557" s="15">
        <f>IF(AD557="N/A", L557+T557, L557+AG557)</f>
        <v>6</v>
      </c>
      <c r="AN557" s="15" t="str">
        <f>IF(AD557="N/A", IF(U557="N/A", "N/A", L557+U557), AD557+AH557)</f>
        <v>N/A</v>
      </c>
      <c r="AO557" s="15" t="str">
        <f>IF(AD557="N/A", IF(V557="N/A", "N/A", L557+V557), IF(AI557="N/A", "N/A", AD557+AI557))</f>
        <v>N/A</v>
      </c>
      <c r="AP557" s="15" t="str">
        <f>IF(AD557="N/A", IF(W557="N/A", "N/A", L557+W557), IF(AJ557="N/A", "N/A", AD557+AJ557))</f>
        <v>N/A</v>
      </c>
      <c r="AQ557" s="15" t="str">
        <f>IF(AD557="N/A", IF(X557="N/A", "N/A", L557+X557), IF(AK557="N/A", "N/A", AD557+AK557))</f>
        <v>N/A</v>
      </c>
      <c r="AR557" s="14" t="s">
        <v>40</v>
      </c>
      <c r="AS557" s="14" t="s">
        <v>40</v>
      </c>
      <c r="AT557" s="14" t="s">
        <v>40</v>
      </c>
      <c r="AU557" s="14" t="s">
        <v>40</v>
      </c>
      <c r="AV557" s="14" t="s">
        <v>40</v>
      </c>
      <c r="AW557" s="14" t="s">
        <v>40</v>
      </c>
      <c r="AX557" s="14" t="s">
        <v>40</v>
      </c>
      <c r="AY557" s="14" t="s">
        <v>40</v>
      </c>
      <c r="AZ557" s="14" t="s">
        <v>40</v>
      </c>
      <c r="BA557" s="14" t="s">
        <v>40</v>
      </c>
      <c r="BB557" s="14" t="s">
        <v>40</v>
      </c>
      <c r="BC557" s="14" t="s">
        <v>40</v>
      </c>
      <c r="BD557" s="14" t="s">
        <v>40</v>
      </c>
      <c r="BE557" s="14" t="s">
        <v>40</v>
      </c>
      <c r="BF557" s="14" t="s">
        <v>40</v>
      </c>
      <c r="BG557" s="14" t="s">
        <v>40</v>
      </c>
      <c r="BH557" s="14" t="s">
        <v>40</v>
      </c>
      <c r="BI557" s="14"/>
      <c r="BJ557" s="15">
        <f>IF(AR557="R", $CA557, IF(OR(AR557="P", AR557="T", AR557="N"), 0, IF($C557="DM", $T557, IF(OR(AR557="Y", AR557="IR"),$AM557,IF(AR557="C", IF($BI557="Y", IF($AF557="N/A", $Q557, $AF557), IF($AG557="N/A", $T557,$AG557)))))))</f>
        <v>6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6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6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6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6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6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6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6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6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6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6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6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6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6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6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6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6</v>
      </c>
      <c r="CA557" s="14" t="s">
        <v>75</v>
      </c>
      <c r="CB557" s="15">
        <f>BZ557</f>
        <v>6</v>
      </c>
      <c r="CC557" s="14" t="str">
        <f>IF(OR($BH557="T", $BH557="R"), 0, IF($BH557="C", IF($BI557="Y", IF($BA557="C", 0, IF(AF557="N/A", Q557-T557, AF557-AG557)), IF($AF557="N/A", U557, AH557)), AN557))</f>
        <v>N/A</v>
      </c>
      <c r="CD557" s="14" t="str">
        <f>IF(OR($BH557="T", $BH557="R"), 0, IF($BH557="C", IF($BI557="Y", 0, IF($AF557="N/A", V557, AI557)), AO557))</f>
        <v>N/A</v>
      </c>
      <c r="CE557" s="14" t="str">
        <f>IF(OR($BH557="T", $BH557="R"), 0, IF($BH557="C", IF($BI557="Y", 0, IF($AF557="N/A", W557, AJ557)), AP557))</f>
        <v>N/A</v>
      </c>
      <c r="CF557" s="14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S:6 G:2 GR:0</v>
      </c>
      <c r="CH557" s="6"/>
      <c r="CK557" s="6"/>
      <c r="CL557" s="6"/>
      <c r="CM557" s="6"/>
      <c r="CN557" s="6"/>
      <c r="CO557" s="6"/>
      <c r="CP557" s="6"/>
    </row>
    <row r="558" spans="1:94" x14ac:dyDescent="0.25">
      <c r="A558" s="13">
        <v>4645</v>
      </c>
      <c r="B558" s="14" t="s">
        <v>1377</v>
      </c>
      <c r="C558" s="14" t="s">
        <v>69</v>
      </c>
      <c r="D558" s="14" t="s">
        <v>59</v>
      </c>
      <c r="E558" s="14">
        <f>VLOOKUP(B558, 'Rookie Year'!$A$2:$B$55555,2,FALSE)</f>
        <v>2019</v>
      </c>
      <c r="F558" s="14">
        <v>2022</v>
      </c>
      <c r="G558" s="14" t="s">
        <v>42</v>
      </c>
      <c r="H558" s="14" t="s">
        <v>1927</v>
      </c>
      <c r="I558" s="15">
        <v>6</v>
      </c>
      <c r="J558" s="14">
        <v>2</v>
      </c>
      <c r="K558" s="16">
        <f>IF(AND(G558&lt;&gt;"N",R558="N/A"), IF(I558&lt;4, 0, 0.25),IF(I558=1, IF(J558=1,0.25, 0.25), IF(I558&lt;13, 0.25, IF(I558&lt;26, 0.4, IF(I558&lt;51, 0.6, 0.75)))))</f>
        <v>0.25</v>
      </c>
      <c r="L558" s="15">
        <f>I558-M558</f>
        <v>4</v>
      </c>
      <c r="M558" s="15">
        <f>ROUNDUP(I558*K558,0)</f>
        <v>2</v>
      </c>
      <c r="N558" s="15">
        <f>M558*J558</f>
        <v>4</v>
      </c>
      <c r="O558" s="15">
        <v>3</v>
      </c>
      <c r="P558" s="15">
        <v>1</v>
      </c>
      <c r="Q558" s="15">
        <f>N558-O558-P558</f>
        <v>0</v>
      </c>
      <c r="R558" s="14">
        <v>2024</v>
      </c>
      <c r="S558" s="14">
        <f>IF(R558="N/A", J558-($B$1-F558), J558-($B$1-R558))</f>
        <v>1</v>
      </c>
      <c r="T558" s="15">
        <v>0</v>
      </c>
      <c r="U558" s="15" t="str">
        <f>IF($S558&lt;2, "N/A", $M558)</f>
        <v>N/A</v>
      </c>
      <c r="V558" s="15" t="str">
        <f>IF($S558&lt;3, "N/A", $M558)</f>
        <v>N/A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Yes</v>
      </c>
      <c r="AA558" s="17">
        <f>IF(C558="DM", "N/A", IF(Z558="No","N/A",VLOOKUP(B558,'Extension List'!$A$3:$AE$1972,19,FALSE)))</f>
        <v>10</v>
      </c>
      <c r="AB558" s="14">
        <f>IF(C558="DM", "N/A", IF(Z558="No","N/A",VLOOKUP(B558,'Extension List'!$A$3:$AE$1972,21,FALSE)))</f>
        <v>3</v>
      </c>
      <c r="AC558" s="14">
        <f>IF(AA558="N/A", "N/A", 0)</f>
        <v>0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4</v>
      </c>
      <c r="AN558" s="15" t="str">
        <f>IF(AD558="N/A", IF(U558="N/A", "N/A", L558+U558), AD558+AH558)</f>
        <v>N/A</v>
      </c>
      <c r="AO558" s="15" t="str">
        <f>IF(AD558="N/A", IF(V558="N/A", "N/A", L558+V558), IF(AI558="N/A", "N/A", AD558+AI558))</f>
        <v>N/A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40</v>
      </c>
      <c r="AS558" s="14" t="s">
        <v>40</v>
      </c>
      <c r="AT558" s="14" t="s">
        <v>40</v>
      </c>
      <c r="AU558" s="14" t="s">
        <v>40</v>
      </c>
      <c r="AV558" s="14" t="s">
        <v>40</v>
      </c>
      <c r="AW558" s="14" t="s">
        <v>40</v>
      </c>
      <c r="AX558" s="14" t="s">
        <v>40</v>
      </c>
      <c r="AY558" s="14" t="s">
        <v>40</v>
      </c>
      <c r="AZ558" s="14" t="s">
        <v>40</v>
      </c>
      <c r="BA558" s="14" t="s">
        <v>40</v>
      </c>
      <c r="BB558" s="14" t="s">
        <v>40</v>
      </c>
      <c r="BC558" s="14" t="s">
        <v>40</v>
      </c>
      <c r="BD558" s="14" t="s">
        <v>40</v>
      </c>
      <c r="BE558" s="14" t="s">
        <v>40</v>
      </c>
      <c r="BF558" s="14" t="s">
        <v>40</v>
      </c>
      <c r="BG558" s="14" t="s">
        <v>40</v>
      </c>
      <c r="BH558" s="14" t="s">
        <v>40</v>
      </c>
      <c r="BI558" s="14"/>
      <c r="BJ558" s="15">
        <f>IF(AR558="R", $CA558, IF(OR(AR558="P", AR558="T", AR558="N"), 0, IF($C558="DM", $T558, IF(OR(AR558="Y", AR558="IR"),$AM558,IF(AR558="C", IF($BI558="Y", IF($AF558="N/A", $Q558, $AF558), IF($AG558="N/A", $T558,$AG558)))))))</f>
        <v>4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4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4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4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4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4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4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4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4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4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4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4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4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4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4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4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4</v>
      </c>
      <c r="CA558" s="14" t="s">
        <v>75</v>
      </c>
      <c r="CB558" s="15">
        <f>BZ558</f>
        <v>4</v>
      </c>
      <c r="CC558" s="14" t="str">
        <f>IF(OR($BH558="T", $BH558="R"), 0, IF($BH558="C", IF($BI558="Y", IF($BA558="C", 0, IF(AF558="N/A", Q558-T558, AF558-AG558)), IF($AF558="N/A", U558, AH558)), AN558))</f>
        <v>N/A</v>
      </c>
      <c r="CD558" s="14" t="str">
        <f>IF(OR($BH558="T", $BH558="R"), 0, IF($BH558="C", IF($BI558="Y", 0, IF($AF558="N/A", V558, AI558)), AO558))</f>
        <v>N/A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S:4 G:2 GR:0</v>
      </c>
      <c r="CH558" s="6"/>
      <c r="CK558" s="6"/>
      <c r="CL558" s="6"/>
      <c r="CM558" s="6"/>
      <c r="CN558" s="6"/>
      <c r="CO558" s="6"/>
      <c r="CP558" s="6"/>
    </row>
    <row r="559" spans="1:94" x14ac:dyDescent="0.25">
      <c r="A559" s="13">
        <v>5540</v>
      </c>
      <c r="B559" s="14" t="s">
        <v>2030</v>
      </c>
      <c r="C559" s="14" t="s">
        <v>69</v>
      </c>
      <c r="D559" s="14" t="s">
        <v>59</v>
      </c>
      <c r="E559" s="14">
        <f>VLOOKUP(B559, 'Rookie Year'!$A$2:$B$55555,2,FALSE)</f>
        <v>2020</v>
      </c>
      <c r="F559" s="14">
        <v>2024</v>
      </c>
      <c r="G559" s="14" t="s">
        <v>42</v>
      </c>
      <c r="H559" s="14" t="s">
        <v>1927</v>
      </c>
      <c r="I559" s="15">
        <v>12</v>
      </c>
      <c r="J559" s="14">
        <v>3</v>
      </c>
      <c r="K559" s="16">
        <f>IF(AND(G559&lt;&gt;"N",R559="N/A"), IF(I559&lt;4, 0, 0.25),IF(I559=1, IF(J559=1,0.25, 0.25), IF(I559&lt;13, 0.25, IF(I559&lt;26, 0.4, IF(I559&lt;51, 0.6, 0.75)))))</f>
        <v>0.25</v>
      </c>
      <c r="L559" s="15">
        <f>I559-M559</f>
        <v>9</v>
      </c>
      <c r="M559" s="15">
        <f>ROUNDUP(I559*K559,0)</f>
        <v>3</v>
      </c>
      <c r="N559" s="15">
        <f>M559*J559</f>
        <v>9</v>
      </c>
      <c r="O559" s="15">
        <v>3</v>
      </c>
      <c r="P559" s="15">
        <v>0</v>
      </c>
      <c r="Q559" s="15">
        <f>N559-O559-P559</f>
        <v>6</v>
      </c>
      <c r="R559" s="14" t="s">
        <v>75</v>
      </c>
      <c r="S559" s="14">
        <f>IF(R559="N/A", J559-($B$1-F559), J559-($B$1-R559))</f>
        <v>2</v>
      </c>
      <c r="T559" s="15">
        <v>6</v>
      </c>
      <c r="U559" s="15">
        <v>0</v>
      </c>
      <c r="V559" s="15" t="str">
        <f>IF($S559&lt;3, "N/A", $M559)</f>
        <v>N/A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No</v>
      </c>
      <c r="AA559" s="17" t="str">
        <f>IF(C559="DM", "N/A", IF(Z559="No","N/A",VLOOKUP(B559,'Extension List'!$A$3:$AE$1972,19,FALSE)))</f>
        <v>N/A</v>
      </c>
      <c r="AB559" s="14" t="str">
        <f>IF(C559="DM", "N/A", IF(Z559="No","N/A",VLOOKUP(B559,'Extension List'!$A$3:$AE$1972,21,FALSE)))</f>
        <v>N/A</v>
      </c>
      <c r="AC559" s="14" t="str">
        <f>IF(AA559="N/A", "N/A", 0)</f>
        <v>N/A</v>
      </c>
      <c r="AD559" s="15" t="str">
        <f>IF(AE559="N/A", "N/A", AA559-AE559)</f>
        <v>N/A</v>
      </c>
      <c r="AE559" s="15" t="str">
        <f>IF(AA559="N/A", "N/A", IF(AC559&gt;0, IF(AA559&lt;13, ROUNDUP(0.25*AA559,0), IF(AA559&lt;26, ROUNDUP(0.4*AA559,0), IF(AA559&lt;51, ROUNDUP(0.6*AA559,0), ROUNDUP(0.75*AA559,0)))), "N/A"))</f>
        <v>N/A</v>
      </c>
      <c r="AF559" s="15" t="str">
        <f>IF(AD559="N/A","N/A", (AE559*AC559)+Q559)</f>
        <v>N/A</v>
      </c>
      <c r="AG559" s="15" t="str">
        <f>IF($AF559="N/A", "N/A", "TBC")</f>
        <v>N/A</v>
      </c>
      <c r="AH559" s="15" t="str">
        <f>IF($AF559="N/A", "N/A", "TBC")</f>
        <v>N/A</v>
      </c>
      <c r="AI559" s="15" t="str">
        <f>IF($AF559="N/A","N/A",IF(AC559&gt;1,"TBC","N/A"))</f>
        <v>N/A</v>
      </c>
      <c r="AJ559" s="15" t="str">
        <f>IF($AF559="N/A","N/A",IF(AC559&gt;2,"TBC","N/A"))</f>
        <v>N/A</v>
      </c>
      <c r="AK559" s="15" t="str">
        <f>IF($AF559="N/A","N/A",IF(AC559&gt;3,"TBC","N/A"))</f>
        <v>N/A</v>
      </c>
      <c r="AL559" s="15" t="str">
        <f>IF(AC559="N/A","N/A",IF(AC559&gt;0,IF(SUM(AG559:AK559)&lt;&gt;AF559,"CHECK","OK"),"N/A"))</f>
        <v>N/A</v>
      </c>
      <c r="AM559" s="15">
        <f>IF(AD559="N/A", L559+T559, L559+AG559)</f>
        <v>15</v>
      </c>
      <c r="AN559" s="15">
        <f>IF(AD559="N/A", IF(U559="N/A", "N/A", L559+U559), AD559+AH559)</f>
        <v>9</v>
      </c>
      <c r="AO559" s="15" t="str">
        <f>IF(AD559="N/A", IF(V559="N/A", "N/A", L559+V559), IF(AI559="N/A", "N/A", AD559+AI559))</f>
        <v>N/A</v>
      </c>
      <c r="AP559" s="15" t="str">
        <f>IF(AD559="N/A", IF(W559="N/A", "N/A", L559+W559), IF(AJ559="N/A", "N/A", AD559+AJ559))</f>
        <v>N/A</v>
      </c>
      <c r="AQ559" s="15" t="str">
        <f>IF(AD559="N/A", IF(X559="N/A", "N/A", L559+X559), IF(AK559="N/A", "N/A", AD559+AK559))</f>
        <v>N/A</v>
      </c>
      <c r="AR559" s="14" t="s">
        <v>40</v>
      </c>
      <c r="AS559" s="14" t="s">
        <v>40</v>
      </c>
      <c r="AT559" s="14" t="s">
        <v>40</v>
      </c>
      <c r="AU559" s="14" t="s">
        <v>40</v>
      </c>
      <c r="AV559" s="14" t="s">
        <v>40</v>
      </c>
      <c r="AW559" s="14" t="s">
        <v>40</v>
      </c>
      <c r="AX559" s="14" t="s">
        <v>40</v>
      </c>
      <c r="AY559" s="14" t="s">
        <v>40</v>
      </c>
      <c r="AZ559" s="14" t="s">
        <v>40</v>
      </c>
      <c r="BA559" s="14" t="s">
        <v>40</v>
      </c>
      <c r="BB559" s="14" t="s">
        <v>40</v>
      </c>
      <c r="BC559" s="14" t="s">
        <v>40</v>
      </c>
      <c r="BD559" s="14" t="s">
        <v>40</v>
      </c>
      <c r="BE559" s="14" t="s">
        <v>40</v>
      </c>
      <c r="BF559" s="14" t="s">
        <v>40</v>
      </c>
      <c r="BG559" s="14" t="s">
        <v>40</v>
      </c>
      <c r="BH559" s="14" t="s">
        <v>40</v>
      </c>
      <c r="BI559" s="14"/>
      <c r="BJ559" s="15">
        <f>IF(AR559="R", $CA559, IF(OR(AR559="P", AR559="T", AR559="N"), 0, IF($C559="DM", $T559, IF(OR(AR559="Y", AR559="IR"),$AM559,IF(AR559="C", IF($BI559="Y", IF($AF559="N/A", $Q559, $AF559), IF($AG559="N/A", $T559,$AG559)))))))</f>
        <v>15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15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15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15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15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15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15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15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15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15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15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15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15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15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15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15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15</v>
      </c>
      <c r="CA559" s="14" t="s">
        <v>75</v>
      </c>
      <c r="CB559" s="15">
        <f>BZ559</f>
        <v>15</v>
      </c>
      <c r="CC559" s="14">
        <f>IF(OR($BH559="T", $BH559="R"), 0, IF($BH559="C", IF($BI559="Y", IF($BA559="C", 0, IF(AF559="N/A", Q559-T559, AF559-AG559)), IF($AF559="N/A", U559, AH559)), AN559))</f>
        <v>9</v>
      </c>
      <c r="CD559" s="14" t="str">
        <f>IF(OR($BH559="T", $BH559="R"), 0, IF($BH559="C", IF($BI559="Y", 0, IF($AF559="N/A", V559, AI559)), AO559))</f>
        <v>N/A</v>
      </c>
      <c r="CE559" s="14" t="str">
        <f>IF(OR($BH559="T", $BH559="R"), 0, IF($BH559="C", IF($BI559="Y", 0, IF($AF559="N/A", W559, AJ559)), AP559))</f>
        <v>N/A</v>
      </c>
      <c r="CF559" s="14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S:9 G:3 GR:6</v>
      </c>
      <c r="CH559" s="6"/>
      <c r="CK559" s="6"/>
      <c r="CL559" s="6"/>
      <c r="CM559" s="6"/>
      <c r="CN559" s="6"/>
      <c r="CO559" s="6"/>
      <c r="CP559" s="6"/>
    </row>
    <row r="560" spans="1:94" x14ac:dyDescent="0.25">
      <c r="A560" s="13">
        <v>5190</v>
      </c>
      <c r="B560" s="14" t="s">
        <v>2782</v>
      </c>
      <c r="C560" s="14" t="s">
        <v>69</v>
      </c>
      <c r="D560" s="14" t="s">
        <v>59</v>
      </c>
      <c r="E560" s="14">
        <f>VLOOKUP(B560, 'Rookie Year'!$A$2:$B$55555,2,FALSE)</f>
        <v>2023</v>
      </c>
      <c r="F560" s="14">
        <v>2023</v>
      </c>
      <c r="G560" s="14" t="s">
        <v>40</v>
      </c>
      <c r="H560" s="14" t="s">
        <v>2184</v>
      </c>
      <c r="I560" s="15">
        <v>2</v>
      </c>
      <c r="J560" s="14">
        <v>3</v>
      </c>
      <c r="K560" s="16">
        <f>IF(AND(G560&lt;&gt;"N",R560="N/A"), IF(I560&lt;4, 0, 0.25),IF(I560=1, IF(J560=1,0.25, 0.25), IF(I560&lt;13, 0.25, IF(I560&lt;26, 0.4, IF(I560&lt;51, 0.6, 0.75)))))</f>
        <v>0</v>
      </c>
      <c r="L560" s="15">
        <f>I560-M560</f>
        <v>2</v>
      </c>
      <c r="M560" s="15">
        <f>ROUNDUP(I560*K560,0)</f>
        <v>0</v>
      </c>
      <c r="N560" s="15">
        <f>M560*J560</f>
        <v>0</v>
      </c>
      <c r="O560" s="15">
        <v>0</v>
      </c>
      <c r="P560" s="15">
        <v>0</v>
      </c>
      <c r="Q560" s="15">
        <f>N560-O560-P560</f>
        <v>0</v>
      </c>
      <c r="R560" s="14" t="s">
        <v>75</v>
      </c>
      <c r="S560" s="14">
        <f>IF(R560="N/A", J560-($B$1-F560), J560-($B$1-R560))</f>
        <v>1</v>
      </c>
      <c r="T560" s="15">
        <v>0</v>
      </c>
      <c r="U560" s="15" t="str">
        <f>IF($S560&lt;2, "N/A", $M560)</f>
        <v>N/A</v>
      </c>
      <c r="V560" s="15" t="str">
        <f>IF($S560&lt;3, "N/A", $M560)</f>
        <v>N/A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Yes</v>
      </c>
      <c r="AA560" s="17">
        <f>IF(C560="DM", "N/A", IF(Z560="No","N/A",VLOOKUP(B560,'Extension List'!$A$3:$AE$1972,19,FALSE)))</f>
        <v>1</v>
      </c>
      <c r="AB560" s="14">
        <f>IF(C560="DM", "N/A", IF(Z560="No","N/A",VLOOKUP(B560,'Extension List'!$A$3:$AE$1972,21,FALSE)))</f>
        <v>1</v>
      </c>
      <c r="AC560" s="14">
        <v>1</v>
      </c>
      <c r="AD560" s="15">
        <f>IF(AE560="N/A", "N/A", AA560-AE560)</f>
        <v>0</v>
      </c>
      <c r="AE560" s="15">
        <f>IF(AA560="N/A", "N/A", IF(AC560&gt;0, IF(AA560&lt;13, ROUNDUP(0.25*AA560,0), IF(AA560&lt;26, ROUNDUP(0.4*AA560,0), IF(AA560&lt;51, ROUNDUP(0.6*AA560,0), ROUNDUP(0.75*AA560,0)))), "N/A"))</f>
        <v>1</v>
      </c>
      <c r="AF560" s="15">
        <f>IF(AD560="N/A","N/A", (AE560*AC560)+Q560)</f>
        <v>1</v>
      </c>
      <c r="AG560" s="15">
        <v>0</v>
      </c>
      <c r="AH560" s="15">
        <v>1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OK</v>
      </c>
      <c r="AM560" s="15">
        <f>IF(AD560="N/A", L560+T560, L560+AG560)</f>
        <v>2</v>
      </c>
      <c r="AN560" s="15">
        <f>IF(AD560="N/A", IF(U560="N/A", "N/A", L560+U560), AD560+AH560)</f>
        <v>1</v>
      </c>
      <c r="AO560" s="15" t="str">
        <f>IF(AD560="N/A", IF(V560="N/A", "N/A", L560+V560), IF(AI560="N/A", "N/A", AD560+AI560))</f>
        <v>N/A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40</v>
      </c>
      <c r="AT560" s="14" t="s">
        <v>40</v>
      </c>
      <c r="AU560" s="14" t="s">
        <v>40</v>
      </c>
      <c r="AV560" s="14" t="s">
        <v>40</v>
      </c>
      <c r="AW560" s="14" t="s">
        <v>40</v>
      </c>
      <c r="AX560" s="14" t="s">
        <v>40</v>
      </c>
      <c r="AY560" s="14" t="s">
        <v>40</v>
      </c>
      <c r="AZ560" s="14" t="s">
        <v>40</v>
      </c>
      <c r="BA560" s="14" t="s">
        <v>40</v>
      </c>
      <c r="BB560" s="14" t="s">
        <v>40</v>
      </c>
      <c r="BC560" s="14" t="s">
        <v>40</v>
      </c>
      <c r="BD560" s="14" t="s">
        <v>40</v>
      </c>
      <c r="BE560" s="14" t="s">
        <v>40</v>
      </c>
      <c r="BF560" s="14" t="s">
        <v>40</v>
      </c>
      <c r="BG560" s="14" t="s">
        <v>40</v>
      </c>
      <c r="BH560" s="14" t="s">
        <v>40</v>
      </c>
      <c r="BI560" s="14"/>
      <c r="BJ560" s="15">
        <f>IF(AR560="R", $CA560, IF(OR(AR560="P", AR560="T", AR560="N"), 0, IF($C560="DM", $T560, IF(OR(AR560="Y", AR560="IR"),$AM560,IF(AR560="C", IF($BI560="Y", IF($AF560="N/A", $Q560, $AF560), IF($AG560="N/A", $T560,$AG560)))))))</f>
        <v>2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2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2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2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2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2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2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2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2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2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2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2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2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2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2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2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2</v>
      </c>
      <c r="CA560" s="14" t="s">
        <v>75</v>
      </c>
      <c r="CB560" s="15">
        <f>BZ560</f>
        <v>2</v>
      </c>
      <c r="CC560" s="14">
        <f>IF(OR($BH560="T", $BH560="R"), 0, IF($BH560="C", IF($BI560="Y", IF($BA560="C", 0, IF(AF560="N/A", Q560-T560, AF560-AG560)), IF($AF560="N/A", U560, AH560)), AN560))</f>
        <v>1</v>
      </c>
      <c r="CD560" s="14" t="str">
        <f>IF(OR($BH560="T", $BH560="R"), 0, IF($BH560="C", IF($BI560="Y", 0, IF($AF560="N/A", V560, AI560)), AO560))</f>
        <v>N/A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S:2/0 G:1 GR:1</v>
      </c>
      <c r="CH560" s="6"/>
      <c r="CK560" s="6"/>
      <c r="CL560" s="6"/>
      <c r="CM560" s="6"/>
      <c r="CN560" s="6"/>
      <c r="CO560" s="6"/>
      <c r="CP560" s="6"/>
    </row>
    <row r="561" spans="1:94" x14ac:dyDescent="0.25">
      <c r="A561" s="13">
        <v>5210</v>
      </c>
      <c r="B561" s="14" t="s">
        <v>2801</v>
      </c>
      <c r="C561" s="14" t="s">
        <v>70</v>
      </c>
      <c r="D561" s="14" t="s">
        <v>59</v>
      </c>
      <c r="E561" s="14">
        <f>VLOOKUP(B561, 'Rookie Year'!$A$2:$B$55555,2,FALSE)</f>
        <v>2023</v>
      </c>
      <c r="F561" s="14">
        <v>2023</v>
      </c>
      <c r="G561" s="14" t="s">
        <v>40</v>
      </c>
      <c r="H561" s="14" t="s">
        <v>2203</v>
      </c>
      <c r="I561" s="15">
        <v>1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</v>
      </c>
      <c r="L561" s="15">
        <f>I561-M561</f>
        <v>1</v>
      </c>
      <c r="M561" s="15">
        <f>ROUNDUP(I561*K561,0)</f>
        <v>0</v>
      </c>
      <c r="N561" s="15">
        <f>M561*J561</f>
        <v>0</v>
      </c>
      <c r="O561" s="15">
        <v>0</v>
      </c>
      <c r="P561" s="15">
        <v>0</v>
      </c>
      <c r="Q561" s="15">
        <f>N561-O561-P561</f>
        <v>0</v>
      </c>
      <c r="R561" s="14" t="s">
        <v>75</v>
      </c>
      <c r="S561" s="14">
        <f>IF(R561="N/A", J561-($B$1-F561), J561-($B$1-R561))</f>
        <v>1</v>
      </c>
      <c r="T561" s="15">
        <v>0</v>
      </c>
      <c r="U561" s="15" t="str">
        <f>IF($S561&lt;2, "N/A", $M561)</f>
        <v>N/A</v>
      </c>
      <c r="V561" s="15" t="str">
        <f>IF($S561&lt;3, "N/A", $M561)</f>
        <v>N/A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Yes</v>
      </c>
      <c r="AA561" s="17">
        <f>IF(C561="DM", "N/A", IF(Z561="No","N/A",VLOOKUP(B561,'Extension List'!$A$3:$AE$1972,19,FALSE)))</f>
        <v>1</v>
      </c>
      <c r="AB561" s="14">
        <f>IF(C561="DM", "N/A", IF(Z561="No","N/A",VLOOKUP(B561,'Extension List'!$A$3:$AE$1972,21,FALSE)))</f>
        <v>1</v>
      </c>
      <c r="AC561" s="14">
        <v>1</v>
      </c>
      <c r="AD561" s="15">
        <f>IF(AE561="N/A", "N/A", AA561-AE561)</f>
        <v>0</v>
      </c>
      <c r="AE561" s="15">
        <f>IF(AA561="N/A", "N/A", IF(AC561&gt;0, IF(AA561&lt;13, ROUNDUP(0.25*AA561,0), IF(AA561&lt;26, ROUNDUP(0.4*AA561,0), IF(AA561&lt;51, ROUNDUP(0.6*AA561,0), ROUNDUP(0.75*AA561,0)))), "N/A"))</f>
        <v>1</v>
      </c>
      <c r="AF561" s="15">
        <f>IF(AD561="N/A","N/A", (AE561*AC561)+Q561)</f>
        <v>1</v>
      </c>
      <c r="AG561" s="15">
        <v>0</v>
      </c>
      <c r="AH561" s="15">
        <v>1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OK</v>
      </c>
      <c r="AM561" s="15">
        <f>IF(AD561="N/A", L561+T561, L561+AG561)</f>
        <v>1</v>
      </c>
      <c r="AN561" s="15">
        <f>IF(AD561="N/A", IF(U561="N/A", "N/A", L561+U561), AD561+AH561)</f>
        <v>1</v>
      </c>
      <c r="AO561" s="15" t="str">
        <f>IF(AD561="N/A", IF(V561="N/A", "N/A", L561+V561), IF(AI561="N/A", "N/A", AD561+AI561))</f>
        <v>N/A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40</v>
      </c>
      <c r="AS561" s="14" t="s">
        <v>40</v>
      </c>
      <c r="AT561" s="14" t="s">
        <v>40</v>
      </c>
      <c r="AU561" s="14" t="s">
        <v>40</v>
      </c>
      <c r="AV561" s="14" t="s">
        <v>44</v>
      </c>
      <c r="AW561" s="14" t="s">
        <v>44</v>
      </c>
      <c r="AX561" s="14" t="s">
        <v>44</v>
      </c>
      <c r="AY561" s="14" t="s">
        <v>44</v>
      </c>
      <c r="AZ561" s="14" t="s">
        <v>44</v>
      </c>
      <c r="BA561" s="14" t="s">
        <v>44</v>
      </c>
      <c r="BB561" s="14" t="s">
        <v>44</v>
      </c>
      <c r="BC561" s="14" t="s">
        <v>44</v>
      </c>
      <c r="BD561" s="14" t="s">
        <v>44</v>
      </c>
      <c r="BE561" s="14" t="s">
        <v>44</v>
      </c>
      <c r="BF561" s="14" t="s">
        <v>44</v>
      </c>
      <c r="BG561" s="14" t="s">
        <v>44</v>
      </c>
      <c r="BH561" s="14" t="s">
        <v>44</v>
      </c>
      <c r="BI561" s="14"/>
      <c r="BJ561" s="15">
        <f>IF(AR561="R", $CA561, IF(OR(AR561="P", AR561="T", AR561="N"), 0, IF($C561="DM", $T561, IF(OR(AR561="Y", AR561="IR"),$AM561,IF(AR561="C", IF($BI561="Y", IF($AF561="N/A", $Q561, $AF561), IF($AG561="N/A", $T561,$AG561)))))))</f>
        <v>1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1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1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1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0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0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0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0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0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0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0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0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0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0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0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0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0</v>
      </c>
      <c r="CA561" s="14" t="s">
        <v>75</v>
      </c>
      <c r="CB561" s="15">
        <f>BZ561</f>
        <v>0</v>
      </c>
      <c r="CC561" s="14">
        <f>IF(OR($BH561="T", $BH561="R"), 0, IF($BH561="C", IF($BI561="Y", IF($BA561="C", 0, IF(AF561="N/A", Q561-T561, AF561-AG561)), IF($AF561="N/A", U561, AH561)), AN561))</f>
        <v>1</v>
      </c>
      <c r="CD561" s="14" t="str">
        <f>IF(OR($BH561="T", $BH561="R"), 0, IF($BH561="C", IF($BI561="Y", 0, IF($AF561="N/A", V561, AI561)), AO561))</f>
        <v>N/A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S:1/0 G:1 GR:1</v>
      </c>
      <c r="CH561" s="6"/>
      <c r="CK561" s="6"/>
      <c r="CL561" s="6"/>
      <c r="CM561" s="6"/>
      <c r="CN561" s="6"/>
      <c r="CO561" s="6"/>
      <c r="CP561" s="6"/>
    </row>
    <row r="562" spans="1:94" x14ac:dyDescent="0.25">
      <c r="A562" s="13">
        <v>5993</v>
      </c>
      <c r="B562" s="14" t="s">
        <v>1244</v>
      </c>
      <c r="C562" s="14" t="s">
        <v>70</v>
      </c>
      <c r="D562" s="14" t="s">
        <v>59</v>
      </c>
      <c r="E562" s="14">
        <f>VLOOKUP(B562, 'Rookie Year'!$A$2:$B$55555,2,FALSE)</f>
        <v>2019</v>
      </c>
      <c r="F562" s="14">
        <v>2025</v>
      </c>
      <c r="G562" s="14" t="s">
        <v>42</v>
      </c>
      <c r="H562" s="14" t="s">
        <v>1927</v>
      </c>
      <c r="I562" s="15">
        <v>5</v>
      </c>
      <c r="J562" s="14">
        <v>2</v>
      </c>
      <c r="K562" s="16">
        <f>IF(AND(G562&lt;&gt;"N",R562="N/A"), IF(I562&lt;4, 0, 0.25),IF(I562=1, IF(J562=1,0.25, 0.25), IF(I562&lt;13, 0.25, IF(I562&lt;26, 0.4, IF(I562&lt;51, 0.6, 0.75)))))</f>
        <v>0.25</v>
      </c>
      <c r="L562" s="15">
        <f>I562-M562</f>
        <v>3</v>
      </c>
      <c r="M562" s="15">
        <f>ROUNDUP(I562*K562,0)</f>
        <v>2</v>
      </c>
      <c r="N562" s="15">
        <f>M562*J562</f>
        <v>4</v>
      </c>
      <c r="O562" s="15">
        <v>0</v>
      </c>
      <c r="P562" s="15">
        <v>0</v>
      </c>
      <c r="Q562" s="15">
        <f>N562-O562-P562</f>
        <v>4</v>
      </c>
      <c r="R562" s="14" t="s">
        <v>75</v>
      </c>
      <c r="S562" s="14">
        <f>IF(R562="N/A", J562-($B$1-F562), J562-($B$1-R562))</f>
        <v>2</v>
      </c>
      <c r="T562" s="15">
        <v>4</v>
      </c>
      <c r="U562" s="15">
        <v>0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List'!$A$3:$AE$1972,19,FALSE)))</f>
        <v>N/A</v>
      </c>
      <c r="AB562" s="14" t="str">
        <f>IF(C562="DM", "N/A", IF(Z562="No","N/A",VLOOKUP(B562,'Extension List'!$A$3:$AE$1972,21,FALSE)))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7</v>
      </c>
      <c r="AN562" s="15">
        <f>IF(AD562="N/A", IF(U562="N/A", "N/A", L562+U562), AD562+AH562)</f>
        <v>3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40</v>
      </c>
      <c r="AS562" s="14" t="s">
        <v>40</v>
      </c>
      <c r="AT562" s="14" t="s">
        <v>40</v>
      </c>
      <c r="AU562" s="14" t="s">
        <v>40</v>
      </c>
      <c r="AV562" s="14" t="s">
        <v>40</v>
      </c>
      <c r="AW562" s="14" t="s">
        <v>40</v>
      </c>
      <c r="AX562" s="14" t="s">
        <v>40</v>
      </c>
      <c r="AY562" s="14" t="s">
        <v>40</v>
      </c>
      <c r="AZ562" s="14" t="s">
        <v>40</v>
      </c>
      <c r="BA562" s="14" t="s">
        <v>40</v>
      </c>
      <c r="BB562" s="14" t="s">
        <v>40</v>
      </c>
      <c r="BC562" s="14" t="s">
        <v>40</v>
      </c>
      <c r="BD562" s="14" t="s">
        <v>40</v>
      </c>
      <c r="BE562" s="14" t="s">
        <v>40</v>
      </c>
      <c r="BF562" s="14" t="s">
        <v>40</v>
      </c>
      <c r="BG562" s="14" t="s">
        <v>40</v>
      </c>
      <c r="BH562" s="14" t="s">
        <v>40</v>
      </c>
      <c r="BJ562" s="15">
        <f>IF(AR562="R", $CA562, IF(OR(AR562="P", AR562="T", AR562="N"), 0, IF($C562="DM", $T562, IF(OR(AR562="Y", AR562="IR"),$AM562,IF(AR562="C", IF($BI562="Y", IF($AF562="N/A", $Q562, $AF562), IF($AG562="N/A", $T562,$AG562)))))))</f>
        <v>7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7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7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7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7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7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7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7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7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7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7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7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7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7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7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7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7</v>
      </c>
      <c r="CA562" s="14" t="s">
        <v>75</v>
      </c>
      <c r="CB562" s="15">
        <f>BZ562</f>
        <v>7</v>
      </c>
      <c r="CC562" s="14">
        <f>IF(OR($BH562="T", $BH562="R"), 0, IF($BH562="C", IF($BI562="Y", IF($BA562="C", 0, IF(AF562="N/A", Q562-T562, AF562-AG562)), IF($AF562="N/A", U562, AH562)), AN562))</f>
        <v>3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S:3 G:2 GR:4</v>
      </c>
      <c r="CH562" s="6"/>
      <c r="CK562" s="6"/>
      <c r="CL562" s="6"/>
      <c r="CM562" s="6"/>
      <c r="CN562" s="6"/>
      <c r="CO562" s="6"/>
      <c r="CP562" s="6"/>
    </row>
    <row r="563" spans="1:94" x14ac:dyDescent="0.25">
      <c r="A563" s="13">
        <v>5992</v>
      </c>
      <c r="B563" s="14" t="s">
        <v>2918</v>
      </c>
      <c r="C563" s="14" t="s">
        <v>70</v>
      </c>
      <c r="D563" s="14" t="s">
        <v>59</v>
      </c>
      <c r="E563" s="14">
        <f>VLOOKUP(B563, 'Rookie Year'!$A$2:$B$55555,2,FALSE)</f>
        <v>2019</v>
      </c>
      <c r="F563" s="14">
        <v>2025</v>
      </c>
      <c r="G563" s="14" t="s">
        <v>42</v>
      </c>
      <c r="H563" s="14" t="s">
        <v>1927</v>
      </c>
      <c r="I563" s="15">
        <v>1</v>
      </c>
      <c r="J563" s="14">
        <v>1</v>
      </c>
      <c r="K563" s="16">
        <f>IF(AND(G563&lt;&gt;"N",R563="N/A"), IF(I563&lt;4, 0, 0.25),IF(I563=1, IF(J563=1,0.25, 0.25), IF(I563&lt;13, 0.25, IF(I563&lt;26, 0.4, IF(I563&lt;51, 0.6, 0.75)))))</f>
        <v>0.25</v>
      </c>
      <c r="L563" s="15">
        <f>I563-M563</f>
        <v>0</v>
      </c>
      <c r="M563" s="15">
        <f>ROUNDUP(I563*K563,0)</f>
        <v>1</v>
      </c>
      <c r="N563" s="15">
        <f>M563*J563</f>
        <v>1</v>
      </c>
      <c r="O563" s="15">
        <v>0</v>
      </c>
      <c r="P563" s="15">
        <v>0</v>
      </c>
      <c r="Q563" s="15">
        <f>N563-O563-P563</f>
        <v>1</v>
      </c>
      <c r="R563" s="14" t="s">
        <v>75</v>
      </c>
      <c r="S563" s="14">
        <f>IF(R563="N/A", J563-($B$1-F563), J563-($B$1-R563))</f>
        <v>1</v>
      </c>
      <c r="T563" s="15">
        <f>IF($S563&lt;1, "N/A", $M563)</f>
        <v>1</v>
      </c>
      <c r="U563" s="15" t="str">
        <f>IF($S563&lt;2, "N/A", $M563)</f>
        <v>N/A</v>
      </c>
      <c r="V563" s="15" t="str">
        <f>IF($S563&lt;3, "N/A", $M563)</f>
        <v>N/A</v>
      </c>
      <c r="W563" s="15" t="str">
        <f>IF($S563&lt;4, "N/A", $M563)</f>
        <v>N/A</v>
      </c>
      <c r="X563" s="15" t="str">
        <f>IF($S563&lt;5, "N/A", $M563)</f>
        <v>N/A</v>
      </c>
      <c r="Y563" s="14" t="str">
        <f>IF(SUM(T563:X563)&lt;&gt;Q563, "CHECK", "OK")</f>
        <v>OK</v>
      </c>
      <c r="Z563" s="14" t="str">
        <f>IF(C563="DM", "No", IF(F563=$B$1, "No", IF(S563=1, "Yes", "No")))</f>
        <v>No</v>
      </c>
      <c r="AA563" s="17" t="str">
        <f>IF(C563="DM", "N/A", IF(Z563="No","N/A",VLOOKUP(B563,'Extension List'!$A$3:$AE$1972,19,FALSE)))</f>
        <v>N/A</v>
      </c>
      <c r="AB563" s="14" t="str">
        <f>IF(C563="DM", "N/A", IF(Z563="No","N/A",VLOOKUP(B563,'Extension List'!$A$3:$AE$1972,21,FALSE)))</f>
        <v>N/A</v>
      </c>
      <c r="AC563" s="14" t="str">
        <f>IF(AA563="N/A", "N/A", 0)</f>
        <v>N/A</v>
      </c>
      <c r="AD563" s="15" t="str">
        <f>IF(AE563="N/A", "N/A", AA563-AE563)</f>
        <v>N/A</v>
      </c>
      <c r="AE563" s="15" t="str">
        <f>IF(AA563="N/A", "N/A", IF(AC563&gt;0, IF(AA563&lt;13, ROUNDUP(0.25*AA563,0), IF(AA563&lt;26, ROUNDUP(0.4*AA563,0), IF(AA563&lt;51, ROUNDUP(0.6*AA563,0), ROUNDUP(0.75*AA563,0)))), "N/A"))</f>
        <v>N/A</v>
      </c>
      <c r="AF563" s="15" t="str">
        <f>IF(AD563="N/A","N/A", (AE563*AC563)+Q563)</f>
        <v>N/A</v>
      </c>
      <c r="AG563" s="15" t="str">
        <f>IF($AF563="N/A", "N/A", "TBC")</f>
        <v>N/A</v>
      </c>
      <c r="AH563" s="15" t="str">
        <f>IF($AF563="N/A", "N/A", "TBC")</f>
        <v>N/A</v>
      </c>
      <c r="AI563" s="15" t="str">
        <f>IF($AF563="N/A","N/A",IF(AC563&gt;1,"TBC","N/A"))</f>
        <v>N/A</v>
      </c>
      <c r="AJ563" s="15" t="str">
        <f>IF($AF563="N/A","N/A",IF(AC563&gt;2,"TBC","N/A"))</f>
        <v>N/A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N/A</v>
      </c>
      <c r="AM563" s="15">
        <f>IF(AD563="N/A", L563+T563, L563+AG563)</f>
        <v>1</v>
      </c>
      <c r="AN563" s="15" t="str">
        <f>IF(AD563="N/A", IF(U563="N/A", "N/A", L563+U563), AD563+AH563)</f>
        <v>N/A</v>
      </c>
      <c r="AO563" s="15" t="str">
        <f>IF(AD563="N/A", IF(V563="N/A", "N/A", L563+V563), IF(AI563="N/A", "N/A", AD563+AI563))</f>
        <v>N/A</v>
      </c>
      <c r="AP563" s="15" t="str">
        <f>IF(AD563="N/A", IF(W563="N/A", "N/A", L563+W563), IF(AJ563="N/A", "N/A", AD563+AJ563))</f>
        <v>N/A</v>
      </c>
      <c r="AQ563" s="15" t="str">
        <f>IF(AD563="N/A", IF(X563="N/A", "N/A", L563+X563), IF(AK563="N/A", "N/A", AD563+AK563))</f>
        <v>N/A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J563" s="15">
        <f>IF(AR563="R", $CA563, IF(OR(AR563="P", AR563="T", AR563="N"), 0, IF($C563="DM", $T563, IF(OR(AR563="Y", AR563="IR"),$AM563,IF(AR563="C", IF($BI563="Y", IF($AF563="N/A", $Q563, $AF563), IF($AG563="N/A", $T563,$AG563)))))))</f>
        <v>1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1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1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1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1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1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1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1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1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1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1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1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1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1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1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1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1</v>
      </c>
      <c r="CA563" s="14" t="s">
        <v>75</v>
      </c>
      <c r="CB563" s="15">
        <f>BZ563</f>
        <v>1</v>
      </c>
      <c r="CC563" s="14" t="str">
        <f>IF(OR($BH563="T", $BH563="R"), 0, IF($BH563="C", IF($BI563="Y", IF($BA563="C", 0, IF(AF563="N/A", Q563-T563, AF563-AG563)), IF($AF563="N/A", U563, AH563)), AN563))</f>
        <v>N/A</v>
      </c>
      <c r="CD563" s="14" t="str">
        <f>IF(OR($BH563="T", $BH563="R"), 0, IF($BH563="C", IF($BI563="Y", 0, IF($AF563="N/A", V563, AI563)), AO563))</f>
        <v>N/A</v>
      </c>
      <c r="CE563" s="14" t="str">
        <f>IF(OR($BH563="T", $BH563="R"), 0, IF($BH563="C", IF($BI563="Y", 0, IF($AF563="N/A", W563, AJ563)), AP563))</f>
        <v>N/A</v>
      </c>
      <c r="CF563" s="14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S:0 G:1 GR:1</v>
      </c>
      <c r="CH563" s="6"/>
      <c r="CK563" s="6"/>
      <c r="CL563" s="6"/>
      <c r="CM563" s="6"/>
      <c r="CN563" s="6"/>
      <c r="CO563" s="6"/>
      <c r="CP563" s="6"/>
    </row>
    <row r="564" spans="1:94" x14ac:dyDescent="0.25">
      <c r="A564" s="13">
        <v>6194</v>
      </c>
      <c r="B564" s="14" t="s">
        <v>2541</v>
      </c>
      <c r="C564" s="14" t="s">
        <v>70</v>
      </c>
      <c r="D564" s="14" t="s">
        <v>59</v>
      </c>
      <c r="E564" s="14">
        <f>VLOOKUP(B564, 'Rookie Year'!$A$2:$B$55555,2,FALSE)</f>
        <v>2018</v>
      </c>
      <c r="F564" s="14">
        <v>2025</v>
      </c>
      <c r="G564" s="14" t="s">
        <v>42</v>
      </c>
      <c r="H564" s="14">
        <v>4</v>
      </c>
      <c r="I564" s="15">
        <v>1</v>
      </c>
      <c r="J564" s="14">
        <v>1</v>
      </c>
      <c r="K564" s="16">
        <f>IF(AND(G564&lt;&gt;"N",R564="N/A"), IF(I564&lt;4, 0, 0.25),IF(I564=1, IF(J564=1,0.25, 0.25), IF(I564&lt;13, 0.25, IF(I564&lt;26, 0.4, IF(I564&lt;51, 0.6, 0.75)))))</f>
        <v>0.25</v>
      </c>
      <c r="L564" s="15">
        <f>I564-M564</f>
        <v>0</v>
      </c>
      <c r="M564" s="15">
        <f>ROUNDUP(I564*K564,0)</f>
        <v>1</v>
      </c>
      <c r="N564" s="15">
        <f>M564*J564</f>
        <v>1</v>
      </c>
      <c r="O564" s="15">
        <v>0</v>
      </c>
      <c r="P564" s="15">
        <v>0</v>
      </c>
      <c r="Q564" s="15">
        <f>N564-O564-P564</f>
        <v>1</v>
      </c>
      <c r="R564" s="14" t="s">
        <v>75</v>
      </c>
      <c r="S564" s="14">
        <f>IF(R564="N/A", J564-($B$1-F564), J564-($B$1-R564))</f>
        <v>1</v>
      </c>
      <c r="T564" s="15">
        <f>IF($S564&lt;1, "N/A", $M564)</f>
        <v>1</v>
      </c>
      <c r="U564" s="15" t="str">
        <f>IF($S564&lt;2, "N/A", $M564)</f>
        <v>N/A</v>
      </c>
      <c r="V564" s="15" t="str">
        <f>IF($S564&lt;3, "N/A", $M564)</f>
        <v>N/A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No</v>
      </c>
      <c r="AA564" s="17" t="str">
        <f>IF(C564="DM", "N/A", IF(Z564="No","N/A",VLOOKUP(B564,'Extension List'!$A$3:$AE$1972,19,FALSE)))</f>
        <v>N/A</v>
      </c>
      <c r="AB564" s="14" t="str">
        <f>IF(C564="DM", "N/A", IF(Z564="No","N/A",VLOOKUP(B564,'Extension List'!$A$3:$AE$1972,21,FALSE)))</f>
        <v>N/A</v>
      </c>
      <c r="AC564" s="14" t="str">
        <f>IF(AA564="N/A", "N/A", 0)</f>
        <v>N/A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1</v>
      </c>
      <c r="AN564" s="15" t="str">
        <f>IF(AD564="N/A", IF(U564="N/A", "N/A", L564+U564), AD564+AH564)</f>
        <v>N/A</v>
      </c>
      <c r="AO564" s="15" t="str">
        <f>IF(AD564="N/A", IF(V564="N/A", "N/A", L564+V564), IF(AI564="N/A", "N/A", AD564+AI564))</f>
        <v>N/A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42</v>
      </c>
      <c r="AS564" s="14" t="s">
        <v>42</v>
      </c>
      <c r="AT564" s="14" t="s">
        <v>42</v>
      </c>
      <c r="AU564" s="14" t="s">
        <v>42</v>
      </c>
      <c r="AV564" s="14" t="s">
        <v>48</v>
      </c>
      <c r="AW564" s="14" t="s">
        <v>48</v>
      </c>
      <c r="AX564" s="14" t="s">
        <v>48</v>
      </c>
      <c r="AY564" s="14" t="s">
        <v>48</v>
      </c>
      <c r="AZ564" s="14" t="s">
        <v>48</v>
      </c>
      <c r="BA564" s="14" t="s">
        <v>48</v>
      </c>
      <c r="BB564" s="14" t="s">
        <v>48</v>
      </c>
      <c r="BC564" s="14" t="s">
        <v>48</v>
      </c>
      <c r="BD564" s="14" t="s">
        <v>48</v>
      </c>
      <c r="BE564" s="14" t="s">
        <v>48</v>
      </c>
      <c r="BF564" s="14" t="s">
        <v>48</v>
      </c>
      <c r="BG564" s="14" t="s">
        <v>48</v>
      </c>
      <c r="BH564" s="14" t="s">
        <v>48</v>
      </c>
      <c r="BJ564" s="15">
        <f>IF(AR564="R", $CA564, IF(OR(AR564="P", AR564="T", AR564="N"), 0, IF($C564="DM", $T564, IF(OR(AR564="Y", AR564="IR"),$AM564,IF(AR564="C", IF($BI564="Y", IF($AF564="N/A", $Q564, $AF564), IF($AG564="N/A", $T564,$AG564)))))))</f>
        <v>0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0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0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0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1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1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1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1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1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1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1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1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1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1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1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1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1</v>
      </c>
      <c r="CA564" s="14" t="s">
        <v>75</v>
      </c>
      <c r="CB564" s="15">
        <f>BZ564</f>
        <v>1</v>
      </c>
      <c r="CC564" s="14" t="str">
        <f>IF(OR($BH564="T", $BH564="R"), 0, IF($BH564="C", IF($BI564="Y", IF($BA564="C", 0, IF(AF564="N/A", Q564-T564, AF564-AG564)), IF($AF564="N/A", U564, AH564)), AN564))</f>
        <v>N/A</v>
      </c>
      <c r="CD564" s="14" t="str">
        <f>IF(OR($BH564="T", $BH564="R"), 0, IF($BH564="C", IF($BI564="Y", 0, IF($AF564="N/A", V564, AI564)), AO564))</f>
        <v>N/A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S:0 G:1 GR:1</v>
      </c>
      <c r="CH564" s="6"/>
      <c r="CK564" s="6"/>
      <c r="CL564" s="6"/>
      <c r="CM564" s="6"/>
      <c r="CN564" s="6"/>
      <c r="CO564" s="6"/>
      <c r="CP564" s="6"/>
    </row>
    <row r="565" spans="1:94" x14ac:dyDescent="0.25">
      <c r="A565" s="13">
        <v>6202</v>
      </c>
      <c r="B565" s="14" t="s">
        <v>1781</v>
      </c>
      <c r="C565" s="14" t="s">
        <v>70</v>
      </c>
      <c r="D565" s="14" t="s">
        <v>59</v>
      </c>
      <c r="E565" s="14">
        <f>VLOOKUP(B565, 'Rookie Year'!$A$2:$B$55555,2,FALSE)</f>
        <v>2017</v>
      </c>
      <c r="F565" s="14">
        <v>2025</v>
      </c>
      <c r="G565" s="14" t="s">
        <v>42</v>
      </c>
      <c r="H565" s="14">
        <v>4</v>
      </c>
      <c r="I565" s="15">
        <v>1</v>
      </c>
      <c r="J565" s="14">
        <v>1</v>
      </c>
      <c r="K565" s="16">
        <f>IF(AND(G565&lt;&gt;"N",R565="N/A"), IF(I565&lt;4, 0, 0.25),IF(I565=1, IF(J565=1,0.25, 0.25), IF(I565&lt;13, 0.25, IF(I565&lt;26, 0.4, IF(I565&lt;51, 0.6, 0.75)))))</f>
        <v>0.25</v>
      </c>
      <c r="L565" s="15">
        <f>I565-M565</f>
        <v>0</v>
      </c>
      <c r="M565" s="15">
        <f>ROUNDUP(I565*K565,0)</f>
        <v>1</v>
      </c>
      <c r="N565" s="15">
        <f>M565*J565</f>
        <v>1</v>
      </c>
      <c r="O565" s="15">
        <v>0</v>
      </c>
      <c r="P565" s="15">
        <v>0</v>
      </c>
      <c r="Q565" s="15">
        <f>N565-O565-P565</f>
        <v>1</v>
      </c>
      <c r="R565" s="14" t="s">
        <v>75</v>
      </c>
      <c r="S565" s="14">
        <f>IF(R565="N/A", J565-($B$1-F565), J565-($B$1-R565))</f>
        <v>1</v>
      </c>
      <c r="T565" s="15">
        <f>IF($S565&lt;1, "N/A", $M565)</f>
        <v>1</v>
      </c>
      <c r="U565" s="15" t="str">
        <f>IF($S565&lt;2, "N/A", $M565)</f>
        <v>N/A</v>
      </c>
      <c r="V565" s="15" t="str">
        <f>IF($S565&lt;3, "N/A", $M565)</f>
        <v>N/A</v>
      </c>
      <c r="W565" s="15" t="str">
        <f>IF($S565&lt;4, "N/A", $M565)</f>
        <v>N/A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List'!$A$3:$AE$1972,19,FALSE)))</f>
        <v>N/A</v>
      </c>
      <c r="AB565" s="14" t="str">
        <f>IF(C565="DM", "N/A", IF(Z565="No","N/A",VLOOKUP(B565,'Extension List'!$A$3:$AE$1972,21,FALSE)))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1</v>
      </c>
      <c r="AN565" s="15" t="str">
        <f>IF(AD565="N/A", IF(U565="N/A", "N/A", L565+U565), AD565+AH565)</f>
        <v>N/A</v>
      </c>
      <c r="AO565" s="15" t="str">
        <f>IF(AD565="N/A", IF(V565="N/A", "N/A", L565+V565), IF(AI565="N/A", "N/A", AD565+AI565))</f>
        <v>N/A</v>
      </c>
      <c r="AP565" s="15" t="str">
        <f>IF(AD565="N/A", IF(W565="N/A", "N/A", L565+W565), IF(AJ565="N/A", "N/A", AD565+AJ565))</f>
        <v>N/A</v>
      </c>
      <c r="AQ565" s="15" t="str">
        <f>IF(AD565="N/A", IF(X565="N/A", "N/A", L565+X565), IF(AK565="N/A", "N/A", AD565+AK565))</f>
        <v>N/A</v>
      </c>
      <c r="AR565" s="14" t="s">
        <v>42</v>
      </c>
      <c r="AS565" s="14" t="s">
        <v>42</v>
      </c>
      <c r="AT565" s="14" t="s">
        <v>42</v>
      </c>
      <c r="AU565" s="14" t="s">
        <v>42</v>
      </c>
      <c r="AV565" s="14" t="s">
        <v>40</v>
      </c>
      <c r="AW565" s="14" t="s">
        <v>40</v>
      </c>
      <c r="AX565" s="14" t="s">
        <v>40</v>
      </c>
      <c r="AY565" s="14" t="s">
        <v>40</v>
      </c>
      <c r="AZ565" s="14" t="s">
        <v>40</v>
      </c>
      <c r="BA565" s="14" t="s">
        <v>40</v>
      </c>
      <c r="BB565" s="14" t="s">
        <v>40</v>
      </c>
      <c r="BC565" s="14" t="s">
        <v>40</v>
      </c>
      <c r="BD565" s="14" t="s">
        <v>40</v>
      </c>
      <c r="BE565" s="14" t="s">
        <v>40</v>
      </c>
      <c r="BF565" s="14" t="s">
        <v>40</v>
      </c>
      <c r="BG565" s="14" t="s">
        <v>40</v>
      </c>
      <c r="BH565" s="14" t="s">
        <v>40</v>
      </c>
      <c r="BJ565" s="15">
        <f>IF(AR565="R", $CA565, IF(OR(AR565="P", AR565="T", AR565="N"), 0, IF($C565="DM", $T565, IF(OR(AR565="Y", AR565="IR"),$AM565,IF(AR565="C", IF($BI565="Y", IF($AF565="N/A", $Q565, $AF565), IF($AG565="N/A", $T565,$AG565)))))))</f>
        <v>0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0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0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0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1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1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1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1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1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1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1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1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1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1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1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1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1</v>
      </c>
      <c r="CA565" s="14" t="s">
        <v>75</v>
      </c>
      <c r="CB565" s="15">
        <f>BZ565</f>
        <v>1</v>
      </c>
      <c r="CC565" s="14" t="str">
        <f>IF(OR($BH565="T", $BH565="R"), 0, IF($BH565="C", IF($BI565="Y", IF($BA565="C", 0, IF(AF565="N/A", Q565-T565, AF565-AG565)), IF($AF565="N/A", U565, AH565)), AN565))</f>
        <v>N/A</v>
      </c>
      <c r="CD565" s="14" t="str">
        <f>IF(OR($BH565="T", $BH565="R"), 0, IF($BH565="C", IF($BI565="Y", 0, IF($AF565="N/A", V565, AI565)), AO565))</f>
        <v>N/A</v>
      </c>
      <c r="CE565" s="14" t="str">
        <f>IF(OR($BH565="T", $BH565="R"), 0, IF($BH565="C", IF($BI565="Y", 0, IF($AF565="N/A", W565, AJ565)), AP565))</f>
        <v>N/A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S:0 G:1 GR:1</v>
      </c>
      <c r="CH565" s="6"/>
      <c r="CK565" s="6"/>
      <c r="CL565" s="6"/>
      <c r="CM565" s="6"/>
      <c r="CN565" s="6"/>
      <c r="CO565" s="6"/>
      <c r="CP565" s="6"/>
    </row>
    <row r="566" spans="1:94" x14ac:dyDescent="0.25">
      <c r="A566" s="13">
        <v>5202</v>
      </c>
      <c r="B566" s="14" t="s">
        <v>2873</v>
      </c>
      <c r="C566" s="14" t="s">
        <v>71</v>
      </c>
      <c r="D566" s="14" t="s">
        <v>59</v>
      </c>
      <c r="E566" s="14">
        <f>VLOOKUP(B566, 'Rookie Year'!$A$2:$B$55555,2,FALSE)</f>
        <v>2023</v>
      </c>
      <c r="F566" s="14">
        <v>2023</v>
      </c>
      <c r="G566" s="14" t="s">
        <v>40</v>
      </c>
      <c r="H566" s="14" t="s">
        <v>2195</v>
      </c>
      <c r="I566" s="15">
        <v>1</v>
      </c>
      <c r="J566" s="14">
        <v>3</v>
      </c>
      <c r="K566" s="16">
        <f>IF(AND(G566&lt;&gt;"N",R566="N/A"), IF(I566&lt;4, 0, 0.25),IF(I566=1, IF(J566=1,0.25, 0.25), IF(I566&lt;13, 0.25, IF(I566&lt;26, 0.4, IF(I566&lt;51, 0.6, 0.75)))))</f>
        <v>0</v>
      </c>
      <c r="L566" s="15">
        <f>I566-M566</f>
        <v>1</v>
      </c>
      <c r="M566" s="15">
        <f>ROUNDUP(I566*K566,0)</f>
        <v>0</v>
      </c>
      <c r="N566" s="15">
        <f>M566*J566</f>
        <v>0</v>
      </c>
      <c r="O566" s="15">
        <v>0</v>
      </c>
      <c r="P566" s="15">
        <v>0</v>
      </c>
      <c r="Q566" s="15">
        <f>N566-O566-P566</f>
        <v>0</v>
      </c>
      <c r="R566" s="14" t="s">
        <v>75</v>
      </c>
      <c r="S566" s="14">
        <f>IF(R566="N/A", J566-($B$1-F566), J566-($B$1-R566))</f>
        <v>1</v>
      </c>
      <c r="T566" s="15">
        <v>0</v>
      </c>
      <c r="U566" s="15" t="str">
        <f>IF($S566&lt;2, "N/A", $M566)</f>
        <v>N/A</v>
      </c>
      <c r="V566" s="15" t="str">
        <f>IF($S566&lt;3, "N/A", $M566)</f>
        <v>N/A</v>
      </c>
      <c r="W566" s="15" t="str">
        <f>IF($S566&lt;4, "N/A", $M566)</f>
        <v>N/A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Yes</v>
      </c>
      <c r="AA566" s="17">
        <f>IF(C566="DM", "N/A", IF(Z566="No","N/A",VLOOKUP(B566,'Extension List'!$A$3:$AE$1972,19,FALSE)))</f>
        <v>23</v>
      </c>
      <c r="AB566" s="14">
        <f>IF(C566="DM", "N/A", IF(Z566="No","N/A",VLOOKUP(B566,'Extension List'!$A$3:$AE$1972,21,FALSE)))</f>
        <v>4</v>
      </c>
      <c r="AC566" s="14">
        <v>4</v>
      </c>
      <c r="AD566" s="15">
        <f>IF(AE566="N/A", "N/A", AA566-AE566)</f>
        <v>13</v>
      </c>
      <c r="AE566" s="15">
        <f>IF(AA566="N/A", "N/A", IF(AC566&gt;0, IF(AA566&lt;13, ROUNDUP(0.25*AA566,0), IF(AA566&lt;26, ROUNDUP(0.4*AA566,0), IF(AA566&lt;51, ROUNDUP(0.6*AA566,0), ROUNDUP(0.75*AA566,0)))), "N/A"))</f>
        <v>10</v>
      </c>
      <c r="AF566" s="15">
        <f>IF(AD566="N/A","N/A", (AE566*AC566)+Q566)</f>
        <v>40</v>
      </c>
      <c r="AG566" s="15">
        <v>10</v>
      </c>
      <c r="AH566" s="15">
        <v>10</v>
      </c>
      <c r="AI566" s="15">
        <v>10</v>
      </c>
      <c r="AJ566" s="15">
        <v>5</v>
      </c>
      <c r="AK566" s="15">
        <v>5</v>
      </c>
      <c r="AL566" s="15" t="str">
        <f>IF(AC566="N/A","N/A",IF(AC566&gt;0,IF(SUM(AG566:AK566)&lt;&gt;AF566,"CHECK","OK"),"N/A"))</f>
        <v>OK</v>
      </c>
      <c r="AM566" s="15">
        <f>IF(AD566="N/A", L566+T566, L566+AG566)</f>
        <v>11</v>
      </c>
      <c r="AN566" s="15">
        <f>IF(AD566="N/A", IF(U566="N/A", "N/A", L566+U566), AD566+AH566)</f>
        <v>23</v>
      </c>
      <c r="AO566" s="15">
        <f>IF(AD566="N/A", IF(V566="N/A", "N/A", L566+V566), IF(AI566="N/A", "N/A", AD566+AI566))</f>
        <v>23</v>
      </c>
      <c r="AP566" s="15">
        <f>IF(AD566="N/A", IF(W566="N/A", "N/A", L566+W566), IF(AJ566="N/A", "N/A", AD566+AJ566))</f>
        <v>18</v>
      </c>
      <c r="AQ566" s="15">
        <f>IF(AD566="N/A", IF(X566="N/A", "N/A", L566+X566), IF(AK566="N/A", "N/A", AD566+AK566))</f>
        <v>18</v>
      </c>
      <c r="AR566" s="14" t="s">
        <v>40</v>
      </c>
      <c r="AS566" s="14" t="s">
        <v>40</v>
      </c>
      <c r="AT566" s="14" t="s">
        <v>40</v>
      </c>
      <c r="AU566" s="14" t="s">
        <v>40</v>
      </c>
      <c r="AV566" s="14" t="s">
        <v>40</v>
      </c>
      <c r="AW566" s="14" t="s">
        <v>40</v>
      </c>
      <c r="AX566" s="14" t="s">
        <v>40</v>
      </c>
      <c r="AY566" s="14" t="s">
        <v>40</v>
      </c>
      <c r="AZ566" s="14" t="s">
        <v>40</v>
      </c>
      <c r="BA566" s="14" t="s">
        <v>40</v>
      </c>
      <c r="BB566" s="14" t="s">
        <v>40</v>
      </c>
      <c r="BC566" s="14" t="s">
        <v>40</v>
      </c>
      <c r="BD566" s="14" t="s">
        <v>40</v>
      </c>
      <c r="BE566" s="14" t="s">
        <v>40</v>
      </c>
      <c r="BF566" s="14" t="s">
        <v>40</v>
      </c>
      <c r="BG566" s="14" t="s">
        <v>40</v>
      </c>
      <c r="BH566" s="14" t="s">
        <v>40</v>
      </c>
      <c r="BI566" s="14"/>
      <c r="BJ566" s="15">
        <f>IF(AR566="R", $CA566, IF(OR(AR566="P", AR566="T", AR566="N"), 0, IF($C566="DM", $T566, IF(OR(AR566="Y", AR566="IR"),$AM566,IF(AR566="C", IF($BI566="Y", IF($AF566="N/A", $Q566, $AF566), IF($AG566="N/A", $T566,$AG566)))))))</f>
        <v>11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11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11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11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11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11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11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11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11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11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11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11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11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11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11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11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11</v>
      </c>
      <c r="CA566" s="14" t="s">
        <v>75</v>
      </c>
      <c r="CB566" s="15">
        <f>BZ566</f>
        <v>11</v>
      </c>
      <c r="CC566" s="14">
        <f>IF(OR($BH566="T", $BH566="R"), 0, IF($BH566="C", IF($BI566="Y", IF($BA566="C", 0, IF(AF566="N/A", Q566-T566, AF566-AG566)), IF($AF566="N/A", U566, AH566)), AN566))</f>
        <v>23</v>
      </c>
      <c r="CD566" s="14">
        <f>IF(OR($BH566="T", $BH566="R"), 0, IF($BH566="C", IF($BI566="Y", 0, IF($AF566="N/A", V566, AI566)), AO566))</f>
        <v>23</v>
      </c>
      <c r="CE566" s="14">
        <f>IF(OR($BH566="T", $BH566="R"), 0, IF($BH566="C", IF($BI566="Y", 0, IF($AF566="N/A", W566, AJ566)), AP566))</f>
        <v>18</v>
      </c>
      <c r="CF566" s="14">
        <f>IF(OR($BH566="T", $BH566="R"), 0, IF($BH566="C", IF($BI566="Y", 0, IF($AF566="N/A", X566, AK566)), AQ566))</f>
        <v>18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S:1/13 G:10 GR:40</v>
      </c>
      <c r="CH566" s="6"/>
      <c r="CK566" s="6"/>
      <c r="CL566" s="6"/>
      <c r="CM566" s="6"/>
      <c r="CN566" s="6"/>
      <c r="CO566" s="6"/>
      <c r="CP566" s="6"/>
    </row>
    <row r="567" spans="1:94" x14ac:dyDescent="0.25">
      <c r="A567" s="13">
        <v>5796</v>
      </c>
      <c r="B567" s="14" t="s">
        <v>2289</v>
      </c>
      <c r="C567" s="14" t="s">
        <v>71</v>
      </c>
      <c r="D567" s="14" t="s">
        <v>59</v>
      </c>
      <c r="E567" s="14">
        <f>VLOOKUP(B567, 'Rookie Year'!$A$2:$B$55555,2,FALSE)</f>
        <v>2018</v>
      </c>
      <c r="F567" s="14">
        <v>2025</v>
      </c>
      <c r="G567" s="14" t="s">
        <v>42</v>
      </c>
      <c r="H567" s="14" t="s">
        <v>2928</v>
      </c>
      <c r="I567" s="15">
        <v>5</v>
      </c>
      <c r="J567" s="14">
        <v>2</v>
      </c>
      <c r="K567" s="16">
        <f>IF(AND(G567&lt;&gt;"N",R567="N/A"), IF(I567&lt;4, 0, 0.25),IF(I567=1, IF(J567=1,0.25, 0.25), IF(I567&lt;13, 0.25, IF(I567&lt;26, 0.4, IF(I567&lt;51, 0.6, 0.75)))))</f>
        <v>0.25</v>
      </c>
      <c r="L567" s="15">
        <f>I567-M567</f>
        <v>3</v>
      </c>
      <c r="M567" s="15">
        <f>ROUNDUP(I567*K567,0)</f>
        <v>2</v>
      </c>
      <c r="N567" s="15">
        <f>M567*J567</f>
        <v>4</v>
      </c>
      <c r="O567" s="15">
        <v>0</v>
      </c>
      <c r="P567" s="15">
        <v>0</v>
      </c>
      <c r="Q567" s="15">
        <f>N567-O567-P567</f>
        <v>4</v>
      </c>
      <c r="R567" s="14" t="s">
        <v>75</v>
      </c>
      <c r="S567" s="14">
        <f>IF(R567="N/A", J567-($B$1-F567), J567-($B$1-R567))</f>
        <v>2</v>
      </c>
      <c r="T567" s="15">
        <v>4</v>
      </c>
      <c r="U567" s="15">
        <v>0</v>
      </c>
      <c r="V567" s="15" t="str">
        <f>IF($S567&lt;3, "N/A", $M567)</f>
        <v>N/A</v>
      </c>
      <c r="W567" s="15" t="str">
        <f>IF($S567&lt;4, "N/A", $M567)</f>
        <v>N/A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List'!$A$3:$AE$1972,19,FALSE)))</f>
        <v>N/A</v>
      </c>
      <c r="AB567" s="14" t="str">
        <f>IF(C567="DM", "N/A", IF(Z567="No","N/A",VLOOKUP(B567,'Extension List'!$A$3:$AE$1972,21,FALSE)))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7</v>
      </c>
      <c r="AN567" s="15">
        <f>IF(AD567="N/A", IF(U567="N/A", "N/A", L567+U567), AD567+AH567)</f>
        <v>3</v>
      </c>
      <c r="AO567" s="15" t="str">
        <f>IF(AD567="N/A", IF(V567="N/A", "N/A", L567+V567), IF(AI567="N/A", "N/A", AD567+AI567))</f>
        <v>N/A</v>
      </c>
      <c r="AP567" s="15" t="str">
        <f>IF(AD567="N/A", IF(W567="N/A", "N/A", L567+W567), IF(AJ567="N/A", "N/A", AD567+AJ567))</f>
        <v>N/A</v>
      </c>
      <c r="AQ567" s="15" t="str">
        <f>IF(AD567="N/A", IF(X567="N/A", "N/A", L567+X567), IF(AK567="N/A", "N/A", AD567+AK567))</f>
        <v>N/A</v>
      </c>
      <c r="AR567" s="14" t="s">
        <v>40</v>
      </c>
      <c r="AS567" s="14" t="s">
        <v>40</v>
      </c>
      <c r="AT567" s="14" t="s">
        <v>40</v>
      </c>
      <c r="AU567" s="14" t="s">
        <v>40</v>
      </c>
      <c r="AV567" s="14" t="s">
        <v>40</v>
      </c>
      <c r="AW567" s="14" t="s">
        <v>40</v>
      </c>
      <c r="AX567" s="14" t="s">
        <v>40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I567" s="14"/>
      <c r="BJ567" s="15">
        <f>IF(AR567="R", $CA567, IF(OR(AR567="P", AR567="T", AR567="N"), 0, IF($C567="DM", $T567, IF(OR(AR567="Y", AR567="IR"),$AM567,IF(AR567="C", IF($BI567="Y", IF($AF567="N/A", $Q567, $AF567), IF($AG567="N/A", $T567,$AG567)))))))</f>
        <v>7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7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7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7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7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7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7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7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7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7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7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7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7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7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7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7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7</v>
      </c>
      <c r="CA567" s="14" t="s">
        <v>75</v>
      </c>
      <c r="CB567" s="15">
        <f>BZ567</f>
        <v>7</v>
      </c>
      <c r="CC567" s="14">
        <f>IF(OR($BH567="T", $BH567="R"), 0, IF($BH567="C", IF($BI567="Y", IF($BA567="C", 0, IF(AF567="N/A", Q567-T567, AF567-AG567)), IF($AF567="N/A", U567, AH567)), AN567))</f>
        <v>3</v>
      </c>
      <c r="CD567" s="14" t="str">
        <f>IF(OR($BH567="T", $BH567="R"), 0, IF($BH567="C", IF($BI567="Y", 0, IF($AF567="N/A", V567, AI567)), AO567))</f>
        <v>N/A</v>
      </c>
      <c r="CE567" s="14" t="str">
        <f>IF(OR($BH567="T", $BH567="R"), 0, IF($BH567="C", IF($BI567="Y", 0, IF($AF567="N/A", W567, AJ567)), AP567))</f>
        <v>N/A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S:3 G:2 GR:4</v>
      </c>
      <c r="CH567" s="6"/>
      <c r="CK567" s="6"/>
      <c r="CL567" s="6"/>
      <c r="CM567" s="6"/>
      <c r="CN567" s="6"/>
      <c r="CO567" s="6"/>
      <c r="CP567" s="6"/>
    </row>
    <row r="568" spans="1:94" x14ac:dyDescent="0.25">
      <c r="A568" s="13">
        <v>5682</v>
      </c>
      <c r="B568" s="14" t="s">
        <v>3062</v>
      </c>
      <c r="C568" s="14" t="s">
        <v>71</v>
      </c>
      <c r="D568" s="14" t="s">
        <v>59</v>
      </c>
      <c r="E568" s="14">
        <f>VLOOKUP(B568, 'Rookie Year'!$A$2:$B$55555,2,FALSE)</f>
        <v>2024</v>
      </c>
      <c r="F568" s="14">
        <v>2024</v>
      </c>
      <c r="G568" s="14" t="s">
        <v>40</v>
      </c>
      <c r="H568" s="14" t="s">
        <v>2226</v>
      </c>
      <c r="I568" s="15">
        <v>1</v>
      </c>
      <c r="J568" s="14">
        <v>3</v>
      </c>
      <c r="K568" s="16">
        <f>IF(AND(G568&lt;&gt;"N",R568="N/A"), IF(I568&lt;4, 0, 0.25),IF(I568=1, IF(J568=1,0.25, 0.25), IF(I568&lt;13, 0.25, IF(I568&lt;26, 0.4, IF(I568&lt;51, 0.6, 0.75)))))</f>
        <v>0</v>
      </c>
      <c r="L568" s="15">
        <f>I568-M568</f>
        <v>1</v>
      </c>
      <c r="M568" s="15">
        <f>ROUNDUP(I568*K568,0)</f>
        <v>0</v>
      </c>
      <c r="N568" s="15">
        <f>M568*J568</f>
        <v>0</v>
      </c>
      <c r="O568" s="15">
        <v>0</v>
      </c>
      <c r="P568" s="15">
        <v>0</v>
      </c>
      <c r="Q568" s="15">
        <f>N568-O568-P568</f>
        <v>0</v>
      </c>
      <c r="R568" s="14" t="s">
        <v>75</v>
      </c>
      <c r="S568" s="14">
        <f>IF(R568="N/A", J568-($B$1-F568), J568-($B$1-R568))</f>
        <v>2</v>
      </c>
      <c r="T568" s="15">
        <v>0</v>
      </c>
      <c r="U568" s="15">
        <v>0</v>
      </c>
      <c r="V568" s="15" t="str">
        <f>IF($S568&lt;3, "N/A", $M568)</f>
        <v>N/A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No</v>
      </c>
      <c r="AA568" s="17" t="str">
        <f>IF(C568="DM", "N/A", IF(Z568="No","N/A",VLOOKUP(B568,'Extension List'!$A$3:$AE$1972,19,FALSE)))</f>
        <v>N/A</v>
      </c>
      <c r="AB568" s="14" t="str">
        <f>IF(C568="DM", "N/A", IF(Z568="No","N/A",VLOOKUP(B568,'Extension List'!$A$3:$AE$1972,21,FALSE)))</f>
        <v>N/A</v>
      </c>
      <c r="AC568" s="14" t="str">
        <f>IF(AA568="N/A", "N/A", 0)</f>
        <v>N/A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1</v>
      </c>
      <c r="AN568" s="15">
        <f>IF(AD568="N/A", IF(U568="N/A", "N/A", L568+U568), AD568+AH568)</f>
        <v>1</v>
      </c>
      <c r="AO568" s="15" t="str">
        <f>IF(AD568="N/A", IF(V568="N/A", "N/A", L568+V568), IF(AI568="N/A", "N/A", AD568+AI568))</f>
        <v>N/A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40</v>
      </c>
      <c r="AS568" s="14" t="s">
        <v>40</v>
      </c>
      <c r="AT568" s="14" t="s">
        <v>40</v>
      </c>
      <c r="AU568" s="14" t="s">
        <v>40</v>
      </c>
      <c r="AV568" s="14" t="s">
        <v>44</v>
      </c>
      <c r="AW568" s="14" t="s">
        <v>44</v>
      </c>
      <c r="AX568" s="14" t="s">
        <v>44</v>
      </c>
      <c r="AY568" s="14" t="s">
        <v>44</v>
      </c>
      <c r="AZ568" s="14" t="s">
        <v>44</v>
      </c>
      <c r="BA568" s="14" t="s">
        <v>44</v>
      </c>
      <c r="BB568" s="14" t="s">
        <v>44</v>
      </c>
      <c r="BC568" s="14" t="s">
        <v>44</v>
      </c>
      <c r="BD568" s="14" t="s">
        <v>44</v>
      </c>
      <c r="BE568" s="14" t="s">
        <v>44</v>
      </c>
      <c r="BF568" s="14" t="s">
        <v>44</v>
      </c>
      <c r="BG568" s="14" t="s">
        <v>44</v>
      </c>
      <c r="BH568" s="14" t="s">
        <v>44</v>
      </c>
      <c r="BI568" s="14"/>
      <c r="BJ568" s="15">
        <f>IF(AR568="R", $CA568, IF(OR(AR568="P", AR568="T", AR568="N"), 0, IF($C568="DM", $T568, IF(OR(AR568="Y", AR568="IR"),$AM568,IF(AR568="C", IF($BI568="Y", IF($AF568="N/A", $Q568, $AF568), IF($AG568="N/A", $T568,$AG568)))))))</f>
        <v>1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1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1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1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0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0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0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0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0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0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0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0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0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0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0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0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0</v>
      </c>
      <c r="CA568" s="14" t="s">
        <v>75</v>
      </c>
      <c r="CB568" s="15">
        <f>BZ568</f>
        <v>0</v>
      </c>
      <c r="CC568" s="14">
        <f>IF(OR($BH568="T", $BH568="R"), 0, IF($BH568="C", IF($BI568="Y", IF($BA568="C", 0, IF(AF568="N/A", Q568-T568, AF568-AG568)), IF($AF568="N/A", U568, AH568)), AN568))</f>
        <v>0</v>
      </c>
      <c r="CD568" s="14" t="str">
        <f>IF(OR($BH568="T", $BH568="R"), 0, IF($BH568="C", IF($BI568="Y", 0, IF($AF568="N/A", V568, AI568)), AO568))</f>
        <v>N/A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S:1 G:0 GR:0</v>
      </c>
      <c r="CH568" s="6"/>
      <c r="CK568" s="6"/>
      <c r="CL568" s="6"/>
      <c r="CM568" s="6"/>
      <c r="CN568" s="6"/>
      <c r="CO568" s="6"/>
      <c r="CP568" s="6"/>
    </row>
    <row r="569" spans="1:94" x14ac:dyDescent="0.25">
      <c r="A569" s="13">
        <v>6193</v>
      </c>
      <c r="B569" s="14" t="s">
        <v>828</v>
      </c>
      <c r="C569" s="14" t="s">
        <v>71</v>
      </c>
      <c r="D569" s="14" t="s">
        <v>59</v>
      </c>
      <c r="E569" s="14">
        <f>VLOOKUP(B569, 'Rookie Year'!$A$2:$B$55555,2,FALSE)</f>
        <v>2019</v>
      </c>
      <c r="F569" s="14">
        <v>2025</v>
      </c>
      <c r="G569" s="14" t="s">
        <v>42</v>
      </c>
      <c r="H569" s="14">
        <v>4</v>
      </c>
      <c r="I569" s="15">
        <v>1</v>
      </c>
      <c r="J569" s="14">
        <v>1</v>
      </c>
      <c r="K569" s="16">
        <f>IF(AND(G569&lt;&gt;"N",R569="N/A"), IF(I569&lt;4, 0, 0.25),IF(I569=1, IF(J569=1,0.25, 0.25), IF(I569&lt;13, 0.25, IF(I569&lt;26, 0.4, IF(I569&lt;51, 0.6, 0.75)))))</f>
        <v>0.25</v>
      </c>
      <c r="L569" s="15">
        <f>I569-M569</f>
        <v>0</v>
      </c>
      <c r="M569" s="15">
        <f>ROUNDUP(I569*K569,0)</f>
        <v>1</v>
      </c>
      <c r="N569" s="15">
        <f>M569*J569</f>
        <v>1</v>
      </c>
      <c r="O569" s="15">
        <v>0</v>
      </c>
      <c r="P569" s="15">
        <v>0</v>
      </c>
      <c r="Q569" s="15">
        <f>N569-O569-P569</f>
        <v>1</v>
      </c>
      <c r="R569" s="14" t="s">
        <v>75</v>
      </c>
      <c r="S569" s="14">
        <f>IF(R569="N/A", J569-($B$1-F569), J569-($B$1-R569))</f>
        <v>1</v>
      </c>
      <c r="T569" s="15">
        <f>IF($S569&lt;1, "N/A", $M569)</f>
        <v>1</v>
      </c>
      <c r="U569" s="15" t="str">
        <f>IF($S569&lt;2, "N/A", $M569)</f>
        <v>N/A</v>
      </c>
      <c r="V569" s="15" t="str">
        <f>IF($S569&lt;3, "N/A", $M569)</f>
        <v>N/A</v>
      </c>
      <c r="W569" s="15" t="str">
        <f>IF($S569&lt;4, "N/A", $M569)</f>
        <v>N/A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No</v>
      </c>
      <c r="AA569" s="17" t="str">
        <f>IF(C569="DM", "N/A", IF(Z569="No","N/A",VLOOKUP(B569,'Extension List'!$A$3:$AE$1972,19,FALSE)))</f>
        <v>N/A</v>
      </c>
      <c r="AB569" s="14" t="str">
        <f>IF(C569="DM", "N/A", IF(Z569="No","N/A",VLOOKUP(B569,'Extension List'!$A$3:$AE$1972,21,FALSE)))</f>
        <v>N/A</v>
      </c>
      <c r="AC569" s="14" t="str">
        <f>IF(AA569="N/A", "N/A", 0)</f>
        <v>N/A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</v>
      </c>
      <c r="AN569" s="15" t="str">
        <f>IF(AD569="N/A", IF(U569="N/A", "N/A", L569+U569), AD569+AH569)</f>
        <v>N/A</v>
      </c>
      <c r="AO569" s="15" t="str">
        <f>IF(AD569="N/A", IF(V569="N/A", "N/A", L569+V569), IF(AI569="N/A", "N/A", AD569+AI569))</f>
        <v>N/A</v>
      </c>
      <c r="AP569" s="15" t="str">
        <f>IF(AD569="N/A", IF(W569="N/A", "N/A", L569+W569), IF(AJ569="N/A", "N/A", AD569+AJ569))</f>
        <v>N/A</v>
      </c>
      <c r="AQ569" s="15" t="str">
        <f>IF(AD569="N/A", IF(X569="N/A", "N/A", L569+X569), IF(AK569="N/A", "N/A", AD569+AK569))</f>
        <v>N/A</v>
      </c>
      <c r="AR569" s="14" t="s">
        <v>42</v>
      </c>
      <c r="AS569" s="14" t="s">
        <v>42</v>
      </c>
      <c r="AT569" s="14" t="s">
        <v>42</v>
      </c>
      <c r="AU569" s="14" t="s">
        <v>42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J569" s="15">
        <f>IF(AR569="R", $CA569, IF(OR(AR569="P", AR569="T", AR569="N"), 0, IF($C569="DM", $T569, IF(OR(AR569="Y", AR569="IR"),$AM569,IF(AR569="C", IF($BI569="Y", IF($AF569="N/A", $Q569, $AF569), IF($AG569="N/A", $T569,$AG569)))))))</f>
        <v>0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0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0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0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</v>
      </c>
      <c r="CA569" s="14" t="s">
        <v>75</v>
      </c>
      <c r="CB569" s="15">
        <f>BZ569</f>
        <v>1</v>
      </c>
      <c r="CC569" s="14" t="str">
        <f>IF(OR($BH569="T", $BH569="R"), 0, IF($BH569="C", IF($BI569="Y", IF($BA569="C", 0, IF(AF569="N/A", Q569-T569, AF569-AG569)), IF($AF569="N/A", U569, AH569)), AN569))</f>
        <v>N/A</v>
      </c>
      <c r="CD569" s="14" t="str">
        <f>IF(OR($BH569="T", $BH569="R"), 0, IF($BH569="C", IF($BI569="Y", 0, IF($AF569="N/A", V569, AI569)), AO569))</f>
        <v>N/A</v>
      </c>
      <c r="CE569" s="14" t="str">
        <f>IF(OR($BH569="T", $BH569="R"), 0, IF($BH569="C", IF($BI569="Y", 0, IF($AF569="N/A", W569, AJ569)), AP569))</f>
        <v>N/A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S:0 G:1 GR:1</v>
      </c>
      <c r="CH569" s="6"/>
      <c r="CK569" s="6"/>
      <c r="CL569" s="6"/>
      <c r="CM569" s="6"/>
      <c r="CN569" s="6"/>
      <c r="CO569" s="6"/>
      <c r="CP569" s="6"/>
    </row>
    <row r="570" spans="1:94" x14ac:dyDescent="0.25">
      <c r="A570" s="13">
        <v>3655</v>
      </c>
      <c r="B570" s="14" t="s">
        <v>2070</v>
      </c>
      <c r="C570" s="14" t="s">
        <v>71</v>
      </c>
      <c r="D570" s="14" t="s">
        <v>59</v>
      </c>
      <c r="E570" s="14">
        <f>VLOOKUP(B570, 'Rookie Year'!$A$2:$B$55555,2,FALSE)</f>
        <v>2020</v>
      </c>
      <c r="F570" s="14">
        <v>2020</v>
      </c>
      <c r="G570" s="14" t="s">
        <v>40</v>
      </c>
      <c r="H570" s="14" t="s">
        <v>2191</v>
      </c>
      <c r="I570" s="15">
        <v>6</v>
      </c>
      <c r="J570" s="14">
        <v>4</v>
      </c>
      <c r="K570" s="16">
        <f>IF(AND(G570&lt;&gt;"N",R570="N/A"), IF(I570&lt;4, 0, 0.25),IF(I570=1, IF(J570=1,0.25, 0.25), IF(I570&lt;13, 0.25, IF(I570&lt;26, 0.4, IF(I570&lt;51, 0.6, 0.75)))))</f>
        <v>0.25</v>
      </c>
      <c r="L570" s="15">
        <f>I570-M570</f>
        <v>4</v>
      </c>
      <c r="M570" s="15">
        <f>ROUNDUP(I570*K570,0)</f>
        <v>2</v>
      </c>
      <c r="N570" s="15">
        <f>M570*J570</f>
        <v>8</v>
      </c>
      <c r="O570" s="15">
        <v>8</v>
      </c>
      <c r="P570" s="15">
        <v>0</v>
      </c>
      <c r="Q570" s="15">
        <f>N570-O570-P570</f>
        <v>0</v>
      </c>
      <c r="R570" s="14">
        <v>2022</v>
      </c>
      <c r="S570" s="14">
        <f>IF(R570="N/A", J570-($B$1-F570), J570-($B$1-R570))</f>
        <v>1</v>
      </c>
      <c r="T570" s="15">
        <v>0</v>
      </c>
      <c r="U570" s="15" t="str">
        <f>IF($S570&lt;2, "N/A", $M570)</f>
        <v>N/A</v>
      </c>
      <c r="V570" s="15" t="str">
        <f>IF($S570&lt;3, "N/A", $M570)</f>
        <v>N/A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Yes</v>
      </c>
      <c r="AA570" s="17">
        <f>IF(C570="DM", "N/A", IF(Z570="No","N/A",VLOOKUP(B570,'Extension List'!$A$3:$AE$1972,19,FALSE)))</f>
        <v>11</v>
      </c>
      <c r="AB570" s="14">
        <f>IF(C570="DM", "N/A", IF(Z570="No","N/A",VLOOKUP(B570,'Extension List'!$A$3:$AE$1972,21,FALSE)))</f>
        <v>3</v>
      </c>
      <c r="AC570" s="14">
        <v>3</v>
      </c>
      <c r="AD570" s="15">
        <f>IF(AE570="N/A", "N/A", AA570-AE570)</f>
        <v>8</v>
      </c>
      <c r="AE570" s="15">
        <f>IF(AA570="N/A", "N/A", IF(AC570&gt;0, IF(AA570&lt;13, ROUNDUP(0.25*AA570,0), IF(AA570&lt;26, ROUNDUP(0.4*AA570,0), IF(AA570&lt;51, ROUNDUP(0.6*AA570,0), ROUNDUP(0.75*AA570,0)))), "N/A"))</f>
        <v>3</v>
      </c>
      <c r="AF570" s="15">
        <f>IF(AD570="N/A","N/A", (AE570*AC570)+Q570)</f>
        <v>9</v>
      </c>
      <c r="AG570" s="15">
        <v>9</v>
      </c>
      <c r="AH570" s="15">
        <v>0</v>
      </c>
      <c r="AI570" s="15">
        <v>0</v>
      </c>
      <c r="AJ570" s="15">
        <v>0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OK</v>
      </c>
      <c r="AM570" s="15">
        <f>IF(AD570="N/A", L570+T570, L570+AG570)</f>
        <v>13</v>
      </c>
      <c r="AN570" s="15">
        <f>IF(AD570="N/A", IF(U570="N/A", "N/A", L570+U570), AD570+AH570)</f>
        <v>8</v>
      </c>
      <c r="AO570" s="15">
        <f>IF(AD570="N/A", IF(V570="N/A", "N/A", L570+V570), IF(AI570="N/A", "N/A", AD570+AI570))</f>
        <v>8</v>
      </c>
      <c r="AP570" s="15">
        <f>IF(AD570="N/A", IF(W570="N/A", "N/A", L570+W570), IF(AJ570="N/A", "N/A", AD570+AJ570))</f>
        <v>8</v>
      </c>
      <c r="AQ570" s="15" t="str">
        <f>IF(AD570="N/A", IF(X570="N/A", "N/A", L570+X570), IF(AK570="N/A", "N/A", AD570+AK570))</f>
        <v>N/A</v>
      </c>
      <c r="AR570" s="14" t="s">
        <v>40</v>
      </c>
      <c r="AS570" s="14" t="s">
        <v>40</v>
      </c>
      <c r="AT570" s="14" t="s">
        <v>40</v>
      </c>
      <c r="AU570" s="14" t="s">
        <v>40</v>
      </c>
      <c r="AV570" s="14" t="s">
        <v>40</v>
      </c>
      <c r="AW570" s="14" t="s">
        <v>40</v>
      </c>
      <c r="AX570" s="14" t="s">
        <v>40</v>
      </c>
      <c r="AY570" s="14" t="s">
        <v>40</v>
      </c>
      <c r="AZ570" s="14" t="s">
        <v>40</v>
      </c>
      <c r="BA570" s="14" t="s">
        <v>40</v>
      </c>
      <c r="BB570" s="14" t="s">
        <v>40</v>
      </c>
      <c r="BC570" s="14" t="s">
        <v>40</v>
      </c>
      <c r="BD570" s="14" t="s">
        <v>40</v>
      </c>
      <c r="BE570" s="14" t="s">
        <v>40</v>
      </c>
      <c r="BF570" s="14" t="s">
        <v>40</v>
      </c>
      <c r="BG570" s="14" t="s">
        <v>40</v>
      </c>
      <c r="BH570" s="14" t="s">
        <v>40</v>
      </c>
      <c r="BI570" s="14"/>
      <c r="BJ570" s="15">
        <f>IF(AR570="R", $CA570, IF(OR(AR570="P", AR570="T", AR570="N"), 0, IF($C570="DM", $T570, IF(OR(AR570="Y", AR570="IR"),$AM570,IF(AR570="C", IF($BI570="Y", IF($AF570="N/A", $Q570, $AF570), IF($AG570="N/A", $T570,$AG570)))))))</f>
        <v>13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13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13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13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13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13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13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13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13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13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13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13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13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13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13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13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13</v>
      </c>
      <c r="CA570" s="14" t="s">
        <v>75</v>
      </c>
      <c r="CB570" s="15">
        <f>BZ570</f>
        <v>13</v>
      </c>
      <c r="CC570" s="14">
        <f>IF(OR($BH570="T", $BH570="R"), 0, IF($BH570="C", IF($BI570="Y", IF($BA570="C", 0, IF(AF570="N/A", Q570-T570, AF570-AG570)), IF($AF570="N/A", U570, AH570)), AN570))</f>
        <v>8</v>
      </c>
      <c r="CD570" s="14">
        <f>IF(OR($BH570="T", $BH570="R"), 0, IF($BH570="C", IF($BI570="Y", 0, IF($AF570="N/A", V570, AI570)), AO570))</f>
        <v>8</v>
      </c>
      <c r="CE570" s="14">
        <f>IF(OR($BH570="T", $BH570="R"), 0, IF($BH570="C", IF($BI570="Y", 0, IF($AF570="N/A", W570, AJ570)), AP570))</f>
        <v>8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S:4/8 G:3 GR:9</v>
      </c>
      <c r="CH570" s="6"/>
      <c r="CK570" s="6"/>
      <c r="CL570" s="6"/>
      <c r="CM570" s="6"/>
      <c r="CN570" s="6"/>
      <c r="CO570" s="6"/>
      <c r="CP570" s="6"/>
    </row>
    <row r="571" spans="1:94" x14ac:dyDescent="0.25">
      <c r="A571" s="13">
        <v>6069</v>
      </c>
      <c r="B571" s="14" t="s">
        <v>3185</v>
      </c>
      <c r="C571" s="14" t="s">
        <v>71</v>
      </c>
      <c r="D571" s="14" t="s">
        <v>59</v>
      </c>
      <c r="E571" s="14">
        <v>2025</v>
      </c>
      <c r="F571" s="14">
        <v>2025</v>
      </c>
      <c r="G571" s="14" t="s">
        <v>40</v>
      </c>
      <c r="H571" s="14" t="s">
        <v>2211</v>
      </c>
      <c r="I571" s="15">
        <v>1</v>
      </c>
      <c r="J571" s="14">
        <v>3</v>
      </c>
      <c r="K571" s="16">
        <f>IF(AND(G571&lt;&gt;"N",R571="N/A"), IF(I571&lt;4, 0, 0.25),IF(I571=1, IF(J571=1,0.25, 0.25), IF(I571&lt;13, 0.25, IF(I571&lt;26, 0.4, IF(I571&lt;51, 0.6, 0.75)))))</f>
        <v>0</v>
      </c>
      <c r="L571" s="15">
        <f>I571-M571</f>
        <v>1</v>
      </c>
      <c r="M571" s="15">
        <f>ROUNDUP(I571*K571,0)</f>
        <v>0</v>
      </c>
      <c r="N571" s="15">
        <f>M571*J571</f>
        <v>0</v>
      </c>
      <c r="O571" s="15">
        <v>0</v>
      </c>
      <c r="P571" s="15">
        <v>0</v>
      </c>
      <c r="Q571" s="15">
        <f>N571-O571-P571</f>
        <v>0</v>
      </c>
      <c r="R571" s="14" t="s">
        <v>75</v>
      </c>
      <c r="S571" s="14">
        <f>IF(R571="N/A", J571-($B$1-F571), J571-($B$1-R571))</f>
        <v>3</v>
      </c>
      <c r="T571" s="15">
        <f>IF($S571&lt;1, "N/A", $M571)</f>
        <v>0</v>
      </c>
      <c r="U571" s="15">
        <f>IF($S571&lt;2, "N/A", $M571)</f>
        <v>0</v>
      </c>
      <c r="V571" s="15">
        <f>IF($S571&lt;3, "N/A", $M571)</f>
        <v>0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No</v>
      </c>
      <c r="AA571" s="17" t="str">
        <f>IF(C571="DM", "N/A", IF(Z571="No","N/A",VLOOKUP(B571,'Extension List'!$A$3:$AE$1972,19,FALSE)))</f>
        <v>N/A</v>
      </c>
      <c r="AB571" s="14" t="str">
        <f>IF(C571="DM", "N/A", IF(Z571="No","N/A",VLOOKUP(B571,'Extension List'!$A$3:$AE$1972,21,FALSE)))</f>
        <v>N/A</v>
      </c>
      <c r="AC571" s="14" t="str">
        <f>IF(AA571="N/A", "N/A", 0)</f>
        <v>N/A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1</v>
      </c>
      <c r="AN571" s="15">
        <f>IF(AD571="N/A", IF(U571="N/A", "N/A", L571+U571), AD571+AH571)</f>
        <v>1</v>
      </c>
      <c r="AO571" s="15">
        <f>IF(AD571="N/A", IF(V571="N/A", "N/A", L571+V571), IF(AI571="N/A", "N/A", AD571+AI571))</f>
        <v>1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40</v>
      </c>
      <c r="AX571" s="14" t="s">
        <v>40</v>
      </c>
      <c r="AY571" s="14" t="s">
        <v>40</v>
      </c>
      <c r="AZ571" s="14" t="s">
        <v>40</v>
      </c>
      <c r="BA571" s="14" t="s">
        <v>40</v>
      </c>
      <c r="BB571" s="14" t="s">
        <v>40</v>
      </c>
      <c r="BC571" s="14" t="s">
        <v>40</v>
      </c>
      <c r="BD571" s="14" t="s">
        <v>40</v>
      </c>
      <c r="BE571" s="14" t="s">
        <v>40</v>
      </c>
      <c r="BF571" s="14" t="s">
        <v>40</v>
      </c>
      <c r="BG571" s="14" t="s">
        <v>40</v>
      </c>
      <c r="BH571" s="14" t="s">
        <v>40</v>
      </c>
      <c r="BJ571" s="15">
        <f>IF(AR571="R", $CA571, IF(OR(AR571="P", AR571="T", AR571="N"), 0, IF($C571="DM", $T571, IF(OR(AR571="Y", AR571="IR"),$AM571,IF(AR571="C", IF($BI571="Y", IF($AF571="N/A", $Q571, $AF571), IF($AG571="N/A", $T571,$AG571)))))))</f>
        <v>1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1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1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1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1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1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1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1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1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1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</v>
      </c>
      <c r="CA571" s="14" t="s">
        <v>75</v>
      </c>
      <c r="CB571" s="15">
        <f>BZ571</f>
        <v>1</v>
      </c>
      <c r="CC571" s="14">
        <f>IF(OR($BH571="T", $BH571="R"), 0, IF($BH571="C", IF($BI571="Y", IF($BA571="C", 0, IF(AF571="N/A", Q571-T571, AF571-AG571)), IF($AF571="N/A", U571, AH571)), AN571))</f>
        <v>1</v>
      </c>
      <c r="CD571" s="14">
        <f>IF(OR($BH571="T", $BH571="R"), 0, IF($BH571="C", IF($BI571="Y", 0, IF($AF571="N/A", V571, AI571)), AO571))</f>
        <v>1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S:1 G:0 GR:0</v>
      </c>
      <c r="CH571" s="6"/>
      <c r="CK571" s="6"/>
      <c r="CL571" s="6"/>
      <c r="CM571" s="6"/>
      <c r="CN571" s="6"/>
      <c r="CO571" s="6"/>
      <c r="CP571" s="6"/>
    </row>
    <row r="572" spans="1:94" x14ac:dyDescent="0.25">
      <c r="A572" s="13">
        <v>5083</v>
      </c>
      <c r="B572" s="14" t="s">
        <v>2303</v>
      </c>
      <c r="C572" s="14" t="s">
        <v>72</v>
      </c>
      <c r="D572" s="14" t="s">
        <v>59</v>
      </c>
      <c r="E572" s="14">
        <f>VLOOKUP(B572, 'Rookie Year'!$A$2:$B$55555,2,FALSE)</f>
        <v>2020</v>
      </c>
      <c r="F572" s="14">
        <v>2023</v>
      </c>
      <c r="G572" s="14" t="s">
        <v>42</v>
      </c>
      <c r="H572" s="14" t="s">
        <v>1927</v>
      </c>
      <c r="I572" s="15">
        <v>1</v>
      </c>
      <c r="J572" s="14">
        <v>3</v>
      </c>
      <c r="K572" s="16">
        <f>IF(AND(G572&lt;&gt;"N",R572="N/A"), IF(I572&lt;4, 0, 0.25),IF(I572=1, IF(J572=1,0.25, 0.25), IF(I572&lt;13, 0.25, IF(I572&lt;26, 0.4, IF(I572&lt;51, 0.6, 0.75)))))</f>
        <v>0.25</v>
      </c>
      <c r="L572" s="15">
        <f>I572-M572</f>
        <v>0</v>
      </c>
      <c r="M572" s="15">
        <f>ROUNDUP(I572*K572,0)</f>
        <v>1</v>
      </c>
      <c r="N572" s="15">
        <f>M572*J572</f>
        <v>3</v>
      </c>
      <c r="O572" s="15">
        <v>2</v>
      </c>
      <c r="P572" s="15">
        <v>0</v>
      </c>
      <c r="Q572" s="15">
        <f>N572-O572-P572</f>
        <v>1</v>
      </c>
      <c r="R572" s="14" t="s">
        <v>75</v>
      </c>
      <c r="S572" s="14">
        <f>IF(R572="N/A", J572-($B$1-F572), J572-($B$1-R572))</f>
        <v>1</v>
      </c>
      <c r="T572" s="15">
        <v>1</v>
      </c>
      <c r="U572" s="15" t="str">
        <f>IF($S572&lt;2, "N/A", $M572)</f>
        <v>N/A</v>
      </c>
      <c r="V572" s="15" t="str">
        <f>IF($S572&lt;3, "N/A", $M572)</f>
        <v>N/A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List'!$A$3:$AE$1972,19,FALSE)))</f>
        <v>N/A</v>
      </c>
      <c r="AB572" s="14" t="str">
        <f>IF(C572="DM", "N/A", IF(Z572="No","N/A",VLOOKUP(B572,'Extension List'!$A$3:$AE$1972,21,FALSE)))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1</v>
      </c>
      <c r="AN572" s="15" t="str">
        <f>IF(AD572="N/A", IF(U572="N/A", "N/A", L572+U572), AD572+AH572)</f>
        <v>N/A</v>
      </c>
      <c r="AO572" s="15" t="str">
        <f>IF(AD572="N/A", IF(V572="N/A", "N/A", L572+V572), IF(AI572="N/A", "N/A", AD572+AI572))</f>
        <v>N/A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40</v>
      </c>
      <c r="BH572" s="14" t="s">
        <v>40</v>
      </c>
      <c r="BI572" s="14"/>
      <c r="BJ572" s="15">
        <f>IF(AR572="R", $CA572, IF(OR(AR572="P", AR572="T", AR572="N"), 0, IF($C572="DM", $T572, IF(OR(AR572="Y", AR572="IR"),$AM572,IF(AR572="C", IF($BI572="Y", IF($AF572="N/A", $Q572, $AF572), IF($AG572="N/A", $T572,$AG572)))))))</f>
        <v>1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1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1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1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1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1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1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1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1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1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1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1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1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1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1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1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1</v>
      </c>
      <c r="CA572" s="14" t="s">
        <v>75</v>
      </c>
      <c r="CB572" s="15">
        <f>BZ572</f>
        <v>1</v>
      </c>
      <c r="CC572" s="14" t="str">
        <f>IF(OR($BH572="T", $BH572="R"), 0, IF($BH572="C", IF($BI572="Y", IF($BA572="C", 0, IF(AF572="N/A", Q572-T572, AF572-AG572)), IF($AF572="N/A", U572, AH572)), AN572))</f>
        <v>N/A</v>
      </c>
      <c r="CD572" s="14" t="str">
        <f>IF(OR($BH572="T", $BH572="R"), 0, IF($BH572="C", IF($BI572="Y", 0, IF($AF572="N/A", V572, AI572)), AO572))</f>
        <v>N/A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S:0 G:1 GR:1</v>
      </c>
      <c r="CH572" s="6"/>
      <c r="CK572" s="6"/>
      <c r="CL572" s="6"/>
      <c r="CM572" s="6"/>
      <c r="CN572" s="6"/>
      <c r="CO572" s="6"/>
      <c r="CP572" s="6"/>
    </row>
    <row r="573" spans="1:94" x14ac:dyDescent="0.25">
      <c r="A573" s="13">
        <v>4148</v>
      </c>
      <c r="B573" s="14" t="s">
        <v>2340</v>
      </c>
      <c r="C573" s="14" t="s">
        <v>61</v>
      </c>
      <c r="D573" s="14" t="s">
        <v>55</v>
      </c>
      <c r="E573" s="14">
        <f>VLOOKUP(B573, 'Rookie Year'!$A$2:$B$55555,2,FALSE)</f>
        <v>2021</v>
      </c>
      <c r="F573" s="14">
        <v>2021</v>
      </c>
      <c r="G573" s="14" t="s">
        <v>40</v>
      </c>
      <c r="H573" s="14" t="s">
        <v>2151</v>
      </c>
      <c r="I573" s="15">
        <v>35</v>
      </c>
      <c r="J573" s="14">
        <v>5</v>
      </c>
      <c r="K573" s="16">
        <f>IF(AND(G573&lt;&gt;"N",R573="N/A"), IF(I573&lt;4, 0, 0.25),IF(I573=1, IF(J573=1,0.25, 0.25), IF(I573&lt;13, 0.25, IF(I573&lt;26, 0.4, IF(I573&lt;51, 0.6, 0.75)))))</f>
        <v>0.6</v>
      </c>
      <c r="L573" s="15">
        <f>I573-M573</f>
        <v>14</v>
      </c>
      <c r="M573" s="15">
        <f>ROUNDUP(I573*K573,0)</f>
        <v>21</v>
      </c>
      <c r="N573" s="15">
        <f>M573*J573</f>
        <v>105</v>
      </c>
      <c r="O573" s="15">
        <v>30</v>
      </c>
      <c r="P573" s="15">
        <v>21</v>
      </c>
      <c r="Q573" s="15">
        <f>N573-O573-P573</f>
        <v>54</v>
      </c>
      <c r="R573" s="14">
        <v>2024</v>
      </c>
      <c r="S573" s="14">
        <f>IF(R573="N/A", J573-($B$1-F573), J573-($B$1-R573))</f>
        <v>4</v>
      </c>
      <c r="T573" s="15">
        <v>40</v>
      </c>
      <c r="U573" s="15">
        <v>14</v>
      </c>
      <c r="V573" s="15">
        <v>0</v>
      </c>
      <c r="W573" s="15">
        <v>0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List'!$A$3:$AE$1972,19,FALSE)))</f>
        <v>N/A</v>
      </c>
      <c r="AB573" s="14" t="str">
        <f>IF(C573="DM", "N/A", IF(Z573="No","N/A",VLOOKUP(B573,'Extension List'!$A$3:$AE$1972,21,FALSE)))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54</v>
      </c>
      <c r="AN573" s="15">
        <f>IF(AD573="N/A", IF(U573="N/A", "N/A", L573+U573), AD573+AH573)</f>
        <v>28</v>
      </c>
      <c r="AO573" s="15">
        <f>IF(AD573="N/A", IF(V573="N/A", "N/A", L573+V573), IF(AI573="N/A", "N/A", AD573+AI573))</f>
        <v>14</v>
      </c>
      <c r="AP573" s="15">
        <f>IF(AD573="N/A", IF(W573="N/A", "N/A", L573+W573), IF(AJ573="N/A", "N/A", AD573+AJ573))</f>
        <v>14</v>
      </c>
      <c r="AQ573" s="15" t="str">
        <f>IF(AD573="N/A", IF(X573="N/A", "N/A", L573+X573), IF(AK573="N/A", "N/A", AD573+AK573))</f>
        <v>N/A</v>
      </c>
      <c r="AR573" s="14" t="s">
        <v>40</v>
      </c>
      <c r="AS573" s="14" t="s">
        <v>40</v>
      </c>
      <c r="AT573" s="14" t="s">
        <v>40</v>
      </c>
      <c r="AU573" s="14" t="s">
        <v>40</v>
      </c>
      <c r="AV573" s="14" t="s">
        <v>40</v>
      </c>
      <c r="AW573" s="14" t="s">
        <v>40</v>
      </c>
      <c r="AX573" s="14" t="s">
        <v>40</v>
      </c>
      <c r="AY573" s="14" t="s">
        <v>40</v>
      </c>
      <c r="AZ573" s="14" t="s">
        <v>40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I573" s="14"/>
      <c r="BJ573" s="15">
        <f>IF(AR573="R", $CA573, IF(OR(AR573="P", AR573="T", AR573="N"), 0, IF($C573="DM", $T573, IF(OR(AR573="Y", AR573="IR"),$AM573,IF(AR573="C", IF($BI573="Y", IF($AF573="N/A", $Q573, $AF573), IF($AG573="N/A", $T573,$AG573)))))))</f>
        <v>54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54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54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54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54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54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54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54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54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54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54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54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54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54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54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54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54</v>
      </c>
      <c r="CA573" s="14" t="s">
        <v>75</v>
      </c>
      <c r="CB573" s="15">
        <f>BZ573</f>
        <v>54</v>
      </c>
      <c r="CC573" s="14">
        <f>IF(OR($BH573="T", $BH573="R"), 0, IF($BH573="C", IF($BI573="Y", IF($BA573="C", 0, IF(AF573="N/A", Q573-T573, AF573-AG573)), IF($AF573="N/A", U573, AH573)), AN573))</f>
        <v>28</v>
      </c>
      <c r="CD573" s="14">
        <f>IF(OR($BH573="T", $BH573="R"), 0, IF($BH573="C", IF($BI573="Y", 0, IF($AF573="N/A", V573, AI573)), AO573))</f>
        <v>14</v>
      </c>
      <c r="CE573" s="14">
        <f>IF(OR($BH573="T", $BH573="R"), 0, IF($BH573="C", IF($BI573="Y", 0, IF($AF573="N/A", W573, AJ573)), AP573))</f>
        <v>14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S:14 G:21 GR:54</v>
      </c>
      <c r="CH573" s="6"/>
      <c r="CK573" s="6"/>
      <c r="CL573" s="6"/>
      <c r="CM573" s="6"/>
      <c r="CN573" s="6"/>
      <c r="CO573" s="6"/>
      <c r="CP573" s="6"/>
    </row>
    <row r="574" spans="1:94" x14ac:dyDescent="0.25">
      <c r="A574" s="13">
        <v>5654</v>
      </c>
      <c r="B574" s="14" t="s">
        <v>3063</v>
      </c>
      <c r="C574" s="14" t="s">
        <v>61</v>
      </c>
      <c r="D574" s="14" t="s">
        <v>55</v>
      </c>
      <c r="E574" s="14">
        <f>VLOOKUP(B574, 'Rookie Year'!$A$2:$B$55555,2,FALSE)</f>
        <v>2024</v>
      </c>
      <c r="F574" s="14">
        <v>2024</v>
      </c>
      <c r="G574" s="14" t="s">
        <v>40</v>
      </c>
      <c r="H574" s="14" t="s">
        <v>2866</v>
      </c>
      <c r="I574" s="15">
        <v>1</v>
      </c>
      <c r="J574" s="14">
        <v>3</v>
      </c>
      <c r="K574" s="16">
        <f>IF(AND(G574&lt;&gt;"N",R574="N/A"), IF(I574&lt;4, 0, 0.25),IF(I574=1, IF(J574=1,0.25, 0.25), IF(I574&lt;13, 0.25, IF(I574&lt;26, 0.4, IF(I574&lt;51, 0.6, 0.75)))))</f>
        <v>0</v>
      </c>
      <c r="L574" s="15">
        <f>I574-M574</f>
        <v>1</v>
      </c>
      <c r="M574" s="15">
        <f>ROUNDUP(I574*K574,0)</f>
        <v>0</v>
      </c>
      <c r="N574" s="15">
        <f>M574*J574</f>
        <v>0</v>
      </c>
      <c r="O574" s="15">
        <v>0</v>
      </c>
      <c r="P574" s="15">
        <v>0</v>
      </c>
      <c r="Q574" s="15">
        <f>N574-O574-P574</f>
        <v>0</v>
      </c>
      <c r="R574" s="14" t="s">
        <v>75</v>
      </c>
      <c r="S574" s="14">
        <f>IF(R574="N/A", J574-($B$1-F574), J574-($B$1-R574))</f>
        <v>2</v>
      </c>
      <c r="T574" s="15">
        <v>0</v>
      </c>
      <c r="U574" s="15">
        <v>0</v>
      </c>
      <c r="V574" s="15" t="str">
        <f>IF($S574&lt;3, "N/A", $M574)</f>
        <v>N/A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List'!$A$3:$AE$1972,19,FALSE)))</f>
        <v>N/A</v>
      </c>
      <c r="AB574" s="14" t="str">
        <f>IF(C574="DM", "N/A", IF(Z574="No","N/A",VLOOKUP(B574,'Extension List'!$A$3:$AE$1972,21,FALSE)))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1</v>
      </c>
      <c r="AN574" s="15">
        <f>IF(AD574="N/A", IF(U574="N/A", "N/A", L574+U574), AD574+AH574)</f>
        <v>1</v>
      </c>
      <c r="AO574" s="15" t="str">
        <f>IF(AD574="N/A", IF(V574="N/A", "N/A", L574+V574), IF(AI574="N/A", "N/A", AD574+AI574))</f>
        <v>N/A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I574" s="14"/>
      <c r="BJ574" s="15">
        <f>IF(AR574="R", $CA574, IF(OR(AR574="P", AR574="T", AR574="N"), 0, IF($C574="DM", $T574, IF(OR(AR574="Y", AR574="IR"),$AM574,IF(AR574="C", IF($BI574="Y", IF($AF574="N/A", $Q574, $AF574), IF($AG574="N/A", $T574,$AG574)))))))</f>
        <v>1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1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1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1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1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1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1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1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1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1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1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1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1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1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1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1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1</v>
      </c>
      <c r="CA574" s="14" t="s">
        <v>75</v>
      </c>
      <c r="CB574" s="15">
        <f>BZ574</f>
        <v>1</v>
      </c>
      <c r="CC574" s="14">
        <f>IF(OR($BH574="T", $BH574="R"), 0, IF($BH574="C", IF($BI574="Y", IF($BA574="C", 0, IF(AF574="N/A", Q574-T574, AF574-AG574)), IF($AF574="N/A", U574, AH574)), AN574))</f>
        <v>1</v>
      </c>
      <c r="CD574" s="14" t="str">
        <f>IF(OR($BH574="T", $BH574="R"), 0, IF($BH574="C", IF($BI574="Y", 0, IF($AF574="N/A", V574, AI574)), AO574))</f>
        <v>N/A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S:1 G:0 GR:0</v>
      </c>
      <c r="CH574" s="6"/>
      <c r="CK574" s="6"/>
      <c r="CL574" s="6"/>
      <c r="CM574" s="6"/>
      <c r="CN574" s="6"/>
      <c r="CO574" s="6"/>
      <c r="CP574" s="6"/>
    </row>
    <row r="575" spans="1:94" x14ac:dyDescent="0.25">
      <c r="A575" s="13">
        <v>6184</v>
      </c>
      <c r="B575" s="14" t="s">
        <v>2518</v>
      </c>
      <c r="C575" s="14" t="s">
        <v>61</v>
      </c>
      <c r="D575" s="14" t="s">
        <v>55</v>
      </c>
      <c r="E575" s="14">
        <f>VLOOKUP(B575, 'Rookie Year'!$A$2:$B$55555,2,FALSE)</f>
        <v>2013</v>
      </c>
      <c r="F575" s="14">
        <v>2025</v>
      </c>
      <c r="G575" s="14" t="s">
        <v>42</v>
      </c>
      <c r="H575" s="14">
        <v>3</v>
      </c>
      <c r="I575" s="15">
        <v>1</v>
      </c>
      <c r="J575" s="14">
        <v>1</v>
      </c>
      <c r="K575" s="16">
        <f>IF(AND(G575&lt;&gt;"N",R575="N/A"), IF(I575&lt;4, 0, 0.25),IF(I575=1, IF(J575=1,0.25, 0.25), IF(I575&lt;13, 0.25, IF(I575&lt;26, 0.4, IF(I575&lt;51, 0.6, 0.75)))))</f>
        <v>0.25</v>
      </c>
      <c r="L575" s="15">
        <f>I575-M575</f>
        <v>0</v>
      </c>
      <c r="M575" s="15">
        <f>ROUNDUP(I575*K575,0)</f>
        <v>1</v>
      </c>
      <c r="N575" s="15">
        <f>M575*J575</f>
        <v>1</v>
      </c>
      <c r="O575" s="15">
        <v>0</v>
      </c>
      <c r="P575" s="15">
        <v>0</v>
      </c>
      <c r="Q575" s="15">
        <f>N575-O575-P575</f>
        <v>1</v>
      </c>
      <c r="R575" s="14" t="s">
        <v>75</v>
      </c>
      <c r="S575" s="14">
        <f>IF(R575="N/A", J575-($B$1-F575), J575-($B$1-R575))</f>
        <v>1</v>
      </c>
      <c r="T575" s="15">
        <f>IF($S575&lt;1, "N/A", $M575)</f>
        <v>1</v>
      </c>
      <c r="U575" s="15" t="str">
        <f>IF($S575&lt;2, "N/A", $M575)</f>
        <v>N/A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No</v>
      </c>
      <c r="AA575" s="17" t="str">
        <f>IF(C575="DM", "N/A", IF(Z575="No","N/A",VLOOKUP(B575,'Extension List'!$A$3:$AE$1972,19,FALSE)))</f>
        <v>N/A</v>
      </c>
      <c r="AB575" s="14" t="str">
        <f>IF(C575="DM", "N/A", IF(Z575="No","N/A",VLOOKUP(B575,'Extension List'!$A$3:$AE$1972,21,FALSE)))</f>
        <v>N/A</v>
      </c>
      <c r="AC575" s="14" t="str">
        <f>IF(AA575="N/A", "N/A", 0)</f>
        <v>N/A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1</v>
      </c>
      <c r="AN575" s="15" t="str">
        <f>IF(AD575="N/A", IF(U575="N/A", "N/A", L575+U575), AD575+AH575)</f>
        <v>N/A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42</v>
      </c>
      <c r="AS575" s="14" t="s">
        <v>42</v>
      </c>
      <c r="AT575" s="14" t="s">
        <v>42</v>
      </c>
      <c r="AU575" s="14" t="s">
        <v>40</v>
      </c>
      <c r="AV575" s="14" t="s">
        <v>40</v>
      </c>
      <c r="AW575" s="14" t="s">
        <v>44</v>
      </c>
      <c r="AX575" s="14" t="s">
        <v>44</v>
      </c>
      <c r="AY575" s="14" t="s">
        <v>44</v>
      </c>
      <c r="AZ575" s="14" t="s">
        <v>44</v>
      </c>
      <c r="BA575" s="14" t="s">
        <v>44</v>
      </c>
      <c r="BB575" s="14" t="s">
        <v>44</v>
      </c>
      <c r="BC575" s="14" t="s">
        <v>44</v>
      </c>
      <c r="BD575" s="14" t="s">
        <v>44</v>
      </c>
      <c r="BE575" s="14" t="s">
        <v>44</v>
      </c>
      <c r="BF575" s="14" t="s">
        <v>44</v>
      </c>
      <c r="BG575" s="14" t="s">
        <v>44</v>
      </c>
      <c r="BH575" s="14" t="s">
        <v>44</v>
      </c>
      <c r="BJ575" s="15">
        <f>IF(AR575="R", $CA575, IF(OR(AR575="P", AR575="T", AR575="N"), 0, IF($C575="DM", $T575, IF(OR(AR575="Y", AR575="IR"),$AM575,IF(AR575="C", IF($BI575="Y", IF($AF575="N/A", $Q575, $AF575), IF($AG575="N/A", $T575,$AG575)))))))</f>
        <v>0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0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0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1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1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1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1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1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1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1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</v>
      </c>
      <c r="CA575" s="14" t="s">
        <v>75</v>
      </c>
      <c r="CB575" s="15">
        <f>BZ575</f>
        <v>1</v>
      </c>
      <c r="CC575" s="14" t="str">
        <f>IF(OR($BH575="T", $BH575="R"), 0, IF($BH575="C", IF($BI575="Y", IF($BA575="C", 0, IF(AF575="N/A", Q575-T575, AF575-AG575)), IF($AF575="N/A", U575, AH575)), AN575))</f>
        <v>N/A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S:0 G:1 GR:1</v>
      </c>
      <c r="CH575" s="6"/>
      <c r="CK575" s="6"/>
      <c r="CL575" s="6"/>
      <c r="CM575" s="6"/>
      <c r="CN575" s="6"/>
      <c r="CO575" s="6"/>
      <c r="CP575" s="6"/>
    </row>
    <row r="576" spans="1:94" x14ac:dyDescent="0.25">
      <c r="A576" s="13">
        <v>6023</v>
      </c>
      <c r="B576" s="14" t="s">
        <v>3139</v>
      </c>
      <c r="C576" s="14" t="s">
        <v>61</v>
      </c>
      <c r="D576" s="14" t="s">
        <v>55</v>
      </c>
      <c r="E576" s="14">
        <v>2025</v>
      </c>
      <c r="F576" s="14">
        <v>2025</v>
      </c>
      <c r="G576" s="14" t="s">
        <v>40</v>
      </c>
      <c r="H576" s="14" t="s">
        <v>2167</v>
      </c>
      <c r="I576" s="15">
        <v>5</v>
      </c>
      <c r="J576" s="14">
        <v>4</v>
      </c>
      <c r="K576" s="16">
        <f>IF(AND(G576&lt;&gt;"N",R576="N/A"), IF(I576&lt;4, 0, 0.25),IF(I576=1, IF(J576=1,0.25, 0.25), IF(I576&lt;13, 0.25, IF(I576&lt;26, 0.4, IF(I576&lt;51, 0.6, 0.75)))))</f>
        <v>0.25</v>
      </c>
      <c r="L576" s="15">
        <f>I576-M576</f>
        <v>3</v>
      </c>
      <c r="M576" s="15">
        <f>ROUNDUP(I576*K576,0)</f>
        <v>2</v>
      </c>
      <c r="N576" s="15">
        <f>M576*J576</f>
        <v>8</v>
      </c>
      <c r="O576" s="15">
        <v>0</v>
      </c>
      <c r="P576" s="15">
        <v>0</v>
      </c>
      <c r="Q576" s="15">
        <f>N576-O576-P576</f>
        <v>8</v>
      </c>
      <c r="R576" s="14" t="s">
        <v>75</v>
      </c>
      <c r="S576" s="14">
        <f>IF(R576="N/A", J576-($B$1-F576), J576-($B$1-R576))</f>
        <v>4</v>
      </c>
      <c r="T576" s="15">
        <v>8</v>
      </c>
      <c r="U576" s="15">
        <v>0</v>
      </c>
      <c r="V576" s="15">
        <v>0</v>
      </c>
      <c r="W576" s="15">
        <v>0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No</v>
      </c>
      <c r="AA576" s="17" t="str">
        <f>IF(C576="DM", "N/A", IF(Z576="No","N/A",VLOOKUP(B576,'Extension List'!$A$3:$AE$1972,19,FALSE)))</f>
        <v>N/A</v>
      </c>
      <c r="AB576" s="14" t="str">
        <f>IF(C576="DM", "N/A", IF(Z576="No","N/A",VLOOKUP(B576,'Extension List'!$A$3:$AE$1972,21,FALSE)))</f>
        <v>N/A</v>
      </c>
      <c r="AC576" s="14" t="str">
        <f>IF(AA576="N/A", "N/A", 0)</f>
        <v>N/A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11</v>
      </c>
      <c r="AN576" s="15">
        <f>IF(AD576="N/A", IF(U576="N/A", "N/A", L576+U576), AD576+AH576)</f>
        <v>3</v>
      </c>
      <c r="AO576" s="15">
        <f>IF(AD576="N/A", IF(V576="N/A", "N/A", L576+V576), IF(AI576="N/A", "N/A", AD576+AI576))</f>
        <v>3</v>
      </c>
      <c r="AP576" s="15">
        <f>IF(AD576="N/A", IF(W576="N/A", "N/A", L576+W576), IF(AJ576="N/A", "N/A", AD576+AJ576))</f>
        <v>3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J576" s="15">
        <f>IF(AR576="R", $CA576, IF(OR(AR576="P", AR576="T", AR576="N"), 0, IF($C576="DM", $T576, IF(OR(AR576="Y", AR576="IR"),$AM576,IF(AR576="C", IF($BI576="Y", IF($AF576="N/A", $Q576, $AF576), IF($AG576="N/A", $T576,$AG576)))))))</f>
        <v>11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11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11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11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11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11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11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11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11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11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11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11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11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11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11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11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11</v>
      </c>
      <c r="CA576" s="14" t="s">
        <v>75</v>
      </c>
      <c r="CB576" s="15">
        <f>BZ576</f>
        <v>11</v>
      </c>
      <c r="CC576" s="14">
        <f>IF(OR($BH576="T", $BH576="R"), 0, IF($BH576="C", IF($BI576="Y", IF($BA576="C", 0, IF(AF576="N/A", Q576-T576, AF576-AG576)), IF($AF576="N/A", U576, AH576)), AN576))</f>
        <v>3</v>
      </c>
      <c r="CD576" s="14">
        <f>IF(OR($BH576="T", $BH576="R"), 0, IF($BH576="C", IF($BI576="Y", 0, IF($AF576="N/A", V576, AI576)), AO576))</f>
        <v>3</v>
      </c>
      <c r="CE576" s="14">
        <f>IF(OR($BH576="T", $BH576="R"), 0, IF($BH576="C", IF($BI576="Y", 0, IF($AF576="N/A", W576, AJ576)), AP576))</f>
        <v>3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S:3 G:2 GR:8</v>
      </c>
      <c r="CH576" s="6"/>
      <c r="CK576" s="6"/>
      <c r="CL576" s="6"/>
      <c r="CM576" s="6"/>
      <c r="CN576" s="6"/>
      <c r="CO576" s="6"/>
      <c r="CP576" s="6"/>
    </row>
    <row r="577" spans="1:94" x14ac:dyDescent="0.25">
      <c r="A577" s="13">
        <v>4656</v>
      </c>
      <c r="B577" s="14" t="s">
        <v>1847</v>
      </c>
      <c r="C577" s="14" t="s">
        <v>61</v>
      </c>
      <c r="D577" s="14" t="s">
        <v>55</v>
      </c>
      <c r="E577" s="14">
        <f>VLOOKUP(B577, 'Rookie Year'!$A$2:$B$55555,2,FALSE)</f>
        <v>2013</v>
      </c>
      <c r="F577" s="14">
        <v>2022</v>
      </c>
      <c r="G577" s="14" t="s">
        <v>42</v>
      </c>
      <c r="H577" s="14" t="s">
        <v>1927</v>
      </c>
      <c r="I577" s="15">
        <v>24</v>
      </c>
      <c r="J577" s="14">
        <v>4</v>
      </c>
      <c r="K577" s="16">
        <f>IF(AND(G577&lt;&gt;"N",R577="N/A"), IF(I577&lt;4, 0, 0.25),IF(I577=1, IF(J577=1,0.25, 0.25), IF(I577&lt;13, 0.25, IF(I577&lt;26, 0.4, IF(I577&lt;51, 0.6, 0.75)))))</f>
        <v>0.4</v>
      </c>
      <c r="L577" s="15">
        <f>I577-M577</f>
        <v>14</v>
      </c>
      <c r="M577" s="15">
        <f>ROUNDUP(I577*K577,0)</f>
        <v>10</v>
      </c>
      <c r="N577" s="15">
        <f>M577*J577</f>
        <v>40</v>
      </c>
      <c r="O577" s="15">
        <v>30</v>
      </c>
      <c r="P577" s="15">
        <v>0</v>
      </c>
      <c r="Q577" s="15">
        <f>N577-O577-P577</f>
        <v>10</v>
      </c>
      <c r="R577" s="14" t="s">
        <v>75</v>
      </c>
      <c r="S577" s="14">
        <f>IF(R577="N/A", J577-($B$1-F577), J577-($B$1-R577))</f>
        <v>1</v>
      </c>
      <c r="T577" s="15">
        <v>10</v>
      </c>
      <c r="U577" s="15" t="str">
        <f>IF($S577&lt;2, "N/A", $M577)</f>
        <v>N/A</v>
      </c>
      <c r="V577" s="15" t="str">
        <f>IF($S577&lt;3, "N/A", $M577)</f>
        <v>N/A</v>
      </c>
      <c r="W577" s="15" t="str">
        <f>IF($S577&lt;4, "N/A", $M577)</f>
        <v>N/A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Yes</v>
      </c>
      <c r="AA577" s="17">
        <f>IF(C577="DM", "N/A", IF(Z577="No","N/A",VLOOKUP(B577,'Extension List'!$A$3:$AE$1972,19,FALSE)))</f>
        <v>17</v>
      </c>
      <c r="AB577" s="14">
        <f>IF(C577="DM", "N/A", IF(Z577="No","N/A",VLOOKUP(B577,'Extension List'!$A$3:$AE$1972,21,FALSE)))</f>
        <v>4</v>
      </c>
      <c r="AC577" s="14">
        <f>IF(AA577="N/A", "N/A", 0)</f>
        <v>0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24</v>
      </c>
      <c r="AN577" s="15" t="str">
        <f>IF(AD577="N/A", IF(U577="N/A", "N/A", L577+U577), AD577+AH577)</f>
        <v>N/A</v>
      </c>
      <c r="AO577" s="15" t="str">
        <f>IF(AD577="N/A", IF(V577="N/A", "N/A", L577+V577), IF(AI577="N/A", "N/A", AD577+AI577))</f>
        <v>N/A</v>
      </c>
      <c r="AP577" s="15" t="str">
        <f>IF(AD577="N/A", IF(W577="N/A", "N/A", L577+W577), IF(AJ577="N/A", "N/A", AD577+AJ577))</f>
        <v>N/A</v>
      </c>
      <c r="AQ577" s="15" t="str">
        <f>IF(AD577="N/A", IF(X577="N/A", "N/A", L577+X577), IF(AK577="N/A", "N/A", AD577+AK577))</f>
        <v>N/A</v>
      </c>
      <c r="AR577" s="14" t="s">
        <v>44</v>
      </c>
      <c r="AS577" s="14" t="s">
        <v>44</v>
      </c>
      <c r="AT577" s="14" t="s">
        <v>44</v>
      </c>
      <c r="AU577" s="14" t="s">
        <v>44</v>
      </c>
      <c r="AV577" s="14" t="s">
        <v>44</v>
      </c>
      <c r="AW577" s="14" t="s">
        <v>44</v>
      </c>
      <c r="AX577" s="14" t="s">
        <v>44</v>
      </c>
      <c r="AY577" s="14" t="s">
        <v>44</v>
      </c>
      <c r="AZ577" s="14" t="s">
        <v>44</v>
      </c>
      <c r="BA577" s="14" t="s">
        <v>44</v>
      </c>
      <c r="BB577" s="14" t="s">
        <v>44</v>
      </c>
      <c r="BC577" s="14" t="s">
        <v>44</v>
      </c>
      <c r="BD577" s="14" t="s">
        <v>44</v>
      </c>
      <c r="BE577" s="14" t="s">
        <v>44</v>
      </c>
      <c r="BF577" s="14" t="s">
        <v>44</v>
      </c>
      <c r="BG577" s="14" t="s">
        <v>44</v>
      </c>
      <c r="BH577" s="14" t="s">
        <v>44</v>
      </c>
      <c r="BI577" s="14"/>
      <c r="BJ577" s="15">
        <f>IF(AR577="R", $CA577, IF(OR(AR577="P", AR577="T", AR577="N"), 0, IF($C577="DM", $T577, IF(OR(AR577="Y", AR577="IR"),$AM577,IF(AR577="C", IF($BI577="Y", IF($AF577="N/A", $Q577, $AF577), IF($AG577="N/A", $T577,$AG577)))))))</f>
        <v>10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10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10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10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10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10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10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10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10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10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10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10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10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10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10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10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10</v>
      </c>
      <c r="CA577" s="14" t="s">
        <v>75</v>
      </c>
      <c r="CB577" s="15">
        <f>BZ577</f>
        <v>10</v>
      </c>
      <c r="CC577" s="14" t="str">
        <f>IF(OR($BH577="T", $BH577="R"), 0, IF($BH577="C", IF($BI577="Y", IF($BA577="C", 0, IF(AF577="N/A", Q577-T577, AF577-AG577)), IF($AF577="N/A", U577, AH577)), AN577))</f>
        <v>N/A</v>
      </c>
      <c r="CD577" s="14" t="str">
        <f>IF(OR($BH577="T", $BH577="R"), 0, IF($BH577="C", IF($BI577="Y", 0, IF($AF577="N/A", V577, AI577)), AO577))</f>
        <v>N/A</v>
      </c>
      <c r="CE577" s="14" t="str">
        <f>IF(OR($BH577="T", $BH577="R"), 0, IF($BH577="C", IF($BI577="Y", 0, IF($AF577="N/A", W577, AJ577)), AP577))</f>
        <v>N/A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S:14 G:10 GR:10</v>
      </c>
      <c r="CH577" s="6"/>
      <c r="CK577" s="6"/>
      <c r="CL577" s="6"/>
      <c r="CM577" s="6"/>
      <c r="CN577" s="6"/>
      <c r="CO577" s="6"/>
      <c r="CP577" s="6"/>
    </row>
    <row r="578" spans="1:94" x14ac:dyDescent="0.25">
      <c r="A578" s="13">
        <v>5699</v>
      </c>
      <c r="B578" s="14" t="s">
        <v>3064</v>
      </c>
      <c r="C578" s="14" t="s">
        <v>62</v>
      </c>
      <c r="D578" s="14" t="s">
        <v>55</v>
      </c>
      <c r="E578" s="14">
        <f>VLOOKUP(B578, 'Rookie Year'!$A$2:$B$55555,2,FALSE)</f>
        <v>2024</v>
      </c>
      <c r="F578" s="14">
        <v>2024</v>
      </c>
      <c r="G578" s="14" t="s">
        <v>40</v>
      </c>
      <c r="H578" s="14" t="s">
        <v>2239</v>
      </c>
      <c r="I578" s="15">
        <v>1</v>
      </c>
      <c r="J578" s="14">
        <v>3</v>
      </c>
      <c r="K578" s="16">
        <f>IF(AND(G578&lt;&gt;"N",R578="N/A"), IF(I578&lt;4, 0, 0.25),IF(I578=1, IF(J578=1,0.25, 0.25), IF(I578&lt;13, 0.25, IF(I578&lt;26, 0.4, IF(I578&lt;51, 0.6, 0.75)))))</f>
        <v>0</v>
      </c>
      <c r="L578" s="15">
        <f>I578-M578</f>
        <v>1</v>
      </c>
      <c r="M578" s="15">
        <f>ROUNDUP(I578*K578,0)</f>
        <v>0</v>
      </c>
      <c r="N578" s="15">
        <f>M578*J578</f>
        <v>0</v>
      </c>
      <c r="O578" s="15">
        <v>0</v>
      </c>
      <c r="P578" s="15">
        <v>0</v>
      </c>
      <c r="Q578" s="15">
        <f>N578-O578-P578</f>
        <v>0</v>
      </c>
      <c r="R578" s="14" t="s">
        <v>75</v>
      </c>
      <c r="S578" s="14">
        <f>IF(R578="N/A", J578-($B$1-F578), J578-($B$1-R578))</f>
        <v>2</v>
      </c>
      <c r="T578" s="15">
        <v>0</v>
      </c>
      <c r="U578" s="15">
        <v>0</v>
      </c>
      <c r="V578" s="15" t="str">
        <f>IF($S578&lt;3, "N/A", $M578)</f>
        <v>N/A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No</v>
      </c>
      <c r="AA578" s="17" t="str">
        <f>IF(C578="DM", "N/A", IF(Z578="No","N/A",VLOOKUP(B578,'Extension List'!$A$3:$AE$1972,19,FALSE)))</f>
        <v>N/A</v>
      </c>
      <c r="AB578" s="14" t="str">
        <f>IF(C578="DM", "N/A", IF(Z578="No","N/A",VLOOKUP(B578,'Extension List'!$A$3:$AE$1972,21,FALSE)))</f>
        <v>N/A</v>
      </c>
      <c r="AC578" s="14" t="str">
        <f>IF(AA578="N/A", "N/A", 0)</f>
        <v>N/A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1</v>
      </c>
      <c r="AN578" s="15">
        <f>IF(AD578="N/A", IF(U578="N/A", "N/A", L578+U578), AD578+AH578)</f>
        <v>1</v>
      </c>
      <c r="AO578" s="15" t="str">
        <f>IF(AD578="N/A", IF(V578="N/A", "N/A", L578+V578), IF(AI578="N/A", "N/A", AD578+AI578))</f>
        <v>N/A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40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I578" s="14"/>
      <c r="BJ578" s="15">
        <f>IF(AR578="R", $CA578, IF(OR(AR578="P", AR578="T", AR578="N"), 0, IF($C578="DM", $T578, IF(OR(AR578="Y", AR578="IR"),$AM578,IF(AR578="C", IF($BI578="Y", IF($AF578="N/A", $Q578, $AF578), IF($AG578="N/A", $T578,$AG578)))))))</f>
        <v>1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1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1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1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1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1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1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1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1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1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1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1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1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1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1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1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1</v>
      </c>
      <c r="CA578" s="14" t="s">
        <v>75</v>
      </c>
      <c r="CB578" s="15">
        <f>BZ578</f>
        <v>1</v>
      </c>
      <c r="CC578" s="14">
        <f>IF(OR($BH578="T", $BH578="R"), 0, IF($BH578="C", IF($BI578="Y", IF($BA578="C", 0, IF(AF578="N/A", Q578-T578, AF578-AG578)), IF($AF578="N/A", U578, AH578)), AN578))</f>
        <v>1</v>
      </c>
      <c r="CD578" s="14" t="str">
        <f>IF(OR($BH578="T", $BH578="R"), 0, IF($BH578="C", IF($BI578="Y", 0, IF($AF578="N/A", V578, AI578)), AO578))</f>
        <v>N/A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S:1 G:0 GR:0</v>
      </c>
      <c r="CH578" s="6"/>
      <c r="CK578" s="6"/>
      <c r="CL578" s="6"/>
      <c r="CM578" s="6"/>
      <c r="CN578" s="6"/>
      <c r="CO578" s="6"/>
      <c r="CP578" s="6"/>
    </row>
    <row r="579" spans="1:94" x14ac:dyDescent="0.25">
      <c r="A579" s="13">
        <v>5937</v>
      </c>
      <c r="B579" s="14" t="s">
        <v>2883</v>
      </c>
      <c r="C579" s="14" t="s">
        <v>62</v>
      </c>
      <c r="D579" s="14" t="s">
        <v>55</v>
      </c>
      <c r="E579" s="14">
        <f>VLOOKUP(B579, 'Rookie Year'!$A$2:$B$55555,2,FALSE)</f>
        <v>2020</v>
      </c>
      <c r="F579" s="14">
        <v>2025</v>
      </c>
      <c r="G579" s="14" t="s">
        <v>42</v>
      </c>
      <c r="H579" s="14" t="s">
        <v>1927</v>
      </c>
      <c r="I579" s="15">
        <v>7</v>
      </c>
      <c r="J579" s="14">
        <v>3</v>
      </c>
      <c r="K579" s="16">
        <f>IF(AND(G579&lt;&gt;"N",R579="N/A"), IF(I579&lt;4, 0, 0.25),IF(I579=1, IF(J579=1,0.25, 0.25), IF(I579&lt;13, 0.25, IF(I579&lt;26, 0.4, IF(I579&lt;51, 0.6, 0.75)))))</f>
        <v>0.25</v>
      </c>
      <c r="L579" s="15">
        <f>I579-M579</f>
        <v>5</v>
      </c>
      <c r="M579" s="15">
        <f>ROUNDUP(I579*K579,0)</f>
        <v>2</v>
      </c>
      <c r="N579" s="15">
        <f>M579*J579</f>
        <v>6</v>
      </c>
      <c r="O579" s="15">
        <v>0</v>
      </c>
      <c r="P579" s="15">
        <v>0</v>
      </c>
      <c r="Q579" s="15">
        <f>N579-O579-P579</f>
        <v>6</v>
      </c>
      <c r="R579" s="14" t="s">
        <v>75</v>
      </c>
      <c r="S579" s="14">
        <f>IF(R579="N/A", J579-($B$1-F579), J579-($B$1-R579))</f>
        <v>3</v>
      </c>
      <c r="T579" s="15">
        <v>6</v>
      </c>
      <c r="U579" s="15">
        <v>0</v>
      </c>
      <c r="V579" s="15">
        <v>0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No</v>
      </c>
      <c r="AA579" s="17" t="str">
        <f>IF(C579="DM", "N/A", IF(Z579="No","N/A",VLOOKUP(B579,'Extension List'!$A$3:$AE$1972,19,FALSE)))</f>
        <v>N/A</v>
      </c>
      <c r="AB579" s="14" t="str">
        <f>IF(C579="DM", "N/A", IF(Z579="No","N/A",VLOOKUP(B579,'Extension List'!$A$3:$AE$1972,21,FALSE)))</f>
        <v>N/A</v>
      </c>
      <c r="AC579" s="14" t="str">
        <f>IF(AA579="N/A", "N/A", 0)</f>
        <v>N/A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11</v>
      </c>
      <c r="AN579" s="15">
        <f>IF(AD579="N/A", IF(U579="N/A", "N/A", L579+U579), AD579+AH579)</f>
        <v>5</v>
      </c>
      <c r="AO579" s="15">
        <f>IF(AD579="N/A", IF(V579="N/A", "N/A", L579+V579), IF(AI579="N/A", "N/A", AD579+AI579))</f>
        <v>5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I579" s="14"/>
      <c r="BJ579" s="15">
        <f>IF(AR579="R", $CA579, IF(OR(AR579="P", AR579="T", AR579="N"), 0, IF($C579="DM", $T579, IF(OR(AR579="Y", AR579="IR"),$AM579,IF(AR579="C", IF($BI579="Y", IF($AF579="N/A", $Q579, $AF579), IF($AG579="N/A", $T579,$AG579)))))))</f>
        <v>11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11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11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11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11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11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11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11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11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11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11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11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11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11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11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11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11</v>
      </c>
      <c r="CA579" s="14" t="s">
        <v>75</v>
      </c>
      <c r="CB579" s="15">
        <f>BZ579</f>
        <v>11</v>
      </c>
      <c r="CC579" s="14">
        <f>IF(OR($BH579="T", $BH579="R"), 0, IF($BH579="C", IF($BI579="Y", IF($BA579="C", 0, IF(AF579="N/A", Q579-T579, AF579-AG579)), IF($AF579="N/A", U579, AH579)), AN579))</f>
        <v>5</v>
      </c>
      <c r="CD579" s="14">
        <f>IF(OR($BH579="T", $BH579="R"), 0, IF($BH579="C", IF($BI579="Y", 0, IF($AF579="N/A", V579, AI579)), AO579))</f>
        <v>5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S:5 G:2 GR:6</v>
      </c>
      <c r="CH579" s="6"/>
      <c r="CK579" s="6"/>
      <c r="CL579" s="6"/>
      <c r="CM579" s="6"/>
      <c r="CN579" s="6"/>
      <c r="CO579" s="6"/>
      <c r="CP579" s="6"/>
    </row>
    <row r="580" spans="1:94" x14ac:dyDescent="0.25">
      <c r="A580" s="13">
        <v>5838</v>
      </c>
      <c r="B580" s="14" t="s">
        <v>2366</v>
      </c>
      <c r="C580" s="14" t="s">
        <v>62</v>
      </c>
      <c r="D580" s="14" t="s">
        <v>55</v>
      </c>
      <c r="E580" s="14">
        <f>VLOOKUP(B580, 'Rookie Year'!$A$2:$B$55555,2,FALSE)</f>
        <v>2021</v>
      </c>
      <c r="F580" s="14">
        <v>2025</v>
      </c>
      <c r="G580" s="14" t="s">
        <v>42</v>
      </c>
      <c r="H580" s="14" t="s">
        <v>2928</v>
      </c>
      <c r="I580" s="15">
        <v>27</v>
      </c>
      <c r="J580" s="14">
        <v>3</v>
      </c>
      <c r="K580" s="16">
        <f>IF(AND(G580&lt;&gt;"N",R580="N/A"), IF(I580&lt;4, 0, 0.25),IF(I580=1, IF(J580=1,0.25, 0.25), IF(I580&lt;13, 0.25, IF(I580&lt;26, 0.4, IF(I580&lt;51, 0.6, 0.75)))))</f>
        <v>0.6</v>
      </c>
      <c r="L580" s="15">
        <f>I580-M580</f>
        <v>10</v>
      </c>
      <c r="M580" s="15">
        <f>ROUNDUP(I580*K580,0)</f>
        <v>17</v>
      </c>
      <c r="N580" s="15">
        <f>M580*J580</f>
        <v>51</v>
      </c>
      <c r="O580" s="15">
        <v>0</v>
      </c>
      <c r="P580" s="15">
        <v>0</v>
      </c>
      <c r="Q580" s="15">
        <f>N580-O580-P580</f>
        <v>51</v>
      </c>
      <c r="R580" s="14" t="s">
        <v>75</v>
      </c>
      <c r="S580" s="14">
        <f>IF(R580="N/A", J580-($B$1-F580), J580-($B$1-R580))</f>
        <v>3</v>
      </c>
      <c r="T580" s="15">
        <v>25</v>
      </c>
      <c r="U580" s="15">
        <f>IF($S580&lt;2, "N/A", $M580)</f>
        <v>17</v>
      </c>
      <c r="V580" s="15">
        <v>9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List'!$A$3:$AE$1972,19,FALSE)))</f>
        <v>N/A</v>
      </c>
      <c r="AB580" s="14" t="str">
        <f>IF(C580="DM", "N/A", IF(Z580="No","N/A",VLOOKUP(B580,'Extension List'!$A$3:$AE$1972,21,FALSE)))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35</v>
      </c>
      <c r="AN580" s="15">
        <f>IF(AD580="N/A", IF(U580="N/A", "N/A", L580+U580), AD580+AH580)</f>
        <v>27</v>
      </c>
      <c r="AO580" s="15">
        <f>IF(AD580="N/A", IF(V580="N/A", "N/A", L580+V580), IF(AI580="N/A", "N/A", AD580+AI580))</f>
        <v>19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40</v>
      </c>
      <c r="AS580" s="14" t="s">
        <v>40</v>
      </c>
      <c r="AT580" s="14" t="s">
        <v>40</v>
      </c>
      <c r="AU580" s="14" t="s">
        <v>40</v>
      </c>
      <c r="AV580" s="14" t="s">
        <v>40</v>
      </c>
      <c r="AW580" s="14" t="s">
        <v>40</v>
      </c>
      <c r="AX580" s="14" t="s">
        <v>40</v>
      </c>
      <c r="AY580" s="14" t="s">
        <v>40</v>
      </c>
      <c r="AZ580" s="14" t="s">
        <v>40</v>
      </c>
      <c r="BA580" s="14" t="s">
        <v>40</v>
      </c>
      <c r="BB580" s="14" t="s">
        <v>40</v>
      </c>
      <c r="BC580" s="14" t="s">
        <v>40</v>
      </c>
      <c r="BD580" s="14" t="s">
        <v>40</v>
      </c>
      <c r="BE580" s="14" t="s">
        <v>40</v>
      </c>
      <c r="BF580" s="14" t="s">
        <v>40</v>
      </c>
      <c r="BG580" s="14" t="s">
        <v>40</v>
      </c>
      <c r="BH580" s="14" t="s">
        <v>40</v>
      </c>
      <c r="BI580" s="14"/>
      <c r="BJ580" s="15">
        <f>IF(AR580="R", $CA580, IF(OR(AR580="P", AR580="T", AR580="N"), 0, IF($C580="DM", $T580, IF(OR(AR580="Y", AR580="IR"),$AM580,IF(AR580="C", IF($BI580="Y", IF($AF580="N/A", $Q580, $AF580), IF($AG580="N/A", $T580,$AG580)))))))</f>
        <v>35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35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35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35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35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35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35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35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35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35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35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35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35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35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35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35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35</v>
      </c>
      <c r="CA580" s="14" t="s">
        <v>75</v>
      </c>
      <c r="CB580" s="15">
        <f>BZ580</f>
        <v>35</v>
      </c>
      <c r="CC580" s="14">
        <f>IF(OR($BH580="T", $BH580="R"), 0, IF($BH580="C", IF($BI580="Y", IF($BA580="C", 0, IF(AF580="N/A", Q580-T580, AF580-AG580)), IF($AF580="N/A", U580, AH580)), AN580))</f>
        <v>27</v>
      </c>
      <c r="CD580" s="14">
        <f>IF(OR($BH580="T", $BH580="R"), 0, IF($BH580="C", IF($BI580="Y", 0, IF($AF580="N/A", V580, AI580)), AO580))</f>
        <v>19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S:10 G:17 GR:51</v>
      </c>
      <c r="CH580" s="6"/>
      <c r="CK580" s="6"/>
      <c r="CL580" s="6"/>
      <c r="CM580" s="6"/>
      <c r="CN580" s="6"/>
      <c r="CO580" s="6"/>
      <c r="CP580" s="6"/>
    </row>
    <row r="581" spans="1:94" x14ac:dyDescent="0.25">
      <c r="A581" s="13">
        <v>6052</v>
      </c>
      <c r="B581" s="14" t="s">
        <v>3168</v>
      </c>
      <c r="C581" s="14" t="s">
        <v>62</v>
      </c>
      <c r="D581" s="14" t="s">
        <v>55</v>
      </c>
      <c r="E581" s="14">
        <v>2025</v>
      </c>
      <c r="F581" s="14">
        <v>2025</v>
      </c>
      <c r="G581" s="14" t="s">
        <v>40</v>
      </c>
      <c r="H581" s="14" t="s">
        <v>2197</v>
      </c>
      <c r="I581" s="15">
        <v>1</v>
      </c>
      <c r="J581" s="14">
        <v>3</v>
      </c>
      <c r="K581" s="16">
        <f>IF(AND(G581&lt;&gt;"N",R581="N/A"), IF(I581&lt;4, 0, 0.25),IF(I581=1, IF(J581=1,0.25, 0.25), IF(I581&lt;13, 0.25, IF(I581&lt;26, 0.4, IF(I581&lt;51, 0.6, 0.75)))))</f>
        <v>0</v>
      </c>
      <c r="L581" s="15">
        <f>I581-M581</f>
        <v>1</v>
      </c>
      <c r="M581" s="15">
        <f>ROUNDUP(I581*K581,0)</f>
        <v>0</v>
      </c>
      <c r="N581" s="15">
        <f>M581*J581</f>
        <v>0</v>
      </c>
      <c r="O581" s="15">
        <v>0</v>
      </c>
      <c r="P581" s="15">
        <v>0</v>
      </c>
      <c r="Q581" s="15">
        <f>N581-O581-P581</f>
        <v>0</v>
      </c>
      <c r="R581" s="14" t="s">
        <v>75</v>
      </c>
      <c r="S581" s="14">
        <f>IF(R581="N/A", J581-($B$1-F581), J581-($B$1-R581))</f>
        <v>3</v>
      </c>
      <c r="T581" s="15">
        <f>IF($S581&lt;1, "N/A", $M581)</f>
        <v>0</v>
      </c>
      <c r="U581" s="15">
        <f>IF($S581&lt;2, "N/A", $M581)</f>
        <v>0</v>
      </c>
      <c r="V581" s="15">
        <f>IF($S581&lt;3, "N/A", $M581)</f>
        <v>0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No</v>
      </c>
      <c r="AA581" s="17" t="str">
        <f>IF(C581="DM", "N/A", IF(Z581="No","N/A",VLOOKUP(B581,'Extension List'!$A$3:$AE$1972,19,FALSE)))</f>
        <v>N/A</v>
      </c>
      <c r="AB581" s="14" t="str">
        <f>IF(C581="DM", "N/A", IF(Z581="No","N/A",VLOOKUP(B581,'Extension List'!$A$3:$AE$1972,21,FALSE)))</f>
        <v>N/A</v>
      </c>
      <c r="AC581" s="14" t="str">
        <f>IF(AA581="N/A", "N/A", 0)</f>
        <v>N/A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1</v>
      </c>
      <c r="AN581" s="15">
        <f>IF(AD581="N/A", IF(U581="N/A", "N/A", L581+U581), AD581+AH581)</f>
        <v>1</v>
      </c>
      <c r="AO581" s="15">
        <f>IF(AD581="N/A", IF(V581="N/A", "N/A", L581+V581), IF(AI581="N/A", "N/A", AD581+AI581))</f>
        <v>1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40</v>
      </c>
      <c r="AS581" s="14" t="s">
        <v>40</v>
      </c>
      <c r="AT581" s="14" t="s">
        <v>40</v>
      </c>
      <c r="AU581" s="14" t="s">
        <v>40</v>
      </c>
      <c r="AV581" s="14" t="s">
        <v>40</v>
      </c>
      <c r="AW581" s="14" t="s">
        <v>40</v>
      </c>
      <c r="AX581" s="14" t="s">
        <v>40</v>
      </c>
      <c r="AY581" s="14" t="s">
        <v>40</v>
      </c>
      <c r="AZ581" s="14" t="s">
        <v>40</v>
      </c>
      <c r="BA581" s="14" t="s">
        <v>40</v>
      </c>
      <c r="BB581" s="14" t="s">
        <v>40</v>
      </c>
      <c r="BC581" s="14" t="s">
        <v>40</v>
      </c>
      <c r="BD581" s="14" t="s">
        <v>40</v>
      </c>
      <c r="BE581" s="14" t="s">
        <v>40</v>
      </c>
      <c r="BF581" s="14" t="s">
        <v>40</v>
      </c>
      <c r="BG581" s="14" t="s">
        <v>40</v>
      </c>
      <c r="BH581" s="14" t="s">
        <v>40</v>
      </c>
      <c r="BJ581" s="15">
        <f>IF(AR581="R", $CA581, IF(OR(AR581="P", AR581="T", AR581="N"), 0, IF($C581="DM", $T581, IF(OR(AR581="Y", AR581="IR"),$AM581,IF(AR581="C", IF($BI581="Y", IF($AF581="N/A", $Q581, $AF581), IF($AG581="N/A", $T581,$AG581)))))))</f>
        <v>1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1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1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1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1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1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1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1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1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1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1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1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1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1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1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1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1</v>
      </c>
      <c r="CA581" s="14" t="s">
        <v>75</v>
      </c>
      <c r="CB581" s="15">
        <f>BZ581</f>
        <v>1</v>
      </c>
      <c r="CC581" s="14">
        <f>IF(OR($BH581="T", $BH581="R"), 0, IF($BH581="C", IF($BI581="Y", IF($BA581="C", 0, IF(AF581="N/A", Q581-T581, AF581-AG581)), IF($AF581="N/A", U581, AH581)), AN581))</f>
        <v>1</v>
      </c>
      <c r="CD581" s="14">
        <f>IF(OR($BH581="T", $BH581="R"), 0, IF($BH581="C", IF($BI581="Y", 0, IF($AF581="N/A", V581, AI581)), AO581))</f>
        <v>1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S:1 G:0 GR:0</v>
      </c>
      <c r="CH581" s="6"/>
      <c r="CK581" s="6"/>
      <c r="CL581" s="6"/>
      <c r="CM581" s="6"/>
      <c r="CN581" s="6"/>
      <c r="CO581" s="6"/>
      <c r="CP581" s="6"/>
    </row>
    <row r="582" spans="1:94" x14ac:dyDescent="0.25">
      <c r="A582" s="13">
        <v>5634</v>
      </c>
      <c r="B582" s="14" t="s">
        <v>3065</v>
      </c>
      <c r="C582" s="14" t="s">
        <v>62</v>
      </c>
      <c r="D582" s="14" t="s">
        <v>55</v>
      </c>
      <c r="E582" s="14">
        <f>VLOOKUP(B582, 'Rookie Year'!$A$2:$B$55555,2,FALSE)</f>
        <v>2024</v>
      </c>
      <c r="F582" s="14">
        <v>2024</v>
      </c>
      <c r="G582" s="14" t="s">
        <v>40</v>
      </c>
      <c r="H582" s="14" t="s">
        <v>2185</v>
      </c>
      <c r="I582" s="15">
        <v>2</v>
      </c>
      <c r="J582" s="14">
        <v>3</v>
      </c>
      <c r="K582" s="16">
        <f>IF(AND(G582&lt;&gt;"N",R582="N/A"), IF(I582&lt;4, 0, 0.25),IF(I582=1, IF(J582=1,0.25, 0.25), IF(I582&lt;13, 0.25, IF(I582&lt;26, 0.4, IF(I582&lt;51, 0.6, 0.75)))))</f>
        <v>0</v>
      </c>
      <c r="L582" s="15">
        <f>I582-M582</f>
        <v>2</v>
      </c>
      <c r="M582" s="15">
        <f>ROUNDUP(I582*K582,0)</f>
        <v>0</v>
      </c>
      <c r="N582" s="15">
        <f>M582*J582</f>
        <v>0</v>
      </c>
      <c r="O582" s="15">
        <v>0</v>
      </c>
      <c r="P582" s="15">
        <v>0</v>
      </c>
      <c r="Q582" s="15">
        <f>N582-O582-P582</f>
        <v>0</v>
      </c>
      <c r="R582" s="14" t="s">
        <v>75</v>
      </c>
      <c r="S582" s="14">
        <f>IF(R582="N/A", J582-($B$1-F582), J582-($B$1-R582))</f>
        <v>2</v>
      </c>
      <c r="T582" s="15">
        <v>0</v>
      </c>
      <c r="U582" s="15">
        <v>0</v>
      </c>
      <c r="V582" s="15" t="str">
        <f>IF($S582&lt;3, "N/A", $M582)</f>
        <v>N/A</v>
      </c>
      <c r="W582" s="15" t="str">
        <f>IF($S582&lt;4, "N/A", $M582)</f>
        <v>N/A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No</v>
      </c>
      <c r="AA582" s="17" t="str">
        <f>IF(C582="DM", "N/A", IF(Z582="No","N/A",VLOOKUP(B582,'Extension List'!$A$3:$AE$1972,19,FALSE)))</f>
        <v>N/A</v>
      </c>
      <c r="AB582" s="14" t="str">
        <f>IF(C582="DM", "N/A", IF(Z582="No","N/A",VLOOKUP(B582,'Extension List'!$A$3:$AE$1972,21,FALSE)))</f>
        <v>N/A</v>
      </c>
      <c r="AC582" s="14" t="str">
        <f>IF(AA582="N/A", "N/A", 0)</f>
        <v>N/A</v>
      </c>
      <c r="AD582" s="15" t="str">
        <f>IF(AE582="N/A", "N/A", AA582-AE582)</f>
        <v>N/A</v>
      </c>
      <c r="AE582" s="15" t="str">
        <f>IF(AA582="N/A", "N/A", IF(AC582&gt;0, IF(AA582&lt;13, ROUNDUP(0.25*AA582,0), IF(AA582&lt;26, ROUNDUP(0.4*AA582,0), IF(AA582&lt;51, ROUNDUP(0.6*AA582,0), ROUNDUP(0.75*AA582,0)))), "N/A"))</f>
        <v>N/A</v>
      </c>
      <c r="AF582" s="15" t="str">
        <f>IF(AD582="N/A","N/A", (AE582*AC582)+Q582)</f>
        <v>N/A</v>
      </c>
      <c r="AG582" s="15" t="str">
        <f>IF($AF582="N/A", "N/A", "TBC")</f>
        <v>N/A</v>
      </c>
      <c r="AH582" s="15" t="str">
        <f>IF($AF582="N/A", "N/A", "TBC")</f>
        <v>N/A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N/A</v>
      </c>
      <c r="AM582" s="15">
        <f>IF(AD582="N/A", L582+T582, L582+AG582)</f>
        <v>2</v>
      </c>
      <c r="AN582" s="15">
        <f>IF(AD582="N/A", IF(U582="N/A", "N/A", L582+U582), AD582+AH582)</f>
        <v>2</v>
      </c>
      <c r="AO582" s="15" t="str">
        <f>IF(AD582="N/A", IF(V582="N/A", "N/A", L582+V582), IF(AI582="N/A", "N/A", AD582+AI582))</f>
        <v>N/A</v>
      </c>
      <c r="AP582" s="15" t="str">
        <f>IF(AD582="N/A", IF(W582="N/A", "N/A", L582+W582), IF(AJ582="N/A", "N/A", AD582+AJ582))</f>
        <v>N/A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I582" s="14"/>
      <c r="BJ582" s="15">
        <f>IF(AR582="R", $CA582, IF(OR(AR582="P", AR582="T", AR582="N"), 0, IF($C582="DM", $T582, IF(OR(AR582="Y", AR582="IR"),$AM582,IF(AR582="C", IF($BI582="Y", IF($AF582="N/A", $Q582, $AF582), IF($AG582="N/A", $T582,$AG582)))))))</f>
        <v>2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2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2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2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2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2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2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2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2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2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2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2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2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2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2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2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2</v>
      </c>
      <c r="CA582" s="14" t="s">
        <v>75</v>
      </c>
      <c r="CB582" s="15">
        <f>BZ582</f>
        <v>2</v>
      </c>
      <c r="CC582" s="14">
        <f>IF(OR($BH582="T", $BH582="R"), 0, IF($BH582="C", IF($BI582="Y", IF($BA582="C", 0, IF(AF582="N/A", Q582-T582, AF582-AG582)), IF($AF582="N/A", U582, AH582)), AN582))</f>
        <v>2</v>
      </c>
      <c r="CD582" s="14" t="str">
        <f>IF(OR($BH582="T", $BH582="R"), 0, IF($BH582="C", IF($BI582="Y", 0, IF($AF582="N/A", V582, AI582)), AO582))</f>
        <v>N/A</v>
      </c>
      <c r="CE582" s="14" t="str">
        <f>IF(OR($BH582="T", $BH582="R"), 0, IF($BH582="C", IF($BI582="Y", 0, IF($AF582="N/A", W582, AJ582)), AP582))</f>
        <v>N/A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S:2 G:0 GR:0</v>
      </c>
      <c r="CH582" s="6"/>
      <c r="CK582" s="6"/>
      <c r="CL582" s="6"/>
      <c r="CM582" s="6"/>
      <c r="CN582" s="6"/>
      <c r="CO582" s="6"/>
      <c r="CP582" s="6"/>
    </row>
    <row r="583" spans="1:94" x14ac:dyDescent="0.25">
      <c r="A583" s="13">
        <v>6218</v>
      </c>
      <c r="B583" s="14" t="s">
        <v>3259</v>
      </c>
      <c r="C583" s="14" t="s">
        <v>62</v>
      </c>
      <c r="D583" s="14" t="s">
        <v>55</v>
      </c>
      <c r="E583" s="14">
        <f>VLOOKUP(B583, 'Rookie Year'!$A$2:$B$55555,2,FALSE)</f>
        <v>2022</v>
      </c>
      <c r="F583" s="14">
        <v>2025</v>
      </c>
      <c r="G583" s="14" t="s">
        <v>42</v>
      </c>
      <c r="H583" s="14">
        <v>6</v>
      </c>
      <c r="I583" s="15">
        <v>6</v>
      </c>
      <c r="J583" s="14">
        <v>1</v>
      </c>
      <c r="K583" s="16">
        <f>IF(AND(G583&lt;&gt;"N",R583="N/A"), IF(I583&lt;4, 0, 0.25),IF(I583=1, IF(J583=1,0.25, 0.25), IF(I583&lt;13, 0.25, IF(I583&lt;26, 0.4, IF(I583&lt;51, 0.6, 0.75)))))</f>
        <v>0.25</v>
      </c>
      <c r="L583" s="15">
        <f>I583-M583</f>
        <v>4</v>
      </c>
      <c r="M583" s="15">
        <f>ROUNDUP(I583*K583,0)</f>
        <v>2</v>
      </c>
      <c r="N583" s="15">
        <f>M583*J583</f>
        <v>2</v>
      </c>
      <c r="O583" s="15">
        <v>0</v>
      </c>
      <c r="P583" s="15">
        <v>0</v>
      </c>
      <c r="Q583" s="15">
        <f>N583-O583-P583</f>
        <v>2</v>
      </c>
      <c r="R583" s="14" t="s">
        <v>75</v>
      </c>
      <c r="S583" s="14">
        <f>IF(R583="N/A", J583-($B$1-F583), J583-($B$1-R583))</f>
        <v>1</v>
      </c>
      <c r="T583" s="15">
        <f>IF($S583&lt;1, "N/A", $M583)</f>
        <v>2</v>
      </c>
      <c r="U583" s="15" t="str">
        <f>IF($S583&lt;2, "N/A", $M583)</f>
        <v>N/A</v>
      </c>
      <c r="V583" s="15" t="str">
        <f>IF($S583&lt;3, "N/A", $M583)</f>
        <v>N/A</v>
      </c>
      <c r="W583" s="15" t="str">
        <f>IF($S583&lt;4, "N/A", $M583)</f>
        <v>N/A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List'!$A$3:$AE$1972,19,FALSE)))</f>
        <v>N/A</v>
      </c>
      <c r="AB583" s="14" t="str">
        <f>IF(C583="DM", "N/A", IF(Z583="No","N/A",VLOOKUP(B583,'Extension List'!$A$3:$AE$1972,21,FALSE)))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6</v>
      </c>
      <c r="AN583" s="15" t="str">
        <f>IF(AD583="N/A", IF(U583="N/A", "N/A", L583+U583), AD583+AH583)</f>
        <v>N/A</v>
      </c>
      <c r="AO583" s="15" t="str">
        <f>IF(AD583="N/A", IF(V583="N/A", "N/A", L583+V583), IF(AI583="N/A", "N/A", AD583+AI583))</f>
        <v>N/A</v>
      </c>
      <c r="AP583" s="15" t="str">
        <f>IF(AD583="N/A", IF(W583="N/A", "N/A", L583+W583), IF(AJ583="N/A", "N/A", AD583+AJ583))</f>
        <v>N/A</v>
      </c>
      <c r="AQ583" s="15" t="str">
        <f>IF(AD583="N/A", IF(X583="N/A", "N/A", L583+X583), IF(AK583="N/A", "N/A", AD583+AK583))</f>
        <v>N/A</v>
      </c>
      <c r="AR583" s="14" t="s">
        <v>42</v>
      </c>
      <c r="AS583" s="14" t="s">
        <v>42</v>
      </c>
      <c r="AT583" s="14" t="s">
        <v>42</v>
      </c>
      <c r="AU583" s="14" t="s">
        <v>42</v>
      </c>
      <c r="AV583" s="14" t="s">
        <v>42</v>
      </c>
      <c r="AW583" s="14" t="s">
        <v>42</v>
      </c>
      <c r="AX583" s="14" t="s">
        <v>40</v>
      </c>
      <c r="AY583" s="14" t="s">
        <v>40</v>
      </c>
      <c r="AZ583" s="14" t="s">
        <v>40</v>
      </c>
      <c r="BA583" s="14" t="s">
        <v>40</v>
      </c>
      <c r="BB583" s="14" t="s">
        <v>40</v>
      </c>
      <c r="BC583" s="14" t="s">
        <v>40</v>
      </c>
      <c r="BD583" s="14" t="s">
        <v>40</v>
      </c>
      <c r="BE583" s="14" t="s">
        <v>40</v>
      </c>
      <c r="BF583" s="14" t="s">
        <v>40</v>
      </c>
      <c r="BG583" s="14" t="s">
        <v>40</v>
      </c>
      <c r="BH583" s="14" t="s">
        <v>40</v>
      </c>
      <c r="BJ583" s="15">
        <f>IF(AR583="R", $CA583, IF(OR(AR583="P", AR583="T", AR583="N"), 0, IF($C583="DM", $T583, IF(OR(AR583="Y", AR583="IR"),$AM583,IF(AR583="C", IF($BI583="Y", IF($AF583="N/A", $Q583, $AF583), IF($AG583="N/A", $T583,$AG583)))))))</f>
        <v>0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0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0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0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0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0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6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6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6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6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6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6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6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6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6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6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6</v>
      </c>
      <c r="CA583" s="14" t="s">
        <v>75</v>
      </c>
      <c r="CB583" s="15">
        <f>BZ583</f>
        <v>6</v>
      </c>
      <c r="CC583" s="14" t="str">
        <f>IF(OR($BH583="T", $BH583="R"), 0, IF($BH583="C", IF($BI583="Y", IF($BA583="C", 0, IF(AF583="N/A", Q583-T583, AF583-AG583)), IF($AF583="N/A", U583, AH583)), AN583))</f>
        <v>N/A</v>
      </c>
      <c r="CD583" s="14" t="str">
        <f>IF(OR($BH583="T", $BH583="R"), 0, IF($BH583="C", IF($BI583="Y", 0, IF($AF583="N/A", V583, AI583)), AO583))</f>
        <v>N/A</v>
      </c>
      <c r="CE583" s="14" t="str">
        <f>IF(OR($BH583="T", $BH583="R"), 0, IF($BH583="C", IF($BI583="Y", 0, IF($AF583="N/A", W583, AJ583)), AP583))</f>
        <v>N/A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S:4 G:2 GR:2</v>
      </c>
      <c r="CH583" s="6"/>
      <c r="CK583" s="6"/>
      <c r="CL583" s="6"/>
      <c r="CM583" s="6"/>
      <c r="CN583" s="6"/>
      <c r="CO583" s="6"/>
      <c r="CP583" s="6"/>
    </row>
    <row r="584" spans="1:94" x14ac:dyDescent="0.25">
      <c r="A584" s="13">
        <v>4806</v>
      </c>
      <c r="B584" s="14" t="s">
        <v>2635</v>
      </c>
      <c r="C584" s="14" t="s">
        <v>62</v>
      </c>
      <c r="D584" s="14" t="s">
        <v>55</v>
      </c>
      <c r="E584" s="14">
        <f>VLOOKUP(B584, 'Rookie Year'!$A$2:$B$55555,2,FALSE)</f>
        <v>2022</v>
      </c>
      <c r="F584" s="14">
        <v>2022</v>
      </c>
      <c r="G584" s="14" t="s">
        <v>40</v>
      </c>
      <c r="H584" s="14" t="s">
        <v>2232</v>
      </c>
      <c r="I584" s="15">
        <v>26</v>
      </c>
      <c r="J584" s="14">
        <v>5</v>
      </c>
      <c r="K584" s="16">
        <f>IF(AND(G584&lt;&gt;"N",R584="N/A"), IF(I584&lt;4, 0, 0.25),IF(I584=1, IF(J584=1,0.25, 0.25), IF(I584&lt;13, 0.25, IF(I584&lt;26, 0.4, IF(I584&lt;51, 0.6, 0.75)))))</f>
        <v>0.6</v>
      </c>
      <c r="L584" s="15">
        <f>I584-M584</f>
        <v>10</v>
      </c>
      <c r="M584" s="15">
        <f>ROUNDUP(I584*K584,0)</f>
        <v>16</v>
      </c>
      <c r="N584" s="15">
        <f>M584*J584</f>
        <v>80</v>
      </c>
      <c r="O584" s="15">
        <v>23</v>
      </c>
      <c r="P584" s="15">
        <v>16</v>
      </c>
      <c r="Q584" s="15">
        <f>N584-O584-P584</f>
        <v>41</v>
      </c>
      <c r="R584" s="14">
        <v>2024</v>
      </c>
      <c r="S584" s="14">
        <f>IF(R584="N/A", J584-($B$1-F584), J584-($B$1-R584))</f>
        <v>4</v>
      </c>
      <c r="T584" s="15">
        <v>30</v>
      </c>
      <c r="U584" s="15">
        <v>11</v>
      </c>
      <c r="V584" s="15">
        <v>0</v>
      </c>
      <c r="W584" s="15">
        <v>0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No</v>
      </c>
      <c r="AA584" s="17" t="str">
        <f>IF(C584="DM", "N/A", IF(Z584="No","N/A",VLOOKUP(B584,'Extension List'!$A$3:$AE$1972,19,FALSE)))</f>
        <v>N/A</v>
      </c>
      <c r="AB584" s="14" t="str">
        <f>IF(C584="DM", "N/A", IF(Z584="No","N/A",VLOOKUP(B584,'Extension List'!$A$3:$AE$1972,21,FALSE)))</f>
        <v>N/A</v>
      </c>
      <c r="AC584" s="14" t="str">
        <f>IF(AA584="N/A", "N/A", 0)</f>
        <v>N/A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40</v>
      </c>
      <c r="AN584" s="15">
        <f>IF(AD584="N/A", IF(U584="N/A", "N/A", L584+U584), AD584+AH584)</f>
        <v>21</v>
      </c>
      <c r="AO584" s="15">
        <f>IF(AD584="N/A", IF(V584="N/A", "N/A", L584+V584), IF(AI584="N/A", "N/A", AD584+AI584))</f>
        <v>10</v>
      </c>
      <c r="AP584" s="15">
        <f>IF(AD584="N/A", IF(W584="N/A", "N/A", L584+W584), IF(AJ584="N/A", "N/A", AD584+AJ584))</f>
        <v>10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I584" s="14"/>
      <c r="BJ584" s="15">
        <f>IF(AR584="R", $CA584, IF(OR(AR584="P", AR584="T", AR584="N"), 0, IF($C584="DM", $T584, IF(OR(AR584="Y", AR584="IR"),$AM584,IF(AR584="C", IF($BI584="Y", IF($AF584="N/A", $Q584, $AF584), IF($AG584="N/A", $T584,$AG584)))))))</f>
        <v>40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40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40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40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40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40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40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40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40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40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40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40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40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40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40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40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40</v>
      </c>
      <c r="CA584" s="14" t="s">
        <v>75</v>
      </c>
      <c r="CB584" s="15">
        <f>BZ584</f>
        <v>40</v>
      </c>
      <c r="CC584" s="14">
        <f>IF(OR($BH584="T", $BH584="R"), 0, IF($BH584="C", IF($BI584="Y", IF($BA584="C", 0, IF(AF584="N/A", Q584-T584, AF584-AG584)), IF($AF584="N/A", U584, AH584)), AN584))</f>
        <v>21</v>
      </c>
      <c r="CD584" s="14">
        <f>IF(OR($BH584="T", $BH584="R"), 0, IF($BH584="C", IF($BI584="Y", 0, IF($AF584="N/A", V584, AI584)), AO584))</f>
        <v>10</v>
      </c>
      <c r="CE584" s="14">
        <f>IF(OR($BH584="T", $BH584="R"), 0, IF($BH584="C", IF($BI584="Y", 0, IF($AF584="N/A", W584, AJ584)), AP584))</f>
        <v>10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S:10 G:16 GR:41</v>
      </c>
      <c r="CH584" s="6"/>
      <c r="CK584" s="6"/>
      <c r="CL584" s="6"/>
      <c r="CM584" s="6"/>
      <c r="CN584" s="6"/>
      <c r="CO584" s="6"/>
      <c r="CP584" s="6"/>
    </row>
    <row r="585" spans="1:94" x14ac:dyDescent="0.25">
      <c r="A585" s="13">
        <v>5222</v>
      </c>
      <c r="B585" s="14" t="s">
        <v>2812</v>
      </c>
      <c r="C585" s="14" t="s">
        <v>62</v>
      </c>
      <c r="D585" s="14" t="s">
        <v>55</v>
      </c>
      <c r="E585" s="14">
        <f>VLOOKUP(B585, 'Rookie Year'!$A$2:$B$55555,2,FALSE)</f>
        <v>2023</v>
      </c>
      <c r="F585" s="14">
        <v>2023</v>
      </c>
      <c r="G585" s="14" t="s">
        <v>40</v>
      </c>
      <c r="H585" s="14" t="s">
        <v>2207</v>
      </c>
      <c r="I585" s="15">
        <v>1</v>
      </c>
      <c r="J585" s="14">
        <v>3</v>
      </c>
      <c r="K585" s="16">
        <f>IF(AND(G585&lt;&gt;"N",R585="N/A"), IF(I585&lt;4, 0, 0.25),IF(I585=1, IF(J585=1,0.25, 0.25), IF(I585&lt;13, 0.25, IF(I585&lt;26, 0.4, IF(I585&lt;51, 0.6, 0.75)))))</f>
        <v>0</v>
      </c>
      <c r="L585" s="15">
        <f>I585-M585</f>
        <v>1</v>
      </c>
      <c r="M585" s="15">
        <f>ROUNDUP(I585*K585,0)</f>
        <v>0</v>
      </c>
      <c r="N585" s="15">
        <f>M585*J585</f>
        <v>0</v>
      </c>
      <c r="O585" s="15">
        <v>0</v>
      </c>
      <c r="P585" s="15">
        <v>0</v>
      </c>
      <c r="Q585" s="15">
        <f>N585-O585-P585</f>
        <v>0</v>
      </c>
      <c r="R585" s="14" t="s">
        <v>75</v>
      </c>
      <c r="S585" s="14">
        <f>IF(R585="N/A", J585-($B$1-F585), J585-($B$1-R585))</f>
        <v>1</v>
      </c>
      <c r="T585" s="15">
        <v>0</v>
      </c>
      <c r="U585" s="15" t="str">
        <f>IF($S585&lt;2, "N/A", $M585)</f>
        <v>N/A</v>
      </c>
      <c r="V585" s="15" t="str">
        <f>IF($S585&lt;3, "N/A", $M585)</f>
        <v>N/A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Yes</v>
      </c>
      <c r="AA585" s="17">
        <f>IF(C585="DM", "N/A", IF(Z585="No","N/A",VLOOKUP(B585,'Extension List'!$A$3:$AE$1972,19,FALSE)))</f>
        <v>3</v>
      </c>
      <c r="AB585" s="14">
        <f>IF(C585="DM", "N/A", IF(Z585="No","N/A",VLOOKUP(B585,'Extension List'!$A$3:$AE$1972,21,FALSE)))</f>
        <v>1</v>
      </c>
      <c r="AC585" s="14">
        <f>IF(AA585="N/A", "N/A", 0)</f>
        <v>0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1</v>
      </c>
      <c r="AN585" s="15" t="str">
        <f>IF(AD585="N/A", IF(U585="N/A", "N/A", L585+U585), AD585+AH585)</f>
        <v>N/A</v>
      </c>
      <c r="AO585" s="15" t="str">
        <f>IF(AD585="N/A", IF(V585="N/A", "N/A", L585+V585), IF(AI585="N/A", "N/A", AD585+AI585))</f>
        <v>N/A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44</v>
      </c>
      <c r="AS585" s="14" t="s">
        <v>44</v>
      </c>
      <c r="AT585" s="14" t="s">
        <v>44</v>
      </c>
      <c r="AU585" s="14" t="s">
        <v>44</v>
      </c>
      <c r="AV585" s="14" t="s">
        <v>44</v>
      </c>
      <c r="AW585" s="14" t="s">
        <v>44</v>
      </c>
      <c r="AX585" s="14" t="s">
        <v>44</v>
      </c>
      <c r="AY585" s="14" t="s">
        <v>44</v>
      </c>
      <c r="AZ585" s="14" t="s">
        <v>44</v>
      </c>
      <c r="BA585" s="14" t="s">
        <v>44</v>
      </c>
      <c r="BB585" s="14" t="s">
        <v>44</v>
      </c>
      <c r="BC585" s="14" t="s">
        <v>44</v>
      </c>
      <c r="BD585" s="14" t="s">
        <v>44</v>
      </c>
      <c r="BE585" s="14" t="s">
        <v>44</v>
      </c>
      <c r="BF585" s="14" t="s">
        <v>44</v>
      </c>
      <c r="BG585" s="14" t="s">
        <v>44</v>
      </c>
      <c r="BH585" s="14" t="s">
        <v>44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0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0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0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0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0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0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0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0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0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0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0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0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0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0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0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0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0</v>
      </c>
      <c r="CA585" s="14" t="s">
        <v>75</v>
      </c>
      <c r="CB585" s="15">
        <f>BZ585</f>
        <v>0</v>
      </c>
      <c r="CC585" s="14" t="str">
        <f>IF(OR($BH585="T", $BH585="R"), 0, IF($BH585="C", IF($BI585="Y", IF($BA585="C", 0, IF(AF585="N/A", Q585-T585, AF585-AG585)), IF($AF585="N/A", U585, AH585)), AN585))</f>
        <v>N/A</v>
      </c>
      <c r="CD585" s="14" t="str">
        <f>IF(OR($BH585="T", $BH585="R"), 0, IF($BH585="C", IF($BI585="Y", 0, IF($AF585="N/A", V585, AI585)), AO585))</f>
        <v>N/A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S:1 G:0 GR:0</v>
      </c>
      <c r="CH585" s="6"/>
      <c r="CK585" s="6"/>
      <c r="CL585" s="6"/>
      <c r="CM585" s="6"/>
      <c r="CN585" s="6"/>
      <c r="CO585" s="6"/>
      <c r="CP585" s="6"/>
    </row>
    <row r="586" spans="1:94" x14ac:dyDescent="0.25">
      <c r="A586" s="13">
        <v>4746</v>
      </c>
      <c r="B586" s="14" t="s">
        <v>2576</v>
      </c>
      <c r="C586" s="14" t="s">
        <v>62</v>
      </c>
      <c r="D586" s="14" t="s">
        <v>55</v>
      </c>
      <c r="E586" s="14">
        <f>VLOOKUP(B586, 'Rookie Year'!$A$2:$B$55555,2,FALSE)</f>
        <v>2022</v>
      </c>
      <c r="F586" s="14">
        <v>2022</v>
      </c>
      <c r="G586" s="14" t="s">
        <v>40</v>
      </c>
      <c r="H586" s="14" t="s">
        <v>2175</v>
      </c>
      <c r="I586" s="15">
        <v>3</v>
      </c>
      <c r="J586" s="14">
        <v>4</v>
      </c>
      <c r="K586" s="16">
        <f>IF(AND(G586&lt;&gt;"N",R586="N/A"), IF(I586&lt;4, 0, 0.25),IF(I586=1, IF(J586=1,0.25, 0.25), IF(I586&lt;13, 0.25, IF(I586&lt;26, 0.4, IF(I586&lt;51, 0.6, 0.75)))))</f>
        <v>0</v>
      </c>
      <c r="L586" s="15">
        <f>I586-M586</f>
        <v>3</v>
      </c>
      <c r="M586" s="15">
        <f>ROUNDUP(I586*K586,0)</f>
        <v>0</v>
      </c>
      <c r="N586" s="15">
        <f>M586*J586</f>
        <v>0</v>
      </c>
      <c r="O586" s="15">
        <v>0</v>
      </c>
      <c r="P586" s="15">
        <v>0</v>
      </c>
      <c r="Q586" s="15">
        <f>N586-O586-P586</f>
        <v>0</v>
      </c>
      <c r="R586" s="14" t="s">
        <v>75</v>
      </c>
      <c r="S586" s="14">
        <f>IF(R586="N/A", J586-($B$1-F586), J586-($B$1-R586))</f>
        <v>1</v>
      </c>
      <c r="T586" s="15">
        <v>0</v>
      </c>
      <c r="U586" s="15" t="str">
        <f>IF($S586&lt;2, "N/A", $M586)</f>
        <v>N/A</v>
      </c>
      <c r="V586" s="15" t="str">
        <f>IF($S586&lt;3, "N/A", $M586)</f>
        <v>N/A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Yes</v>
      </c>
      <c r="AA586" s="17">
        <f>IF(C586="DM", "N/A", IF(Z586="No","N/A",VLOOKUP(B586,'Extension List'!$A$3:$AE$1972,19,FALSE)))</f>
        <v>26</v>
      </c>
      <c r="AB586" s="14">
        <f>IF(C586="DM", "N/A", IF(Z586="No","N/A",VLOOKUP(B586,'Extension List'!$A$3:$AE$1972,21,FALSE)))</f>
        <v>4</v>
      </c>
      <c r="AC586" s="14">
        <f>IF(AA586="N/A", "N/A", 0)</f>
        <v>0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3</v>
      </c>
      <c r="AN586" s="15" t="str">
        <f>IF(AD586="N/A", IF(U586="N/A", "N/A", L586+U586), AD586+AH586)</f>
        <v>N/A</v>
      </c>
      <c r="AO586" s="15" t="str">
        <f>IF(AD586="N/A", IF(V586="N/A", "N/A", L586+V586), IF(AI586="N/A", "N/A", AD586+AI586))</f>
        <v>N/A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40</v>
      </c>
      <c r="AS586" s="14" t="s">
        <v>40</v>
      </c>
      <c r="AT586" s="14" t="s">
        <v>40</v>
      </c>
      <c r="AU586" s="14" t="s">
        <v>40</v>
      </c>
      <c r="AV586" s="14" t="s">
        <v>40</v>
      </c>
      <c r="AW586" s="14" t="s">
        <v>40</v>
      </c>
      <c r="AX586" s="14" t="s">
        <v>40</v>
      </c>
      <c r="AY586" s="14" t="s">
        <v>40</v>
      </c>
      <c r="AZ586" s="14" t="s">
        <v>40</v>
      </c>
      <c r="BA586" s="14" t="s">
        <v>40</v>
      </c>
      <c r="BB586" s="14" t="s">
        <v>40</v>
      </c>
      <c r="BC586" s="14" t="s">
        <v>40</v>
      </c>
      <c r="BD586" s="14" t="s">
        <v>40</v>
      </c>
      <c r="BE586" s="14" t="s">
        <v>40</v>
      </c>
      <c r="BF586" s="14" t="s">
        <v>40</v>
      </c>
      <c r="BG586" s="14" t="s">
        <v>40</v>
      </c>
      <c r="BH586" s="14" t="s">
        <v>40</v>
      </c>
      <c r="BI586" s="14"/>
      <c r="BJ586" s="15">
        <f>IF(AR586="R", $CA586, IF(OR(AR586="P", AR586="T", AR586="N"), 0, IF($C586="DM", $T586, IF(OR(AR586="Y", AR586="IR"),$AM586,IF(AR586="C", IF($BI586="Y", IF($AF586="N/A", $Q586, $AF586), IF($AG586="N/A", $T586,$AG586)))))))</f>
        <v>3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3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3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3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3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3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3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3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3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3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3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3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3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3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3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3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3</v>
      </c>
      <c r="CA586" s="14" t="s">
        <v>75</v>
      </c>
      <c r="CB586" s="15">
        <f>BZ586</f>
        <v>3</v>
      </c>
      <c r="CC586" s="14" t="str">
        <f>IF(OR($BH586="T", $BH586="R"), 0, IF($BH586="C", IF($BI586="Y", IF($BA586="C", 0, IF(AF586="N/A", Q586-T586, AF586-AG586)), IF($AF586="N/A", U586, AH586)), AN586))</f>
        <v>N/A</v>
      </c>
      <c r="CD586" s="14" t="str">
        <f>IF(OR($BH586="T", $BH586="R"), 0, IF($BH586="C", IF($BI586="Y", 0, IF($AF586="N/A", V586, AI586)), AO586))</f>
        <v>N/A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S:3 G:0 GR:0</v>
      </c>
      <c r="CH586" s="6"/>
      <c r="CK586" s="6"/>
      <c r="CL586" s="6"/>
      <c r="CM586" s="6"/>
      <c r="CN586" s="6"/>
      <c r="CO586" s="6"/>
      <c r="CP586" s="6"/>
    </row>
    <row r="587" spans="1:94" x14ac:dyDescent="0.25">
      <c r="A587" s="13">
        <v>6132</v>
      </c>
      <c r="B587" s="14" t="s">
        <v>2807</v>
      </c>
      <c r="C587" s="14" t="s">
        <v>62</v>
      </c>
      <c r="D587" s="14" t="s">
        <v>55</v>
      </c>
      <c r="E587" s="14">
        <f>VLOOKUP(B587, 'Rookie Year'!$A$2:$B$55555,2,FALSE)</f>
        <v>2023</v>
      </c>
      <c r="F587" s="14">
        <v>2025</v>
      </c>
      <c r="G587" s="14" t="s">
        <v>42</v>
      </c>
      <c r="H587" s="14" t="s">
        <v>1927</v>
      </c>
      <c r="I587" s="15">
        <v>1</v>
      </c>
      <c r="J587" s="14">
        <v>1</v>
      </c>
      <c r="K587" s="16">
        <f>IF(AND(G587&lt;&gt;"N",R587="N/A"), IF(I587&lt;4, 0, 0.25),IF(I587=1, IF(J587=1,0.25, 0.25), IF(I587&lt;13, 0.25, IF(I587&lt;26, 0.4, IF(I587&lt;51, 0.6, 0.75)))))</f>
        <v>0.25</v>
      </c>
      <c r="L587" s="15">
        <f>I587-M587</f>
        <v>0</v>
      </c>
      <c r="M587" s="15">
        <f>ROUNDUP(I587*K587,0)</f>
        <v>1</v>
      </c>
      <c r="N587" s="15">
        <f>M587*J587</f>
        <v>1</v>
      </c>
      <c r="O587" s="15">
        <v>0</v>
      </c>
      <c r="P587" s="15">
        <v>0</v>
      </c>
      <c r="Q587" s="15">
        <f>N587-O587-P587</f>
        <v>1</v>
      </c>
      <c r="R587" s="14" t="s">
        <v>75</v>
      </c>
      <c r="S587" s="14">
        <f>IF(R587="N/A", J587-($B$1-F587), J587-($B$1-R587))</f>
        <v>1</v>
      </c>
      <c r="T587" s="15">
        <f>IF($S587&lt;1, "N/A", $M587)</f>
        <v>1</v>
      </c>
      <c r="U587" s="15" t="str">
        <f>IF($S587&lt;2, "N/A", $M587)</f>
        <v>N/A</v>
      </c>
      <c r="V587" s="15" t="str">
        <f>IF($S587&lt;3, "N/A", $M587)</f>
        <v>N/A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No</v>
      </c>
      <c r="AA587" s="17" t="str">
        <f>IF(C587="DM", "N/A", IF(Z587="No","N/A",VLOOKUP(B587,'Extension List'!$A$3:$AE$1972,19,FALSE)))</f>
        <v>N/A</v>
      </c>
      <c r="AB587" s="14" t="str">
        <f>IF(C587="DM", "N/A", IF(Z587="No","N/A",VLOOKUP(B587,'Extension List'!$A$3:$AE$1972,21,FALSE)))</f>
        <v>N/A</v>
      </c>
      <c r="AC587" s="14" t="str">
        <f>IF(AA587="N/A", "N/A", 0)</f>
        <v>N/A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1</v>
      </c>
      <c r="AN587" s="15" t="str">
        <f>IF(AD587="N/A", IF(U587="N/A", "N/A", L587+U587), AD587+AH587)</f>
        <v>N/A</v>
      </c>
      <c r="AO587" s="15" t="str">
        <f>IF(AD587="N/A", IF(V587="N/A", "N/A", L587+V587), IF(AI587="N/A", "N/A", AD587+AI587))</f>
        <v>N/A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40</v>
      </c>
      <c r="AS587" s="14" t="s">
        <v>40</v>
      </c>
      <c r="AT587" s="14" t="s">
        <v>40</v>
      </c>
      <c r="AU587" s="14" t="s">
        <v>40</v>
      </c>
      <c r="AV587" s="14" t="s">
        <v>40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J587" s="15">
        <f>IF(AR587="R", $CA587, IF(OR(AR587="P", AR587="T", AR587="N"), 0, IF($C587="DM", $T587, IF(OR(AR587="Y", AR587="IR"),$AM587,IF(AR587="C", IF($BI587="Y", IF($AF587="N/A", $Q587, $AF587), IF($AG587="N/A", $T587,$AG587)))))))</f>
        <v>1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1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1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1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1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1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1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1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1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1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1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1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1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1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1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1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1</v>
      </c>
      <c r="CA587" s="14" t="s">
        <v>75</v>
      </c>
      <c r="CB587" s="15">
        <f>BZ587</f>
        <v>1</v>
      </c>
      <c r="CC587" s="14" t="str">
        <f>IF(OR($BH587="T", $BH587="R"), 0, IF($BH587="C", IF($BI587="Y", IF($BA587="C", 0, IF(AF587="N/A", Q587-T587, AF587-AG587)), IF($AF587="N/A", U587, AH587)), AN587))</f>
        <v>N/A</v>
      </c>
      <c r="CD587" s="14" t="str">
        <f>IF(OR($BH587="T", $BH587="R"), 0, IF($BH587="C", IF($BI587="Y", 0, IF($AF587="N/A", V587, AI587)), AO587))</f>
        <v>N/A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S:0 G:1 GR:1</v>
      </c>
      <c r="CH587" s="6"/>
      <c r="CK587" s="6"/>
      <c r="CL587" s="6"/>
      <c r="CM587" s="6"/>
      <c r="CN587" s="6"/>
      <c r="CO587" s="6"/>
      <c r="CP587" s="6"/>
    </row>
    <row r="588" spans="1:94" x14ac:dyDescent="0.25">
      <c r="A588" s="13">
        <v>6183</v>
      </c>
      <c r="B588" s="14" t="s">
        <v>1492</v>
      </c>
      <c r="C588" s="14" t="s">
        <v>62</v>
      </c>
      <c r="D588" s="14" t="s">
        <v>55</v>
      </c>
      <c r="E588" s="14">
        <f>VLOOKUP(B588, 'Rookie Year'!$A$2:$B$55555,2,FALSE)</f>
        <v>2019</v>
      </c>
      <c r="F588" s="14">
        <v>2025</v>
      </c>
      <c r="G588" s="14" t="s">
        <v>42</v>
      </c>
      <c r="H588" s="14">
        <v>3</v>
      </c>
      <c r="I588" s="15">
        <v>1</v>
      </c>
      <c r="J588" s="14">
        <v>1</v>
      </c>
      <c r="K588" s="16">
        <f>IF(AND(G588&lt;&gt;"N",R588="N/A"), IF(I588&lt;4, 0, 0.25),IF(I588=1, IF(J588=1,0.25, 0.25), IF(I588&lt;13, 0.25, IF(I588&lt;26, 0.4, IF(I588&lt;51, 0.6, 0.75)))))</f>
        <v>0.25</v>
      </c>
      <c r="L588" s="15">
        <f>I588-M588</f>
        <v>0</v>
      </c>
      <c r="M588" s="15">
        <f>ROUNDUP(I588*K588,0)</f>
        <v>1</v>
      </c>
      <c r="N588" s="15">
        <f>M588*J588</f>
        <v>1</v>
      </c>
      <c r="O588" s="15">
        <v>0</v>
      </c>
      <c r="P588" s="15">
        <v>0</v>
      </c>
      <c r="Q588" s="15">
        <f>N588-O588-P588</f>
        <v>1</v>
      </c>
      <c r="R588" s="14" t="s">
        <v>75</v>
      </c>
      <c r="S588" s="14">
        <f>IF(R588="N/A", J588-($B$1-F588), J588-($B$1-R588))</f>
        <v>1</v>
      </c>
      <c r="T588" s="15">
        <f>IF($S588&lt;1, "N/A", $M588)</f>
        <v>1</v>
      </c>
      <c r="U588" s="15" t="str">
        <f>IF($S588&lt;2, "N/A", $M588)</f>
        <v>N/A</v>
      </c>
      <c r="V588" s="15" t="str">
        <f>IF($S588&lt;3, "N/A", $M588)</f>
        <v>N/A</v>
      </c>
      <c r="W588" s="15" t="str">
        <f>IF($S588&lt;4, "N/A", $M588)</f>
        <v>N/A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No</v>
      </c>
      <c r="AA588" s="17" t="str">
        <f>IF(C588="DM", "N/A", IF(Z588="No","N/A",VLOOKUP(B588,'Extension List'!$A$3:$AE$1972,19,FALSE)))</f>
        <v>N/A</v>
      </c>
      <c r="AB588" s="14" t="str">
        <f>IF(C588="DM", "N/A", IF(Z588="No","N/A",VLOOKUP(B588,'Extension List'!$A$3:$AE$1972,21,FALSE)))</f>
        <v>N/A</v>
      </c>
      <c r="AC588" s="14" t="str">
        <f>IF(AA588="N/A", "N/A", 0)</f>
        <v>N/A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1</v>
      </c>
      <c r="AN588" s="15" t="str">
        <f>IF(AD588="N/A", IF(U588="N/A", "N/A", L588+U588), AD588+AH588)</f>
        <v>N/A</v>
      </c>
      <c r="AO588" s="15" t="str">
        <f>IF(AD588="N/A", IF(V588="N/A", "N/A", L588+V588), IF(AI588="N/A", "N/A", AD588+AI588))</f>
        <v>N/A</v>
      </c>
      <c r="AP588" s="15" t="str">
        <f>IF(AD588="N/A", IF(W588="N/A", "N/A", L588+W588), IF(AJ588="N/A", "N/A", AD588+AJ588))</f>
        <v>N/A</v>
      </c>
      <c r="AQ588" s="15" t="str">
        <f>IF(AD588="N/A", IF(X588="N/A", "N/A", L588+X588), IF(AK588="N/A", "N/A", AD588+AK588))</f>
        <v>N/A</v>
      </c>
      <c r="AR588" s="14" t="s">
        <v>42</v>
      </c>
      <c r="AS588" s="14" t="s">
        <v>42</v>
      </c>
      <c r="AT588" s="14" t="s">
        <v>42</v>
      </c>
      <c r="AU588" s="14" t="s">
        <v>40</v>
      </c>
      <c r="AV588" s="14" t="s">
        <v>40</v>
      </c>
      <c r="AW588" s="14" t="s">
        <v>48</v>
      </c>
      <c r="AX588" s="14" t="s">
        <v>48</v>
      </c>
      <c r="AY588" s="14" t="s">
        <v>48</v>
      </c>
      <c r="AZ588" s="14" t="s">
        <v>48</v>
      </c>
      <c r="BA588" s="14" t="s">
        <v>48</v>
      </c>
      <c r="BB588" s="14" t="s">
        <v>48</v>
      </c>
      <c r="BC588" s="14" t="s">
        <v>48</v>
      </c>
      <c r="BD588" s="14" t="s">
        <v>48</v>
      </c>
      <c r="BE588" s="14" t="s">
        <v>48</v>
      </c>
      <c r="BF588" s="14" t="s">
        <v>48</v>
      </c>
      <c r="BG588" s="14" t="s">
        <v>48</v>
      </c>
      <c r="BH588" s="14" t="s">
        <v>48</v>
      </c>
      <c r="BJ588" s="15">
        <f>IF(AR588="R", $CA588, IF(OR(AR588="P", AR588="T", AR588="N"), 0, IF($C588="DM", $T588, IF(OR(AR588="Y", AR588="IR"),$AM588,IF(AR588="C", IF($BI588="Y", IF($AF588="N/A", $Q588, $AF588), IF($AG588="N/A", $T588,$AG588)))))))</f>
        <v>0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0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0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1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1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1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1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1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1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1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1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1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1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1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1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1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1</v>
      </c>
      <c r="CA588" s="14" t="s">
        <v>75</v>
      </c>
      <c r="CB588" s="15">
        <f>BZ588</f>
        <v>1</v>
      </c>
      <c r="CC588" s="14" t="str">
        <f>IF(OR($BH588="T", $BH588="R"), 0, IF($BH588="C", IF($BI588="Y", IF($BA588="C", 0, IF(AF588="N/A", Q588-T588, AF588-AG588)), IF($AF588="N/A", U588, AH588)), AN588))</f>
        <v>N/A</v>
      </c>
      <c r="CD588" s="14" t="str">
        <f>IF(OR($BH588="T", $BH588="R"), 0, IF($BH588="C", IF($BI588="Y", 0, IF($AF588="N/A", V588, AI588)), AO588))</f>
        <v>N/A</v>
      </c>
      <c r="CE588" s="14" t="str">
        <f>IF(OR($BH588="T", $BH588="R"), 0, IF($BH588="C", IF($BI588="Y", 0, IF($AF588="N/A", W588, AJ588)), AP588))</f>
        <v>N/A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S:0 G:1 GR:1</v>
      </c>
      <c r="CH588" s="6"/>
      <c r="CK588" s="6"/>
      <c r="CL588" s="6"/>
      <c r="CM588" s="6"/>
      <c r="CN588" s="6"/>
      <c r="CO588" s="6"/>
      <c r="CP588" s="6"/>
    </row>
    <row r="589" spans="1:94" x14ac:dyDescent="0.25">
      <c r="A589" s="13">
        <v>6076</v>
      </c>
      <c r="B589" s="14" t="s">
        <v>3192</v>
      </c>
      <c r="C589" s="14" t="s">
        <v>62</v>
      </c>
      <c r="D589" s="14" t="s">
        <v>55</v>
      </c>
      <c r="E589" s="14">
        <v>2025</v>
      </c>
      <c r="F589" s="14">
        <v>2025</v>
      </c>
      <c r="G589" s="14" t="s">
        <v>40</v>
      </c>
      <c r="H589" s="14" t="s">
        <v>2216</v>
      </c>
      <c r="I589" s="15">
        <v>1</v>
      </c>
      <c r="J589" s="14">
        <v>3</v>
      </c>
      <c r="K589" s="16">
        <f>IF(AND(G589&lt;&gt;"N",R589="N/A"), IF(I589&lt;4, 0, 0.25),IF(I589=1, IF(J589=1,0.25, 0.25), IF(I589&lt;13, 0.25, IF(I589&lt;26, 0.4, IF(I589&lt;51, 0.6, 0.75)))))</f>
        <v>0</v>
      </c>
      <c r="L589" s="15">
        <f>I589-M589</f>
        <v>1</v>
      </c>
      <c r="M589" s="15">
        <f>ROUNDUP(I589*K589,0)</f>
        <v>0</v>
      </c>
      <c r="N589" s="15">
        <f>M589*J589</f>
        <v>0</v>
      </c>
      <c r="O589" s="15">
        <v>0</v>
      </c>
      <c r="P589" s="15">
        <v>0</v>
      </c>
      <c r="Q589" s="15">
        <f>N589-O589-P589</f>
        <v>0</v>
      </c>
      <c r="R589" s="14" t="s">
        <v>75</v>
      </c>
      <c r="S589" s="14">
        <f>IF(R589="N/A", J589-($B$1-F589), J589-($B$1-R589))</f>
        <v>3</v>
      </c>
      <c r="T589" s="15">
        <f>IF($S589&lt;1, "N/A", $M589)</f>
        <v>0</v>
      </c>
      <c r="U589" s="15">
        <f>IF($S589&lt;2, "N/A", $M589)</f>
        <v>0</v>
      </c>
      <c r="V589" s="15">
        <f>IF($S589&lt;3, "N/A", $M589)</f>
        <v>0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No</v>
      </c>
      <c r="AA589" s="17" t="str">
        <f>IF(C589="DM", "N/A", IF(Z589="No","N/A",VLOOKUP(B589,'Extension List'!$A$3:$AE$1972,19,FALSE)))</f>
        <v>N/A</v>
      </c>
      <c r="AB589" s="14" t="str">
        <f>IF(C589="DM", "N/A", IF(Z589="No","N/A",VLOOKUP(B589,'Extension List'!$A$3:$AE$1972,21,FALSE)))</f>
        <v>N/A</v>
      </c>
      <c r="AC589" s="14" t="str">
        <f>IF(AA589="N/A", "N/A", 0)</f>
        <v>N/A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1</v>
      </c>
      <c r="AN589" s="15">
        <f>IF(AD589="N/A", IF(U589="N/A", "N/A", L589+U589), AD589+AH589)</f>
        <v>1</v>
      </c>
      <c r="AO589" s="15">
        <f>IF(AD589="N/A", IF(V589="N/A", "N/A", L589+V589), IF(AI589="N/A", "N/A", AD589+AI589))</f>
        <v>1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40</v>
      </c>
      <c r="AS589" s="14" t="s">
        <v>40</v>
      </c>
      <c r="AT589" s="14" t="s">
        <v>40</v>
      </c>
      <c r="AU589" s="14" t="s">
        <v>40</v>
      </c>
      <c r="AV589" s="14" t="s">
        <v>40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J589" s="15">
        <f>IF(AR589="R", $CA589, IF(OR(AR589="P", AR589="T", AR589="N"), 0, IF($C589="DM", $T589, IF(OR(AR589="Y", AR589="IR"),$AM589,IF(AR589="C", IF($BI589="Y", IF($AF589="N/A", $Q589, $AF589), IF($AG589="N/A", $T589,$AG589)))))))</f>
        <v>1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1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1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1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1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1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1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1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1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1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1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1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1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1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1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1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1</v>
      </c>
      <c r="CA589" s="14" t="s">
        <v>75</v>
      </c>
      <c r="CB589" s="15">
        <f>BZ589</f>
        <v>1</v>
      </c>
      <c r="CC589" s="14">
        <f>IF(OR($BH589="T", $BH589="R"), 0, IF($BH589="C", IF($BI589="Y", IF($BA589="C", 0, IF(AF589="N/A", Q589-T589, AF589-AG589)), IF($AF589="N/A", U589, AH589)), AN589))</f>
        <v>1</v>
      </c>
      <c r="CD589" s="14">
        <f>IF(OR($BH589="T", $BH589="R"), 0, IF($BH589="C", IF($BI589="Y", 0, IF($AF589="N/A", V589, AI589)), AO589))</f>
        <v>1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S:1 G:0 GR:0</v>
      </c>
      <c r="CH589" s="6"/>
      <c r="CK589" s="6"/>
      <c r="CL589" s="6"/>
      <c r="CM589" s="6"/>
      <c r="CN589" s="6"/>
      <c r="CO589" s="6"/>
      <c r="CP589" s="6"/>
    </row>
    <row r="590" spans="1:94" x14ac:dyDescent="0.25">
      <c r="A590" s="13">
        <v>3613</v>
      </c>
      <c r="B590" s="14" t="s">
        <v>2028</v>
      </c>
      <c r="C590" s="14" t="s">
        <v>62</v>
      </c>
      <c r="D590" s="14" t="s">
        <v>55</v>
      </c>
      <c r="E590" s="14">
        <f>VLOOKUP(B590, 'Rookie Year'!$A$2:$B$55555,2,FALSE)</f>
        <v>2020</v>
      </c>
      <c r="F590" s="14">
        <v>2020</v>
      </c>
      <c r="G590" s="14" t="s">
        <v>40</v>
      </c>
      <c r="H590" s="14" t="s">
        <v>2149</v>
      </c>
      <c r="I590" s="15">
        <v>14</v>
      </c>
      <c r="J590" s="14">
        <v>4</v>
      </c>
      <c r="K590" s="16">
        <f>IF(AND(G590&lt;&gt;"N",R590="N/A"), IF(I590&lt;4, 0, 0.25),IF(I590=1, IF(J590=1,0.25, 0.25), IF(I590&lt;13, 0.25, IF(I590&lt;26, 0.4, IF(I590&lt;51, 0.6, 0.75)))))</f>
        <v>0.4</v>
      </c>
      <c r="L590" s="15">
        <f>I590-M590</f>
        <v>8</v>
      </c>
      <c r="M590" s="15">
        <f>ROUNDUP(I590*K590,0)</f>
        <v>6</v>
      </c>
      <c r="N590" s="15">
        <f>M590*J590</f>
        <v>24</v>
      </c>
      <c r="O590" s="15">
        <v>24</v>
      </c>
      <c r="P590" s="15">
        <v>0</v>
      </c>
      <c r="Q590" s="15">
        <f>N590-O590-P590</f>
        <v>0</v>
      </c>
      <c r="R590" s="14">
        <v>2023</v>
      </c>
      <c r="S590" s="14">
        <f>IF(R590="N/A", J590-($B$1-F590), J590-($B$1-R590))</f>
        <v>2</v>
      </c>
      <c r="T590" s="15">
        <v>0</v>
      </c>
      <c r="U590" s="15">
        <v>0</v>
      </c>
      <c r="V590" s="15" t="str">
        <f>IF($S590&lt;3, "N/A", $M590)</f>
        <v>N/A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No</v>
      </c>
      <c r="AA590" s="17" t="str">
        <f>IF(C590="DM", "N/A", IF(Z590="No","N/A",VLOOKUP(B590,'Extension List'!$A$3:$AE$1972,19,FALSE)))</f>
        <v>N/A</v>
      </c>
      <c r="AB590" s="14" t="str">
        <f>IF(C590="DM", "N/A", IF(Z590="No","N/A",VLOOKUP(B590,'Extension List'!$A$3:$AE$1972,21,FALSE)))</f>
        <v>N/A</v>
      </c>
      <c r="AC590" s="14" t="str">
        <f>IF(AA590="N/A", "N/A", 0)</f>
        <v>N/A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8</v>
      </c>
      <c r="AN590" s="15">
        <f>IF(AD590="N/A", IF(U590="N/A", "N/A", L590+U590), AD590+AH590)</f>
        <v>8</v>
      </c>
      <c r="AO590" s="15" t="str">
        <f>IF(AD590="N/A", IF(V590="N/A", "N/A", L590+V590), IF(AI590="N/A", "N/A", AD590+AI590))</f>
        <v>N/A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40</v>
      </c>
      <c r="AS590" s="14" t="s">
        <v>40</v>
      </c>
      <c r="AT590" s="14" t="s">
        <v>40</v>
      </c>
      <c r="AU590" s="14" t="s">
        <v>40</v>
      </c>
      <c r="AV590" s="14" t="s">
        <v>40</v>
      </c>
      <c r="AW590" s="14" t="s">
        <v>40</v>
      </c>
      <c r="AX590" s="14" t="s">
        <v>40</v>
      </c>
      <c r="AY590" s="14" t="s">
        <v>40</v>
      </c>
      <c r="AZ590" s="14" t="s">
        <v>40</v>
      </c>
      <c r="BA590" s="14" t="s">
        <v>40</v>
      </c>
      <c r="BB590" s="14" t="s">
        <v>40</v>
      </c>
      <c r="BC590" s="14" t="s">
        <v>40</v>
      </c>
      <c r="BD590" s="14" t="s">
        <v>40</v>
      </c>
      <c r="BE590" s="14" t="s">
        <v>40</v>
      </c>
      <c r="BF590" s="14" t="s">
        <v>40</v>
      </c>
      <c r="BG590" s="14" t="s">
        <v>40</v>
      </c>
      <c r="BH590" s="14" t="s">
        <v>40</v>
      </c>
      <c r="BI590" s="14"/>
      <c r="BJ590" s="15">
        <f>IF(AR590="R", $CA590, IF(OR(AR590="P", AR590="T", AR590="N"), 0, IF($C590="DM", $T590, IF(OR(AR590="Y", AR590="IR"),$AM590,IF(AR590="C", IF($BI590="Y", IF($AF590="N/A", $Q590, $AF590), IF($AG590="N/A", $T590,$AG590)))))))</f>
        <v>8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8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8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8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8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8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8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8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8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8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8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8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8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8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8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8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8</v>
      </c>
      <c r="CA590" s="14" t="s">
        <v>75</v>
      </c>
      <c r="CB590" s="15">
        <f>BZ590</f>
        <v>8</v>
      </c>
      <c r="CC590" s="14">
        <f>IF(OR($BH590="T", $BH590="R"), 0, IF($BH590="C", IF($BI590="Y", IF($BA590="C", 0, IF(AF590="N/A", Q590-T590, AF590-AG590)), IF($AF590="N/A", U590, AH590)), AN590))</f>
        <v>8</v>
      </c>
      <c r="CD590" s="14" t="str">
        <f>IF(OR($BH590="T", $BH590="R"), 0, IF($BH590="C", IF($BI590="Y", 0, IF($AF590="N/A", V590, AI590)), AO590))</f>
        <v>N/A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S:8 G:6 GR:0</v>
      </c>
      <c r="CH590" s="6"/>
      <c r="CK590" s="6"/>
      <c r="CL590" s="6"/>
      <c r="CM590" s="6"/>
      <c r="CN590" s="6"/>
      <c r="CO590" s="6"/>
      <c r="CP590" s="6"/>
    </row>
    <row r="591" spans="1:94" x14ac:dyDescent="0.25">
      <c r="A591" s="13">
        <v>5679</v>
      </c>
      <c r="B591" s="14" t="s">
        <v>3066</v>
      </c>
      <c r="C591" s="14" t="s">
        <v>62</v>
      </c>
      <c r="D591" s="14" t="s">
        <v>55</v>
      </c>
      <c r="E591" s="14">
        <f>VLOOKUP(B591, 'Rookie Year'!$A$2:$B$55555,2,FALSE)</f>
        <v>2024</v>
      </c>
      <c r="F591" s="14">
        <v>2024</v>
      </c>
      <c r="G591" s="14" t="s">
        <v>40</v>
      </c>
      <c r="H591" s="14" t="s">
        <v>2223</v>
      </c>
      <c r="I591" s="15">
        <v>1</v>
      </c>
      <c r="J591" s="14">
        <v>3</v>
      </c>
      <c r="K591" s="16">
        <f>IF(AND(G591&lt;&gt;"N",R591="N/A"), IF(I591&lt;4, 0, 0.25),IF(I591=1, IF(J591=1,0.25, 0.25), IF(I591&lt;13, 0.25, IF(I591&lt;26, 0.4, IF(I591&lt;51, 0.6, 0.75)))))</f>
        <v>0</v>
      </c>
      <c r="L591" s="15">
        <f>I591-M591</f>
        <v>1</v>
      </c>
      <c r="M591" s="15">
        <f>ROUNDUP(I591*K591,0)</f>
        <v>0</v>
      </c>
      <c r="N591" s="15">
        <f>M591*J591</f>
        <v>0</v>
      </c>
      <c r="O591" s="15">
        <v>0</v>
      </c>
      <c r="P591" s="15">
        <v>0</v>
      </c>
      <c r="Q591" s="15">
        <f>N591-O591-P591</f>
        <v>0</v>
      </c>
      <c r="R591" s="14" t="s">
        <v>75</v>
      </c>
      <c r="S591" s="14">
        <f>IF(R591="N/A", J591-($B$1-F591), J591-($B$1-R591))</f>
        <v>2</v>
      </c>
      <c r="T591" s="15">
        <v>0</v>
      </c>
      <c r="U591" s="15">
        <v>0</v>
      </c>
      <c r="V591" s="15" t="str">
        <f>IF($S591&lt;3, "N/A", $M591)</f>
        <v>N/A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No</v>
      </c>
      <c r="AA591" s="17" t="str">
        <f>IF(C591="DM", "N/A", IF(Z591="No","N/A",VLOOKUP(B591,'Extension List'!$A$3:$AE$1972,19,FALSE)))</f>
        <v>N/A</v>
      </c>
      <c r="AB591" s="14" t="str">
        <f>IF(C591="DM", "N/A", IF(Z591="No","N/A",VLOOKUP(B591,'Extension List'!$A$3:$AE$1972,21,FALSE)))</f>
        <v>N/A</v>
      </c>
      <c r="AC591" s="14" t="str">
        <f>IF(AA591="N/A", "N/A", 0)</f>
        <v>N/A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1</v>
      </c>
      <c r="AN591" s="15">
        <f>IF(AD591="N/A", IF(U591="N/A", "N/A", L591+U591), AD591+AH591)</f>
        <v>1</v>
      </c>
      <c r="AO591" s="15" t="str">
        <f>IF(AD591="N/A", IF(V591="N/A", "N/A", L591+V591), IF(AI591="N/A", "N/A", AD591+AI591))</f>
        <v>N/A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44</v>
      </c>
      <c r="AS591" s="14" t="s">
        <v>44</v>
      </c>
      <c r="AT591" s="14" t="s">
        <v>44</v>
      </c>
      <c r="AU591" s="14" t="s">
        <v>44</v>
      </c>
      <c r="AV591" s="14" t="s">
        <v>44</v>
      </c>
      <c r="AW591" s="14" t="s">
        <v>44</v>
      </c>
      <c r="AX591" s="14" t="s">
        <v>44</v>
      </c>
      <c r="AY591" s="14" t="s">
        <v>44</v>
      </c>
      <c r="AZ591" s="14" t="s">
        <v>44</v>
      </c>
      <c r="BA591" s="14" t="s">
        <v>44</v>
      </c>
      <c r="BB591" s="14" t="s">
        <v>44</v>
      </c>
      <c r="BC591" s="14" t="s">
        <v>44</v>
      </c>
      <c r="BD591" s="14" t="s">
        <v>44</v>
      </c>
      <c r="BE591" s="14" t="s">
        <v>44</v>
      </c>
      <c r="BF591" s="14" t="s">
        <v>44</v>
      </c>
      <c r="BG591" s="14" t="s">
        <v>44</v>
      </c>
      <c r="BH591" s="14" t="s">
        <v>44</v>
      </c>
      <c r="BI591" s="14"/>
      <c r="BJ591" s="15">
        <f>IF(AR591="R", $CA591, IF(OR(AR591="P", AR591="T", AR591="N"), 0, IF($C591="DM", $T591, IF(OR(AR591="Y", AR591="IR"),$AM591,IF(AR591="C", IF($BI591="Y", IF($AF591="N/A", $Q591, $AF591), IF($AG591="N/A", $T591,$AG591)))))))</f>
        <v>0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0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0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0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0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0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0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0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0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0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0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0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0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0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0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0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0</v>
      </c>
      <c r="CA591" s="14" t="s">
        <v>75</v>
      </c>
      <c r="CB591" s="15">
        <f>BZ591</f>
        <v>0</v>
      </c>
      <c r="CC591" s="14">
        <f>IF(OR($BH591="T", $BH591="R"), 0, IF($BH591="C", IF($BI591="Y", IF($BA591="C", 0, IF(AF591="N/A", Q591-T591, AF591-AG591)), IF($AF591="N/A", U591, AH591)), AN591))</f>
        <v>0</v>
      </c>
      <c r="CD591" s="14" t="str">
        <f>IF(OR($BH591="T", $BH591="R"), 0, IF($BH591="C", IF($BI591="Y", 0, IF($AF591="N/A", V591, AI591)), AO591))</f>
        <v>N/A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S:1 G:0 GR:0</v>
      </c>
      <c r="CH591" s="6"/>
      <c r="CK591" s="6"/>
      <c r="CL591" s="6"/>
      <c r="CM591" s="6"/>
      <c r="CN591" s="6"/>
      <c r="CO591" s="6"/>
      <c r="CP591" s="6"/>
    </row>
    <row r="592" spans="1:94" x14ac:dyDescent="0.25">
      <c r="A592" s="13">
        <v>4146</v>
      </c>
      <c r="B592" s="14" t="s">
        <v>2338</v>
      </c>
      <c r="C592" s="14" t="s">
        <v>62</v>
      </c>
      <c r="D592" s="14" t="s">
        <v>55</v>
      </c>
      <c r="E592" s="14">
        <f>VLOOKUP(B592, 'Rookie Year'!$A$2:$B$55555,2,FALSE)</f>
        <v>2021</v>
      </c>
      <c r="F592" s="14">
        <v>2021</v>
      </c>
      <c r="G592" s="14" t="s">
        <v>40</v>
      </c>
      <c r="H592" s="14" t="s">
        <v>2149</v>
      </c>
      <c r="I592" s="15">
        <v>24</v>
      </c>
      <c r="J592" s="14">
        <v>5</v>
      </c>
      <c r="K592" s="16">
        <f>IF(AND(G592&lt;&gt;"N",R592="N/A"), IF(I592&lt;4, 0, 0.25),IF(I592=1, IF(J592=1,0.25, 0.25), IF(I592&lt;13, 0.25, IF(I592&lt;26, 0.4, IF(I592&lt;51, 0.6, 0.75)))))</f>
        <v>0.4</v>
      </c>
      <c r="L592" s="15">
        <f>I592-M592</f>
        <v>14</v>
      </c>
      <c r="M592" s="15">
        <f>ROUNDUP(I592*K592,0)</f>
        <v>10</v>
      </c>
      <c r="N592" s="15">
        <f>M592*J592</f>
        <v>50</v>
      </c>
      <c r="O592" s="15">
        <v>40</v>
      </c>
      <c r="P592" s="15">
        <v>10</v>
      </c>
      <c r="Q592" s="15">
        <f>N592-O592-P592</f>
        <v>0</v>
      </c>
      <c r="R592" s="14">
        <v>2024</v>
      </c>
      <c r="S592" s="14">
        <f>IF(R592="N/A", J592-($B$1-F592), J592-($B$1-R592))</f>
        <v>4</v>
      </c>
      <c r="T592" s="15">
        <v>0</v>
      </c>
      <c r="U592" s="15">
        <v>0</v>
      </c>
      <c r="V592" s="15">
        <v>0</v>
      </c>
      <c r="W592" s="15">
        <v>0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No</v>
      </c>
      <c r="AA592" s="17" t="str">
        <f>IF(C592="DM", "N/A", IF(Z592="No","N/A",VLOOKUP(B592,'Extension List'!$A$3:$AE$1972,19,FALSE)))</f>
        <v>N/A</v>
      </c>
      <c r="AB592" s="14" t="str">
        <f>IF(C592="DM", "N/A", IF(Z592="No","N/A",VLOOKUP(B592,'Extension List'!$A$3:$AE$1972,21,FALSE)))</f>
        <v>N/A</v>
      </c>
      <c r="AC592" s="14" t="str">
        <f>IF(AA592="N/A", "N/A", 0)</f>
        <v>N/A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14</v>
      </c>
      <c r="AN592" s="15">
        <f>IF(AD592="N/A", IF(U592="N/A", "N/A", L592+U592), AD592+AH592)</f>
        <v>14</v>
      </c>
      <c r="AO592" s="15">
        <f>IF(AD592="N/A", IF(V592="N/A", "N/A", L592+V592), IF(AI592="N/A", "N/A", AD592+AI592))</f>
        <v>14</v>
      </c>
      <c r="AP592" s="15">
        <f>IF(AD592="N/A", IF(W592="N/A", "N/A", L592+W592), IF(AJ592="N/A", "N/A", AD592+AJ592))</f>
        <v>14</v>
      </c>
      <c r="AQ592" s="15" t="str">
        <f>IF(AD592="N/A", IF(X592="N/A", "N/A", L592+X592), IF(AK592="N/A", "N/A", AD592+AK592))</f>
        <v>N/A</v>
      </c>
      <c r="AR592" s="14" t="s">
        <v>40</v>
      </c>
      <c r="AS592" s="14" t="s">
        <v>40</v>
      </c>
      <c r="AT592" s="14" t="s">
        <v>40</v>
      </c>
      <c r="AU592" s="14" t="s">
        <v>40</v>
      </c>
      <c r="AV592" s="14" t="s">
        <v>40</v>
      </c>
      <c r="AW592" s="14" t="s">
        <v>40</v>
      </c>
      <c r="AX592" s="14" t="s">
        <v>40</v>
      </c>
      <c r="AY592" s="14" t="s">
        <v>40</v>
      </c>
      <c r="AZ592" s="14" t="s">
        <v>40</v>
      </c>
      <c r="BA592" s="14" t="s">
        <v>40</v>
      </c>
      <c r="BB592" s="14" t="s">
        <v>40</v>
      </c>
      <c r="BC592" s="14" t="s">
        <v>40</v>
      </c>
      <c r="BD592" s="14" t="s">
        <v>40</v>
      </c>
      <c r="BE592" s="14" t="s">
        <v>40</v>
      </c>
      <c r="BF592" s="14" t="s">
        <v>40</v>
      </c>
      <c r="BG592" s="14" t="s">
        <v>40</v>
      </c>
      <c r="BH592" s="14" t="s">
        <v>40</v>
      </c>
      <c r="BI592" s="14"/>
      <c r="BJ592" s="15">
        <f>IF(AR592="R", $CA592, IF(OR(AR592="P", AR592="T", AR592="N"), 0, IF($C592="DM", $T592, IF(OR(AR592="Y", AR592="IR"),$AM592,IF(AR592="C", IF($BI592="Y", IF($AF592="N/A", $Q592, $AF592), IF($AG592="N/A", $T592,$AG592)))))))</f>
        <v>14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14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14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14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14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14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14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14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14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14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14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14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14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14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14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14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14</v>
      </c>
      <c r="CA592" s="14" t="s">
        <v>75</v>
      </c>
      <c r="CB592" s="15">
        <f>BZ592</f>
        <v>14</v>
      </c>
      <c r="CC592" s="14">
        <f>IF(OR($BH592="T", $BH592="R"), 0, IF($BH592="C", IF($BI592="Y", IF($BA592="C", 0, IF(AF592="N/A", Q592-T592, AF592-AG592)), IF($AF592="N/A", U592, AH592)), AN592))</f>
        <v>14</v>
      </c>
      <c r="CD592" s="14">
        <f>IF(OR($BH592="T", $BH592="R"), 0, IF($BH592="C", IF($BI592="Y", 0, IF($AF592="N/A", V592, AI592)), AO592))</f>
        <v>14</v>
      </c>
      <c r="CE592" s="14">
        <f>IF(OR($BH592="T", $BH592="R"), 0, IF($BH592="C", IF($BI592="Y", 0, IF($AF592="N/A", W592, AJ592)), AP592))</f>
        <v>14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S:14 G:10 GR:0</v>
      </c>
      <c r="CH592" s="6"/>
      <c r="CK592" s="6"/>
      <c r="CL592" s="6"/>
      <c r="CM592" s="6"/>
      <c r="CN592" s="6"/>
      <c r="CO592" s="6"/>
      <c r="CP592" s="6"/>
    </row>
    <row r="593" spans="1:94" x14ac:dyDescent="0.25">
      <c r="A593" s="13">
        <v>5152</v>
      </c>
      <c r="B593" s="14" t="s">
        <v>2744</v>
      </c>
      <c r="C593" s="14" t="s">
        <v>63</v>
      </c>
      <c r="D593" s="14" t="s">
        <v>55</v>
      </c>
      <c r="E593" s="14">
        <f>VLOOKUP(B593, 'Rookie Year'!$A$2:$B$55555,2,FALSE)</f>
        <v>2023</v>
      </c>
      <c r="F593" s="14">
        <v>2023</v>
      </c>
      <c r="G593" s="14" t="s">
        <v>40</v>
      </c>
      <c r="H593" s="14" t="s">
        <v>2146</v>
      </c>
      <c r="I593" s="15">
        <v>16</v>
      </c>
      <c r="J593" s="14">
        <v>4</v>
      </c>
      <c r="K593" s="16">
        <f>IF(AND(G593&lt;&gt;"N",R593="N/A"), IF(I593&lt;4, 0, 0.25),IF(I593=1, IF(J593=1,0.25, 0.25), IF(I593&lt;13, 0.25, IF(I593&lt;26, 0.4, IF(I593&lt;51, 0.6, 0.75)))))</f>
        <v>0.25</v>
      </c>
      <c r="L593" s="15">
        <f>I593-M593</f>
        <v>12</v>
      </c>
      <c r="M593" s="15">
        <f>ROUNDUP(I593*K593,0)</f>
        <v>4</v>
      </c>
      <c r="N593" s="15">
        <f>M593*J593</f>
        <v>16</v>
      </c>
      <c r="O593" s="15">
        <v>16</v>
      </c>
      <c r="P593" s="15">
        <v>0</v>
      </c>
      <c r="Q593" s="15">
        <f>N593-O593-P593</f>
        <v>0</v>
      </c>
      <c r="R593" s="14" t="s">
        <v>75</v>
      </c>
      <c r="S593" s="14">
        <f>IF(R593="N/A", J593-($B$1-F593), J593-($B$1-R593))</f>
        <v>2</v>
      </c>
      <c r="T593" s="15">
        <v>0</v>
      </c>
      <c r="U593" s="15">
        <v>0</v>
      </c>
      <c r="V593" s="15" t="str">
        <f>IF($S593&lt;3, "N/A", $M593)</f>
        <v>N/A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No</v>
      </c>
      <c r="AA593" s="17" t="str">
        <f>IF(C593="DM", "N/A", IF(Z593="No","N/A",VLOOKUP(B593,'Extension List'!$A$3:$AE$1972,19,FALSE)))</f>
        <v>N/A</v>
      </c>
      <c r="AB593" s="14" t="str">
        <f>IF(C593="DM", "N/A", IF(Z593="No","N/A",VLOOKUP(B593,'Extension List'!$A$3:$AE$1972,21,FALSE)))</f>
        <v>N/A</v>
      </c>
      <c r="AC593" s="14" t="str">
        <f>IF(AA593="N/A", "N/A", 0)</f>
        <v>N/A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12</v>
      </c>
      <c r="AN593" s="15">
        <f>IF(AD593="N/A", IF(U593="N/A", "N/A", L593+U593), AD593+AH593)</f>
        <v>12</v>
      </c>
      <c r="AO593" s="15" t="str">
        <f>IF(AD593="N/A", IF(V593="N/A", "N/A", L593+V593), IF(AI593="N/A", "N/A", AD593+AI593))</f>
        <v>N/A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40</v>
      </c>
      <c r="AS593" s="14" t="s">
        <v>40</v>
      </c>
      <c r="AT593" s="14" t="s">
        <v>40</v>
      </c>
      <c r="AU593" s="14" t="s">
        <v>40</v>
      </c>
      <c r="AV593" s="14" t="s">
        <v>40</v>
      </c>
      <c r="AW593" s="14" t="s">
        <v>40</v>
      </c>
      <c r="AX593" s="14" t="s">
        <v>40</v>
      </c>
      <c r="AY593" s="14" t="s">
        <v>40</v>
      </c>
      <c r="AZ593" s="14" t="s">
        <v>40</v>
      </c>
      <c r="BA593" s="14" t="s">
        <v>40</v>
      </c>
      <c r="BB593" s="14" t="s">
        <v>40</v>
      </c>
      <c r="BC593" s="14" t="s">
        <v>40</v>
      </c>
      <c r="BD593" s="14" t="s">
        <v>40</v>
      </c>
      <c r="BE593" s="14" t="s">
        <v>40</v>
      </c>
      <c r="BF593" s="14" t="s">
        <v>40</v>
      </c>
      <c r="BG593" s="14" t="s">
        <v>40</v>
      </c>
      <c r="BH593" s="14" t="s">
        <v>40</v>
      </c>
      <c r="BI593" s="14"/>
      <c r="BJ593" s="15">
        <f>IF(AR593="R", $CA593, IF(OR(AR593="P", AR593="T", AR593="N"), 0, IF($C593="DM", $T593, IF(OR(AR593="Y", AR593="IR"),$AM593,IF(AR593="C", IF($BI593="Y", IF($AF593="N/A", $Q593, $AF593), IF($AG593="N/A", $T593,$AG593)))))))</f>
        <v>12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12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12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12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12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12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12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12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12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12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12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12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12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12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12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12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12</v>
      </c>
      <c r="CA593" s="14" t="s">
        <v>75</v>
      </c>
      <c r="CB593" s="15">
        <f>BZ593</f>
        <v>12</v>
      </c>
      <c r="CC593" s="14">
        <f>IF(OR($BH593="T", $BH593="R"), 0, IF($BH593="C", IF($BI593="Y", IF($BA593="C", 0, IF(AF593="N/A", Q593-T593, AF593-AG593)), IF($AF593="N/A", U593, AH593)), AN593))</f>
        <v>12</v>
      </c>
      <c r="CD593" s="14" t="str">
        <f>IF(OR($BH593="T", $BH593="R"), 0, IF($BH593="C", IF($BI593="Y", 0, IF($AF593="N/A", V593, AI593)), AO593))</f>
        <v>N/A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S:12 G:4 GR:0</v>
      </c>
      <c r="CH593" s="6"/>
      <c r="CK593" s="6"/>
      <c r="CL593" s="6"/>
      <c r="CM593" s="6"/>
      <c r="CN593" s="6"/>
      <c r="CO593" s="6"/>
      <c r="CP593" s="6"/>
    </row>
    <row r="594" spans="1:94" x14ac:dyDescent="0.25">
      <c r="A594" s="13">
        <v>5945</v>
      </c>
      <c r="B594" s="14" t="s">
        <v>2337</v>
      </c>
      <c r="C594" s="14" t="s">
        <v>63</v>
      </c>
      <c r="D594" s="14" t="s">
        <v>55</v>
      </c>
      <c r="E594" s="14">
        <f>VLOOKUP(B594, 'Rookie Year'!$A$2:$B$55555,2,FALSE)</f>
        <v>2021</v>
      </c>
      <c r="F594" s="14">
        <v>2025</v>
      </c>
      <c r="G594" s="14" t="s">
        <v>42</v>
      </c>
      <c r="H594" s="14" t="s">
        <v>1927</v>
      </c>
      <c r="I594" s="15">
        <v>8</v>
      </c>
      <c r="J594" s="14">
        <v>3</v>
      </c>
      <c r="K594" s="16">
        <f>IF(AND(G594&lt;&gt;"N",R594="N/A"), IF(I594&lt;4, 0, 0.25),IF(I594=1, IF(J594=1,0.25, 0.25), IF(I594&lt;13, 0.25, IF(I594&lt;26, 0.4, IF(I594&lt;51, 0.6, 0.75)))))</f>
        <v>0.25</v>
      </c>
      <c r="L594" s="15">
        <f>I594-M594</f>
        <v>6</v>
      </c>
      <c r="M594" s="15">
        <f>ROUNDUP(I594*K594,0)</f>
        <v>2</v>
      </c>
      <c r="N594" s="15">
        <f>M594*J594</f>
        <v>6</v>
      </c>
      <c r="O594" s="15">
        <v>0</v>
      </c>
      <c r="P594" s="15">
        <v>0</v>
      </c>
      <c r="Q594" s="15">
        <f>N594-O594-P594</f>
        <v>6</v>
      </c>
      <c r="R594" s="14" t="s">
        <v>75</v>
      </c>
      <c r="S594" s="14">
        <f>IF(R594="N/A", J594-($B$1-F594), J594-($B$1-R594))</f>
        <v>3</v>
      </c>
      <c r="T594" s="15">
        <v>6</v>
      </c>
      <c r="U594" s="15">
        <v>0</v>
      </c>
      <c r="V594" s="15">
        <v>0</v>
      </c>
      <c r="W594" s="15" t="str">
        <f>IF($S594&lt;4, "N/A", $M594)</f>
        <v>N/A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No</v>
      </c>
      <c r="AA594" s="17" t="str">
        <f>IF(C594="DM", "N/A", IF(Z594="No","N/A",VLOOKUP(B594,'Extension List'!$A$3:$AE$1972,19,FALSE)))</f>
        <v>N/A</v>
      </c>
      <c r="AB594" s="14" t="str">
        <f>IF(C594="DM", "N/A", IF(Z594="No","N/A",VLOOKUP(B594,'Extension List'!$A$3:$AE$1972,21,FALSE)))</f>
        <v>N/A</v>
      </c>
      <c r="AC594" s="14" t="str">
        <f>IF(AA594="N/A", "N/A", 0)</f>
        <v>N/A</v>
      </c>
      <c r="AD594" s="15" t="str">
        <f>IF(AE594="N/A", "N/A", AA594-AE594)</f>
        <v>N/A</v>
      </c>
      <c r="AE594" s="15" t="str">
        <f>IF(AA594="N/A", "N/A", IF(AC594&gt;0, IF(AA594&lt;13, ROUNDUP(0.25*AA594,0), IF(AA594&lt;26, ROUNDUP(0.4*AA594,0), IF(AA594&lt;51, ROUNDUP(0.6*AA594,0), ROUNDUP(0.75*AA594,0)))), "N/A"))</f>
        <v>N/A</v>
      </c>
      <c r="AF594" s="15" t="str">
        <f>IF(AD594="N/A","N/A", (AE594*AC594)+Q594)</f>
        <v>N/A</v>
      </c>
      <c r="AG594" s="15" t="str">
        <f>IF($AF594="N/A", "N/A", "TBC")</f>
        <v>N/A</v>
      </c>
      <c r="AH594" s="15" t="str">
        <f>IF($AF594="N/A", "N/A", "TBC")</f>
        <v>N/A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N/A</v>
      </c>
      <c r="AM594" s="15">
        <f>IF(AD594="N/A", L594+T594, L594+AG594)</f>
        <v>12</v>
      </c>
      <c r="AN594" s="15">
        <f>IF(AD594="N/A", IF(U594="N/A", "N/A", L594+U594), AD594+AH594)</f>
        <v>6</v>
      </c>
      <c r="AO594" s="15">
        <f>IF(AD594="N/A", IF(V594="N/A", "N/A", L594+V594), IF(AI594="N/A", "N/A", AD594+AI594))</f>
        <v>6</v>
      </c>
      <c r="AP594" s="15" t="str">
        <f>IF(AD594="N/A", IF(W594="N/A", "N/A", L594+W594), IF(AJ594="N/A", "N/A", AD594+AJ594))</f>
        <v>N/A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I594" s="14"/>
      <c r="BJ594" s="15">
        <f>IF(AR594="R", $CA594, IF(OR(AR594="P", AR594="T", AR594="N"), 0, IF($C594="DM", $T594, IF(OR(AR594="Y", AR594="IR"),$AM594,IF(AR594="C", IF($BI594="Y", IF($AF594="N/A", $Q594, $AF594), IF($AG594="N/A", $T594,$AG594)))))))</f>
        <v>12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12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12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12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12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12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12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12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12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12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12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12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12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12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12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12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12</v>
      </c>
      <c r="CA594" s="14" t="s">
        <v>75</v>
      </c>
      <c r="CB594" s="15">
        <f>BZ594</f>
        <v>12</v>
      </c>
      <c r="CC594" s="14">
        <f>IF(OR($BH594="T", $BH594="R"), 0, IF($BH594="C", IF($BI594="Y", IF($BA594="C", 0, IF(AF594="N/A", Q594-T594, AF594-AG594)), IF($AF594="N/A", U594, AH594)), AN594))</f>
        <v>6</v>
      </c>
      <c r="CD594" s="14">
        <f>IF(OR($BH594="T", $BH594="R"), 0, IF($BH594="C", IF($BI594="Y", 0, IF($AF594="N/A", V594, AI594)), AO594))</f>
        <v>6</v>
      </c>
      <c r="CE594" s="14" t="str">
        <f>IF(OR($BH594="T", $BH594="R"), 0, IF($BH594="C", IF($BI594="Y", 0, IF($AF594="N/A", W594, AJ594)), AP594))</f>
        <v>N/A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S:6 G:2 GR:6</v>
      </c>
      <c r="CH594" s="6"/>
      <c r="CK594" s="6"/>
      <c r="CL594" s="6"/>
      <c r="CM594" s="6"/>
      <c r="CN594" s="6"/>
      <c r="CO594" s="6"/>
      <c r="CP594" s="6"/>
    </row>
    <row r="595" spans="1:94" x14ac:dyDescent="0.25">
      <c r="A595" s="13">
        <v>5133</v>
      </c>
      <c r="B595" s="14" t="s">
        <v>831</v>
      </c>
      <c r="C595" s="14" t="s">
        <v>63</v>
      </c>
      <c r="D595" s="14" t="s">
        <v>55</v>
      </c>
      <c r="E595" s="14">
        <f>VLOOKUP(B595, 'Rookie Year'!$A$2:$B$55555,2,FALSE)</f>
        <v>2013</v>
      </c>
      <c r="F595" s="14">
        <v>2023</v>
      </c>
      <c r="G595" s="14" t="s">
        <v>42</v>
      </c>
      <c r="H595" s="14" t="s">
        <v>1927</v>
      </c>
      <c r="I595" s="15">
        <v>32</v>
      </c>
      <c r="J595" s="14">
        <v>3</v>
      </c>
      <c r="K595" s="16">
        <f>IF(AND(G595&lt;&gt;"N",R595="N/A"), IF(I595&lt;4, 0, 0.25),IF(I595=1, IF(J595=1,0.25, 0.25), IF(I595&lt;13, 0.25, IF(I595&lt;26, 0.4, IF(I595&lt;51, 0.6, 0.75)))))</f>
        <v>0.6</v>
      </c>
      <c r="L595" s="15">
        <f>I595-M595</f>
        <v>12</v>
      </c>
      <c r="M595" s="15">
        <f>ROUNDUP(I595*K595,0)</f>
        <v>20</v>
      </c>
      <c r="N595" s="15">
        <f>M595*J595</f>
        <v>60</v>
      </c>
      <c r="O595" s="15">
        <v>52</v>
      </c>
      <c r="P595" s="15">
        <v>0</v>
      </c>
      <c r="Q595" s="15">
        <f>N595-O595-P595</f>
        <v>8</v>
      </c>
      <c r="R595" s="14" t="s">
        <v>75</v>
      </c>
      <c r="S595" s="14">
        <f>IF(R595="N/A", J595-($B$1-F595), J595-($B$1-R595))</f>
        <v>1</v>
      </c>
      <c r="T595" s="15">
        <v>8</v>
      </c>
      <c r="U595" s="15" t="str">
        <f>IF($S595&lt;2, "N/A", $M595)</f>
        <v>N/A</v>
      </c>
      <c r="V595" s="15" t="str">
        <f>IF($S595&lt;3, "N/A", $M595)</f>
        <v>N/A</v>
      </c>
      <c r="W595" s="15" t="str">
        <f>IF($S595&lt;4, "N/A", $M595)</f>
        <v>N/A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Yes</v>
      </c>
      <c r="AA595" s="17">
        <f>IF(C595="DM", "N/A", IF(Z595="No","N/A",VLOOKUP(B595,'Extension List'!$A$3:$AE$1972,19,FALSE)))</f>
        <v>5</v>
      </c>
      <c r="AB595" s="14">
        <f>IF(C595="DM", "N/A", IF(Z595="No","N/A",VLOOKUP(B595,'Extension List'!$A$3:$AE$1972,21,FALSE)))</f>
        <v>1</v>
      </c>
      <c r="AC595" s="14">
        <f>IF(AA595="N/A", "N/A", 0)</f>
        <v>0</v>
      </c>
      <c r="AD595" s="15" t="str">
        <f>IF(AE595="N/A", "N/A", AA595-AE595)</f>
        <v>N/A</v>
      </c>
      <c r="AE595" s="15" t="str">
        <f>IF(AA595="N/A", "N/A", IF(AC595&gt;0, IF(AA595&lt;13, ROUNDUP(0.25*AA595,0), IF(AA595&lt;26, ROUNDUP(0.4*AA595,0), IF(AA595&lt;51, ROUNDUP(0.6*AA595,0), ROUNDUP(0.75*AA595,0)))), "N/A"))</f>
        <v>N/A</v>
      </c>
      <c r="AF595" s="15" t="str">
        <f>IF(AD595="N/A","N/A", (AE595*AC595)+Q595)</f>
        <v>N/A</v>
      </c>
      <c r="AG595" s="15" t="str">
        <f>IF($AF595="N/A", "N/A", "TBC")</f>
        <v>N/A</v>
      </c>
      <c r="AH595" s="15" t="str">
        <f>IF($AF595="N/A", "N/A", "TBC")</f>
        <v>N/A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N/A</v>
      </c>
      <c r="AM595" s="15">
        <f>IF(AD595="N/A", L595+T595, L595+AG595)</f>
        <v>20</v>
      </c>
      <c r="AN595" s="15" t="str">
        <f>IF(AD595="N/A", IF(U595="N/A", "N/A", L595+U595), AD595+AH595)</f>
        <v>N/A</v>
      </c>
      <c r="AO595" s="15" t="str">
        <f>IF(AD595="N/A", IF(V595="N/A", "N/A", L595+V595), IF(AI595="N/A", "N/A", AD595+AI595))</f>
        <v>N/A</v>
      </c>
      <c r="AP595" s="15" t="str">
        <f>IF(AD595="N/A", IF(W595="N/A", "N/A", L595+W595), IF(AJ595="N/A", "N/A", AD595+AJ595))</f>
        <v>N/A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40</v>
      </c>
      <c r="AW595" s="14" t="s">
        <v>40</v>
      </c>
      <c r="AX595" s="14" t="s">
        <v>44</v>
      </c>
      <c r="AY595" s="14" t="s">
        <v>44</v>
      </c>
      <c r="AZ595" s="14" t="s">
        <v>44</v>
      </c>
      <c r="BA595" s="14" t="s">
        <v>44</v>
      </c>
      <c r="BB595" s="14" t="s">
        <v>44</v>
      </c>
      <c r="BC595" s="14" t="s">
        <v>44</v>
      </c>
      <c r="BD595" s="14" t="s">
        <v>44</v>
      </c>
      <c r="BE595" s="14" t="s">
        <v>44</v>
      </c>
      <c r="BF595" s="14" t="s">
        <v>44</v>
      </c>
      <c r="BG595" s="14" t="s">
        <v>44</v>
      </c>
      <c r="BH595" s="14" t="s">
        <v>44</v>
      </c>
      <c r="BI595" s="14"/>
      <c r="BJ595" s="15">
        <f>IF(AR595="R", $CA595, IF(OR(AR595="P", AR595="T", AR595="N"), 0, IF($C595="DM", $T595, IF(OR(AR595="Y", AR595="IR"),$AM595,IF(AR595="C", IF($BI595="Y", IF($AF595="N/A", $Q595, $AF595), IF($AG595="N/A", $T595,$AG595)))))))</f>
        <v>20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20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20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20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20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20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8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8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8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8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8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8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8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8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8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8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8</v>
      </c>
      <c r="CA595" s="14" t="s">
        <v>75</v>
      </c>
      <c r="CB595" s="15">
        <f>BZ595</f>
        <v>8</v>
      </c>
      <c r="CC595" s="14" t="str">
        <f>IF(OR($BH595="T", $BH595="R"), 0, IF($BH595="C", IF($BI595="Y", IF($BA595="C", 0, IF(AF595="N/A", Q595-T595, AF595-AG595)), IF($AF595="N/A", U595, AH595)), AN595))</f>
        <v>N/A</v>
      </c>
      <c r="CD595" s="14" t="str">
        <f>IF(OR($BH595="T", $BH595="R"), 0, IF($BH595="C", IF($BI595="Y", 0, IF($AF595="N/A", V595, AI595)), AO595))</f>
        <v>N/A</v>
      </c>
      <c r="CE595" s="14" t="str">
        <f>IF(OR($BH595="T", $BH595="R"), 0, IF($BH595="C", IF($BI595="Y", 0, IF($AF595="N/A", W595, AJ595)), AP595))</f>
        <v>N/A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S:12 G:20 GR:8</v>
      </c>
      <c r="CH595" s="6"/>
      <c r="CK595" s="6"/>
      <c r="CL595" s="6"/>
      <c r="CM595" s="6"/>
      <c r="CN595" s="6"/>
      <c r="CO595" s="6"/>
      <c r="CP595" s="6"/>
    </row>
    <row r="596" spans="1:94" x14ac:dyDescent="0.25">
      <c r="A596" s="13">
        <v>6066</v>
      </c>
      <c r="B596" s="14" t="s">
        <v>3182</v>
      </c>
      <c r="C596" s="14" t="s">
        <v>63</v>
      </c>
      <c r="D596" s="14" t="s">
        <v>55</v>
      </c>
      <c r="E596" s="14">
        <v>2025</v>
      </c>
      <c r="F596" s="14">
        <v>2025</v>
      </c>
      <c r="G596" s="14" t="s">
        <v>40</v>
      </c>
      <c r="H596" s="14" t="s">
        <v>2208</v>
      </c>
      <c r="I596" s="15">
        <v>1</v>
      </c>
      <c r="J596" s="14">
        <v>3</v>
      </c>
      <c r="K596" s="16">
        <f>IF(AND(G596&lt;&gt;"N",R596="N/A"), IF(I596&lt;4, 0, 0.25),IF(I596=1, IF(J596=1,0.25, 0.25), IF(I596&lt;13, 0.25, IF(I596&lt;26, 0.4, IF(I596&lt;51, 0.6, 0.75)))))</f>
        <v>0</v>
      </c>
      <c r="L596" s="15">
        <f>I596-M596</f>
        <v>1</v>
      </c>
      <c r="M596" s="15">
        <f>ROUNDUP(I596*K596,0)</f>
        <v>0</v>
      </c>
      <c r="N596" s="15">
        <f>M596*J596</f>
        <v>0</v>
      </c>
      <c r="O596" s="15">
        <v>0</v>
      </c>
      <c r="P596" s="15">
        <v>0</v>
      </c>
      <c r="Q596" s="15">
        <f>N596-O596-P596</f>
        <v>0</v>
      </c>
      <c r="R596" s="14" t="s">
        <v>75</v>
      </c>
      <c r="S596" s="14">
        <f>IF(R596="N/A", J596-($B$1-F596), J596-($B$1-R596))</f>
        <v>3</v>
      </c>
      <c r="T596" s="15">
        <f>IF($S596&lt;1, "N/A", $M596)</f>
        <v>0</v>
      </c>
      <c r="U596" s="15">
        <f>IF($S596&lt;2, "N/A", $M596)</f>
        <v>0</v>
      </c>
      <c r="V596" s="15">
        <f>IF($S596&lt;3, "N/A", $M596)</f>
        <v>0</v>
      </c>
      <c r="W596" s="15" t="str">
        <f>IF($S596&lt;4, "N/A", $M596)</f>
        <v>N/A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List'!$A$3:$AE$1972,19,FALSE)))</f>
        <v>N/A</v>
      </c>
      <c r="AB596" s="14" t="str">
        <f>IF(C596="DM", "N/A", IF(Z596="No","N/A",VLOOKUP(B596,'Extension List'!$A$3:$AE$1972,21,FALSE)))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1</v>
      </c>
      <c r="AN596" s="15">
        <f>IF(AD596="N/A", IF(U596="N/A", "N/A", L596+U596), AD596+AH596)</f>
        <v>1</v>
      </c>
      <c r="AO596" s="15">
        <f>IF(AD596="N/A", IF(V596="N/A", "N/A", L596+V596), IF(AI596="N/A", "N/A", AD596+AI596))</f>
        <v>1</v>
      </c>
      <c r="AP596" s="15" t="str">
        <f>IF(AD596="N/A", IF(W596="N/A", "N/A", L596+W596), IF(AJ596="N/A", "N/A", AD596+AJ596))</f>
        <v>N/A</v>
      </c>
      <c r="AQ596" s="15" t="str">
        <f>IF(AD596="N/A", IF(X596="N/A", "N/A", L596+X596), IF(AK596="N/A", "N/A", AD596+AK596))</f>
        <v>N/A</v>
      </c>
      <c r="AR596" s="14" t="s">
        <v>40</v>
      </c>
      <c r="AS596" s="14" t="s">
        <v>40</v>
      </c>
      <c r="AT596" s="14" t="s">
        <v>40</v>
      </c>
      <c r="AU596" s="14" t="s">
        <v>40</v>
      </c>
      <c r="AV596" s="14" t="s">
        <v>40</v>
      </c>
      <c r="AW596" s="14" t="s">
        <v>40</v>
      </c>
      <c r="AX596" s="14" t="s">
        <v>40</v>
      </c>
      <c r="AY596" s="14" t="s">
        <v>40</v>
      </c>
      <c r="AZ596" s="14" t="s">
        <v>40</v>
      </c>
      <c r="BA596" s="14" t="s">
        <v>40</v>
      </c>
      <c r="BB596" s="14" t="s">
        <v>40</v>
      </c>
      <c r="BC596" s="14" t="s">
        <v>40</v>
      </c>
      <c r="BD596" s="14" t="s">
        <v>40</v>
      </c>
      <c r="BE596" s="14" t="s">
        <v>40</v>
      </c>
      <c r="BF596" s="14" t="s">
        <v>40</v>
      </c>
      <c r="BG596" s="14" t="s">
        <v>40</v>
      </c>
      <c r="BH596" s="14" t="s">
        <v>40</v>
      </c>
      <c r="BJ596" s="15">
        <f>IF(AR596="R", $CA596, IF(OR(AR596="P", AR596="T", AR596="N"), 0, IF($C596="DM", $T596, IF(OR(AR596="Y", AR596="IR"),$AM596,IF(AR596="C", IF($BI596="Y", IF($AF596="N/A", $Q596, $AF596), IF($AG596="N/A", $T596,$AG596)))))))</f>
        <v>1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1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1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1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1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1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1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1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1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1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1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1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1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1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1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1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1</v>
      </c>
      <c r="CA596" s="14" t="s">
        <v>75</v>
      </c>
      <c r="CB596" s="15">
        <f>BZ596</f>
        <v>1</v>
      </c>
      <c r="CC596" s="14">
        <f>IF(OR($BH596="T", $BH596="R"), 0, IF($BH596="C", IF($BI596="Y", IF($BA596="C", 0, IF(AF596="N/A", Q596-T596, AF596-AG596)), IF($AF596="N/A", U596, AH596)), AN596))</f>
        <v>1</v>
      </c>
      <c r="CD596" s="14">
        <f>IF(OR($BH596="T", $BH596="R"), 0, IF($BH596="C", IF($BI596="Y", 0, IF($AF596="N/A", V596, AI596)), AO596))</f>
        <v>1</v>
      </c>
      <c r="CE596" s="14" t="str">
        <f>IF(OR($BH596="T", $BH596="R"), 0, IF($BH596="C", IF($BI596="Y", 0, IF($AF596="N/A", W596, AJ596)), AP596))</f>
        <v>N/A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S:1 G:0 GR:0</v>
      </c>
      <c r="CH596" s="6"/>
      <c r="CK596" s="6"/>
      <c r="CL596" s="6"/>
      <c r="CM596" s="6"/>
      <c r="CN596" s="6"/>
      <c r="CO596" s="6"/>
      <c r="CP596" s="6"/>
    </row>
    <row r="597" spans="1:94" x14ac:dyDescent="0.25">
      <c r="A597" s="13">
        <v>5758</v>
      </c>
      <c r="B597" s="14" t="s">
        <v>2133</v>
      </c>
      <c r="C597" s="14" t="s">
        <v>63</v>
      </c>
      <c r="D597" s="14" t="s">
        <v>55</v>
      </c>
      <c r="E597" s="14">
        <f>VLOOKUP(B597, 'Rookie Year'!$A$2:$B$55555,2,FALSE)</f>
        <v>2020</v>
      </c>
      <c r="F597" s="14">
        <v>2025</v>
      </c>
      <c r="G597" s="14" t="s">
        <v>42</v>
      </c>
      <c r="H597" s="14" t="s">
        <v>2928</v>
      </c>
      <c r="I597" s="15">
        <v>19</v>
      </c>
      <c r="J597" s="14">
        <v>2</v>
      </c>
      <c r="K597" s="16">
        <f>IF(AND(G597&lt;&gt;"N",R597="N/A"), IF(I597&lt;4, 0, 0.25),IF(I597=1, IF(J597=1,0.25, 0.25), IF(I597&lt;13, 0.25, IF(I597&lt;26, 0.4, IF(I597&lt;51, 0.6, 0.75)))))</f>
        <v>0.4</v>
      </c>
      <c r="L597" s="15">
        <f>I597-M597</f>
        <v>11</v>
      </c>
      <c r="M597" s="15">
        <f>ROUNDUP(I597*K597,0)</f>
        <v>8</v>
      </c>
      <c r="N597" s="15">
        <f>M597*J597</f>
        <v>16</v>
      </c>
      <c r="O597" s="15">
        <v>0</v>
      </c>
      <c r="P597" s="15">
        <v>0</v>
      </c>
      <c r="Q597" s="15">
        <f>N597-O597-P597</f>
        <v>16</v>
      </c>
      <c r="R597" s="14" t="s">
        <v>75</v>
      </c>
      <c r="S597" s="14">
        <f>IF(R597="N/A", J597-($B$1-F597), J597-($B$1-R597))</f>
        <v>2</v>
      </c>
      <c r="T597" s="15">
        <v>16</v>
      </c>
      <c r="U597" s="15">
        <v>0</v>
      </c>
      <c r="V597" s="15" t="str">
        <f>IF($S597&lt;3, "N/A", $M597)</f>
        <v>N/A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No</v>
      </c>
      <c r="AA597" s="17" t="str">
        <f>IF(C597="DM", "N/A", IF(Z597="No","N/A",VLOOKUP(B597,'Extension List'!$A$3:$AE$1972,19,FALSE)))</f>
        <v>N/A</v>
      </c>
      <c r="AB597" s="14" t="str">
        <f>IF(C597="DM", "N/A", IF(Z597="No","N/A",VLOOKUP(B597,'Extension List'!$A$3:$AE$1972,21,FALSE)))</f>
        <v>N/A</v>
      </c>
      <c r="AC597" s="14" t="str">
        <f>IF(AA597="N/A", "N/A", 0)</f>
        <v>N/A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27</v>
      </c>
      <c r="AN597" s="15">
        <f>IF(AD597="N/A", IF(U597="N/A", "N/A", L597+U597), AD597+AH597)</f>
        <v>11</v>
      </c>
      <c r="AO597" s="15" t="str">
        <f>IF(AD597="N/A", IF(V597="N/A", "N/A", L597+V597), IF(AI597="N/A", "N/A", AD597+AI597))</f>
        <v>N/A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40</v>
      </c>
      <c r="AS597" s="14" t="s">
        <v>40</v>
      </c>
      <c r="AT597" s="14" t="s">
        <v>40</v>
      </c>
      <c r="AU597" s="14" t="s">
        <v>40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I597" s="14"/>
      <c r="BJ597" s="15">
        <f>IF(AR597="R", $CA597, IF(OR(AR597="P", AR597="T", AR597="N"), 0, IF($C597="DM", $T597, IF(OR(AR597="Y", AR597="IR"),$AM597,IF(AR597="C", IF($BI597="Y", IF($AF597="N/A", $Q597, $AF597), IF($AG597="N/A", $T597,$AG597)))))))</f>
        <v>27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27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27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27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27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27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27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27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27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27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27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27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27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27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27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27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27</v>
      </c>
      <c r="CA597" s="14" t="s">
        <v>75</v>
      </c>
      <c r="CB597" s="15">
        <f>BZ597</f>
        <v>27</v>
      </c>
      <c r="CC597" s="14">
        <f>IF(OR($BH597="T", $BH597="R"), 0, IF($BH597="C", IF($BI597="Y", IF($BA597="C", 0, IF(AF597="N/A", Q597-T597, AF597-AG597)), IF($AF597="N/A", U597, AH597)), AN597))</f>
        <v>11</v>
      </c>
      <c r="CD597" s="14" t="str">
        <f>IF(OR($BH597="T", $BH597="R"), 0, IF($BH597="C", IF($BI597="Y", 0, IF($AF597="N/A", V597, AI597)), AO597))</f>
        <v>N/A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S:11 G:8 GR:16</v>
      </c>
      <c r="CH597" s="6"/>
      <c r="CK597" s="6"/>
      <c r="CL597" s="6"/>
      <c r="CM597" s="6"/>
      <c r="CN597" s="6"/>
      <c r="CO597" s="6"/>
      <c r="CP597" s="6"/>
    </row>
    <row r="598" spans="1:94" x14ac:dyDescent="0.25">
      <c r="A598" s="13">
        <v>5134</v>
      </c>
      <c r="B598" s="14" t="s">
        <v>1063</v>
      </c>
      <c r="C598" s="14" t="s">
        <v>63</v>
      </c>
      <c r="D598" s="14" t="s">
        <v>55</v>
      </c>
      <c r="E598" s="14">
        <f>VLOOKUP(B598, 'Rookie Year'!$A$2:$B$55555,2,FALSE)</f>
        <v>2018</v>
      </c>
      <c r="F598" s="14">
        <v>2023</v>
      </c>
      <c r="G598" s="14" t="s">
        <v>42</v>
      </c>
      <c r="H598" s="14" t="s">
        <v>1927</v>
      </c>
      <c r="I598" s="15">
        <v>8</v>
      </c>
      <c r="J598" s="14">
        <v>3</v>
      </c>
      <c r="K598" s="16">
        <f>IF(AND(G598&lt;&gt;"N",R598="N/A"), IF(I598&lt;4, 0, 0.25),IF(I598=1, IF(J598=1,0.25, 0.25), IF(I598&lt;13, 0.25, IF(I598&lt;26, 0.4, IF(I598&lt;51, 0.6, 0.75)))))</f>
        <v>0.25</v>
      </c>
      <c r="L598" s="15">
        <f>I598-M598</f>
        <v>6</v>
      </c>
      <c r="M598" s="15">
        <f>ROUNDUP(I598*K598,0)</f>
        <v>2</v>
      </c>
      <c r="N598" s="15">
        <f>M598*J598</f>
        <v>6</v>
      </c>
      <c r="O598" s="15">
        <v>6</v>
      </c>
      <c r="P598" s="15">
        <v>0</v>
      </c>
      <c r="Q598" s="15">
        <f>N598-O598-P598</f>
        <v>0</v>
      </c>
      <c r="R598" s="14" t="s">
        <v>75</v>
      </c>
      <c r="S598" s="14">
        <f>IF(R598="N/A", J598-($B$1-F598), J598-($B$1-R598))</f>
        <v>1</v>
      </c>
      <c r="T598" s="15">
        <v>0</v>
      </c>
      <c r="U598" s="15" t="str">
        <f>IF($S598&lt;2, "N/A", $M598)</f>
        <v>N/A</v>
      </c>
      <c r="V598" s="15" t="str">
        <f>IF($S598&lt;3, "N/A", $M598)</f>
        <v>N/A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Yes</v>
      </c>
      <c r="AA598" s="17">
        <f>IF(C598="DM", "N/A", IF(Z598="No","N/A",VLOOKUP(B598,'Extension List'!$A$3:$AE$1972,19,FALSE)))</f>
        <v>19</v>
      </c>
      <c r="AB598" s="14">
        <f>IF(C598="DM", "N/A", IF(Z598="No","N/A",VLOOKUP(B598,'Extension List'!$A$3:$AE$1972,21,FALSE)))</f>
        <v>4</v>
      </c>
      <c r="AC598" s="14">
        <f>IF(AA598="N/A", "N/A", 0)</f>
        <v>0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6</v>
      </c>
      <c r="AN598" s="15" t="str">
        <f>IF(AD598="N/A", IF(U598="N/A", "N/A", L598+U598), AD598+AH598)</f>
        <v>N/A</v>
      </c>
      <c r="AO598" s="15" t="str">
        <f>IF(AD598="N/A", IF(V598="N/A", "N/A", L598+V598), IF(AI598="N/A", "N/A", AD598+AI598))</f>
        <v>N/A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44</v>
      </c>
      <c r="AS598" s="14" t="s">
        <v>44</v>
      </c>
      <c r="AT598" s="14" t="s">
        <v>44</v>
      </c>
      <c r="AU598" s="14" t="s">
        <v>44</v>
      </c>
      <c r="AV598" s="14" t="s">
        <v>44</v>
      </c>
      <c r="AW598" s="14" t="s">
        <v>44</v>
      </c>
      <c r="AX598" s="14" t="s">
        <v>44</v>
      </c>
      <c r="AY598" s="14" t="s">
        <v>44</v>
      </c>
      <c r="AZ598" s="14" t="s">
        <v>44</v>
      </c>
      <c r="BA598" s="14" t="s">
        <v>44</v>
      </c>
      <c r="BB598" s="14" t="s">
        <v>44</v>
      </c>
      <c r="BC598" s="14" t="s">
        <v>44</v>
      </c>
      <c r="BD598" s="14" t="s">
        <v>44</v>
      </c>
      <c r="BE598" s="14" t="s">
        <v>44</v>
      </c>
      <c r="BF598" s="14" t="s">
        <v>44</v>
      </c>
      <c r="BG598" s="14" t="s">
        <v>44</v>
      </c>
      <c r="BH598" s="14" t="s">
        <v>44</v>
      </c>
      <c r="BI598" s="14"/>
      <c r="BJ598" s="15">
        <f>IF(AR598="R", $CA598, IF(OR(AR598="P", AR598="T", AR598="N"), 0, IF($C598="DM", $T598, IF(OR(AR598="Y", AR598="IR"),$AM598,IF(AR598="C", IF($BI598="Y", IF($AF598="N/A", $Q598, $AF598), IF($AG598="N/A", $T598,$AG598)))))))</f>
        <v>0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0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0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0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0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0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0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0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0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0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0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0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0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0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0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0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0</v>
      </c>
      <c r="CA598" s="14" t="s">
        <v>75</v>
      </c>
      <c r="CB598" s="15">
        <f>BZ598</f>
        <v>0</v>
      </c>
      <c r="CC598" s="14" t="str">
        <f>IF(OR($BH598="T", $BH598="R"), 0, IF($BH598="C", IF($BI598="Y", IF($BA598="C", 0, IF(AF598="N/A", Q598-T598, AF598-AG598)), IF($AF598="N/A", U598, AH598)), AN598))</f>
        <v>N/A</v>
      </c>
      <c r="CD598" s="14" t="str">
        <f>IF(OR($BH598="T", $BH598="R"), 0, IF($BH598="C", IF($BI598="Y", 0, IF($AF598="N/A", V598, AI598)), AO598))</f>
        <v>N/A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S:6 G:2 GR:0</v>
      </c>
      <c r="CH598" s="6"/>
      <c r="CK598" s="6"/>
      <c r="CL598" s="6"/>
      <c r="CM598" s="6"/>
      <c r="CN598" s="6"/>
      <c r="CO598" s="6"/>
      <c r="CP598" s="6"/>
    </row>
    <row r="599" spans="1:94" x14ac:dyDescent="0.25">
      <c r="A599" s="13">
        <v>5604</v>
      </c>
      <c r="B599" s="14" t="s">
        <v>3067</v>
      </c>
      <c r="C599" s="14" t="s">
        <v>63</v>
      </c>
      <c r="D599" s="14" t="s">
        <v>55</v>
      </c>
      <c r="E599" s="14">
        <f>VLOOKUP(B599, 'Rookie Year'!$A$2:$B$55555,2,FALSE)</f>
        <v>2024</v>
      </c>
      <c r="F599" s="14">
        <v>2024</v>
      </c>
      <c r="G599" s="14" t="s">
        <v>40</v>
      </c>
      <c r="H599" s="14" t="s">
        <v>2155</v>
      </c>
      <c r="I599" s="15">
        <v>9</v>
      </c>
      <c r="J599" s="14">
        <v>4</v>
      </c>
      <c r="K599" s="16">
        <f>IF(AND(G599&lt;&gt;"N",R599="N/A"), IF(I599&lt;4, 0, 0.25),IF(I599=1, IF(J599=1,0.25, 0.25), IF(I599&lt;13, 0.25, IF(I599&lt;26, 0.4, IF(I599&lt;51, 0.6, 0.75)))))</f>
        <v>0.25</v>
      </c>
      <c r="L599" s="15">
        <f>I599-M599</f>
        <v>6</v>
      </c>
      <c r="M599" s="15">
        <f>ROUNDUP(I599*K599,0)</f>
        <v>3</v>
      </c>
      <c r="N599" s="15">
        <f>M599*J599</f>
        <v>12</v>
      </c>
      <c r="O599" s="15">
        <v>12</v>
      </c>
      <c r="P599" s="15">
        <v>0</v>
      </c>
      <c r="Q599" s="15">
        <f>N599-O599-P599</f>
        <v>0</v>
      </c>
      <c r="R599" s="14" t="s">
        <v>75</v>
      </c>
      <c r="S599" s="14">
        <f>IF(R599="N/A", J599-($B$1-F599), J599-($B$1-R599))</f>
        <v>3</v>
      </c>
      <c r="T599" s="15">
        <v>0</v>
      </c>
      <c r="U599" s="15">
        <v>0</v>
      </c>
      <c r="V599" s="15">
        <v>0</v>
      </c>
      <c r="W599" s="15" t="str">
        <f>IF($S599&lt;4, "N/A", $M599)</f>
        <v>N/A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List'!$A$3:$AE$1972,19,FALSE)))</f>
        <v>N/A</v>
      </c>
      <c r="AB599" s="14" t="str">
        <f>IF(C599="DM", "N/A", IF(Z599="No","N/A",VLOOKUP(B599,'Extension List'!$A$3:$AE$1972,21,FALSE)))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6</v>
      </c>
      <c r="AN599" s="15">
        <f>IF(AD599="N/A", IF(U599="N/A", "N/A", L599+U599), AD599+AH599)</f>
        <v>6</v>
      </c>
      <c r="AO599" s="15">
        <f>IF(AD599="N/A", IF(V599="N/A", "N/A", L599+V599), IF(AI599="N/A", "N/A", AD599+AI599))</f>
        <v>6</v>
      </c>
      <c r="AP599" s="15" t="str">
        <f>IF(AD599="N/A", IF(W599="N/A", "N/A", L599+W599), IF(AJ599="N/A", "N/A", AD599+AJ599))</f>
        <v>N/A</v>
      </c>
      <c r="AQ599" s="15" t="str">
        <f>IF(AD599="N/A", IF(X599="N/A", "N/A", L599+X599), IF(AK599="N/A", "N/A", AD599+AK599))</f>
        <v>N/A</v>
      </c>
      <c r="AR599" s="14" t="s">
        <v>40</v>
      </c>
      <c r="AS599" s="14" t="s">
        <v>40</v>
      </c>
      <c r="AT599" s="14" t="s">
        <v>40</v>
      </c>
      <c r="AU599" s="14" t="s">
        <v>40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I599" s="14"/>
      <c r="BJ599" s="15">
        <f>IF(AR599="R", $CA599, IF(OR(AR599="P", AR599="T", AR599="N"), 0, IF($C599="DM", $T599, IF(OR(AR599="Y", AR599="IR"),$AM599,IF(AR599="C", IF($BI599="Y", IF($AF599="N/A", $Q599, $AF599), IF($AG599="N/A", $T599,$AG599)))))))</f>
        <v>6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6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6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6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6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6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6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6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6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6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6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6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6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6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6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6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6</v>
      </c>
      <c r="CA599" s="14" t="s">
        <v>75</v>
      </c>
      <c r="CB599" s="15">
        <f>BZ599</f>
        <v>6</v>
      </c>
      <c r="CC599" s="14">
        <f>IF(OR($BH599="T", $BH599="R"), 0, IF($BH599="C", IF($BI599="Y", IF($BA599="C", 0, IF(AF599="N/A", Q599-T599, AF599-AG599)), IF($AF599="N/A", U599, AH599)), AN599))</f>
        <v>6</v>
      </c>
      <c r="CD599" s="14">
        <f>IF(OR($BH599="T", $BH599="R"), 0, IF($BH599="C", IF($BI599="Y", 0, IF($AF599="N/A", V599, AI599)), AO599))</f>
        <v>6</v>
      </c>
      <c r="CE599" s="14" t="str">
        <f>IF(OR($BH599="T", $BH599="R"), 0, IF($BH599="C", IF($BI599="Y", 0, IF($AF599="N/A", W599, AJ599)), AP599))</f>
        <v>N/A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S:6 G:3 GR:0</v>
      </c>
      <c r="CH599" s="6"/>
      <c r="CK599" s="6"/>
      <c r="CL599" s="6"/>
      <c r="CM599" s="6"/>
      <c r="CN599" s="6"/>
      <c r="CO599" s="6"/>
      <c r="CP599" s="6"/>
    </row>
    <row r="600" spans="1:94" x14ac:dyDescent="0.25">
      <c r="A600" s="13">
        <v>5637</v>
      </c>
      <c r="B600" s="14" t="s">
        <v>3068</v>
      </c>
      <c r="C600" s="14" t="s">
        <v>63</v>
      </c>
      <c r="D600" s="14" t="s">
        <v>55</v>
      </c>
      <c r="E600" s="14">
        <f>VLOOKUP(B600, 'Rookie Year'!$A$2:$B$55555,2,FALSE)</f>
        <v>2024</v>
      </c>
      <c r="F600" s="14">
        <v>2024</v>
      </c>
      <c r="G600" s="14" t="s">
        <v>40</v>
      </c>
      <c r="H600" s="14" t="s">
        <v>2188</v>
      </c>
      <c r="I600" s="15">
        <v>2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</v>
      </c>
      <c r="L600" s="15">
        <f>I600-M600</f>
        <v>2</v>
      </c>
      <c r="M600" s="15">
        <f>ROUNDUP(I600*K600,0)</f>
        <v>0</v>
      </c>
      <c r="N600" s="15">
        <f>M600*J600</f>
        <v>0</v>
      </c>
      <c r="O600" s="15">
        <v>0</v>
      </c>
      <c r="P600" s="15">
        <v>0</v>
      </c>
      <c r="Q600" s="15">
        <f>N600-O600-P600</f>
        <v>0</v>
      </c>
      <c r="R600" s="14" t="s">
        <v>75</v>
      </c>
      <c r="S600" s="14">
        <f>IF(R600="N/A", J600-($B$1-F600), J600-($B$1-R600))</f>
        <v>2</v>
      </c>
      <c r="T600" s="15">
        <v>0</v>
      </c>
      <c r="U600" s="15">
        <v>0</v>
      </c>
      <c r="V600" s="15" t="str">
        <f>IF($S600&lt;3, "N/A", $M600)</f>
        <v>N/A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No</v>
      </c>
      <c r="AA600" s="17" t="str">
        <f>IF(C600="DM", "N/A", IF(Z600="No","N/A",VLOOKUP(B600,'Extension List'!$A$3:$AE$1972,19,FALSE)))</f>
        <v>N/A</v>
      </c>
      <c r="AB600" s="14" t="str">
        <f>IF(C600="DM", "N/A", IF(Z600="No","N/A",VLOOKUP(B600,'Extension List'!$A$3:$AE$1972,21,FALSE)))</f>
        <v>N/A</v>
      </c>
      <c r="AC600" s="14" t="str">
        <f>IF(AA600="N/A", "N/A", 0)</f>
        <v>N/A</v>
      </c>
      <c r="AD600" s="15" t="str">
        <f>IF(AE600="N/A", "N/A", AA600-AE600)</f>
        <v>N/A</v>
      </c>
      <c r="AE600" s="15" t="str">
        <f>IF(AA600="N/A", "N/A", IF(AC600&gt;0, IF(AA600&lt;13, ROUNDUP(0.25*AA600,0), IF(AA600&lt;26, ROUNDUP(0.4*AA600,0), IF(AA600&lt;51, ROUNDUP(0.6*AA600,0), ROUNDUP(0.75*AA600,0)))), "N/A"))</f>
        <v>N/A</v>
      </c>
      <c r="AF600" s="15" t="str">
        <f>IF(AD600="N/A","N/A", (AE600*AC600)+Q600)</f>
        <v>N/A</v>
      </c>
      <c r="AG600" s="15" t="str">
        <f>IF($AF600="N/A", "N/A", "TBC")</f>
        <v>N/A</v>
      </c>
      <c r="AH600" s="15" t="str">
        <f>IF($AF600="N/A", "N/A", "TBC")</f>
        <v>N/A</v>
      </c>
      <c r="AI600" s="15" t="str">
        <f>IF($AF600="N/A","N/A",IF(AC600&gt;1,"TBC","N/A"))</f>
        <v>N/A</v>
      </c>
      <c r="AJ600" s="15" t="str">
        <f>IF($AF600="N/A","N/A",IF(AC600&gt;2,"TBC","N/A"))</f>
        <v>N/A</v>
      </c>
      <c r="AK600" s="15" t="str">
        <f>IF($AF600="N/A","N/A",IF(AC600&gt;3,"TBC","N/A"))</f>
        <v>N/A</v>
      </c>
      <c r="AL600" s="15" t="str">
        <f>IF(AC600="N/A","N/A",IF(AC600&gt;0,IF(SUM(AG600:AK600)&lt;&gt;AF600,"CHECK","OK"),"N/A"))</f>
        <v>N/A</v>
      </c>
      <c r="AM600" s="15">
        <f>IF(AD600="N/A", L600+T600, L600+AG600)</f>
        <v>2</v>
      </c>
      <c r="AN600" s="15">
        <f>IF(AD600="N/A", IF(U600="N/A", "N/A", L600+U600), AD600+AH600)</f>
        <v>2</v>
      </c>
      <c r="AO600" s="15" t="str">
        <f>IF(AD600="N/A", IF(V600="N/A", "N/A", L600+V600), IF(AI600="N/A", "N/A", AD600+AI600))</f>
        <v>N/A</v>
      </c>
      <c r="AP600" s="15" t="str">
        <f>IF(AD600="N/A", IF(W600="N/A", "N/A", L600+W600), IF(AJ600="N/A", "N/A", AD600+AJ600))</f>
        <v>N/A</v>
      </c>
      <c r="AQ600" s="15" t="str">
        <f>IF(AD600="N/A", IF(X600="N/A", "N/A", L600+X600), IF(AK600="N/A", "N/A", AD600+AK600))</f>
        <v>N/A</v>
      </c>
      <c r="AR600" s="14" t="s">
        <v>48</v>
      </c>
      <c r="AS600" s="14" t="s">
        <v>48</v>
      </c>
      <c r="AT600" s="14" t="s">
        <v>48</v>
      </c>
      <c r="AU600" s="14" t="s">
        <v>48</v>
      </c>
      <c r="AV600" s="14" t="s">
        <v>48</v>
      </c>
      <c r="AW600" s="14" t="s">
        <v>48</v>
      </c>
      <c r="AX600" s="14" t="s">
        <v>48</v>
      </c>
      <c r="AY600" s="14" t="s">
        <v>48</v>
      </c>
      <c r="AZ600" s="14" t="s">
        <v>48</v>
      </c>
      <c r="BA600" s="14" t="s">
        <v>48</v>
      </c>
      <c r="BB600" s="14" t="s">
        <v>48</v>
      </c>
      <c r="BC600" s="14" t="s">
        <v>48</v>
      </c>
      <c r="BD600" s="14" t="s">
        <v>48</v>
      </c>
      <c r="BE600" s="14" t="s">
        <v>48</v>
      </c>
      <c r="BF600" s="14" t="s">
        <v>48</v>
      </c>
      <c r="BG600" s="14" t="s">
        <v>48</v>
      </c>
      <c r="BH600" s="14" t="s">
        <v>48</v>
      </c>
      <c r="BI600" s="14"/>
      <c r="BJ600" s="15">
        <f>IF(AR600="R", $CA600, IF(OR(AR600="P", AR600="T", AR600="N"), 0, IF($C600="DM", $T600, IF(OR(AR600="Y", AR600="IR"),$AM600,IF(AR600="C", IF($BI600="Y", IF($AF600="N/A", $Q600, $AF600), IF($AG600="N/A", $T600,$AG600)))))))</f>
        <v>2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2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2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2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2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2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2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2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2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2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2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2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2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2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2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2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2</v>
      </c>
      <c r="CA600" s="14" t="s">
        <v>75</v>
      </c>
      <c r="CB600" s="15">
        <f>BZ600</f>
        <v>2</v>
      </c>
      <c r="CC600" s="14">
        <f>IF(OR($BH600="T", $BH600="R"), 0, IF($BH600="C", IF($BI600="Y", IF($BA600="C", 0, IF(AF600="N/A", Q600-T600, AF600-AG600)), IF($AF600="N/A", U600, AH600)), AN600))</f>
        <v>2</v>
      </c>
      <c r="CD600" s="14" t="str">
        <f>IF(OR($BH600="T", $BH600="R"), 0, IF($BH600="C", IF($BI600="Y", 0, IF($AF600="N/A", V600, AI600)), AO600))</f>
        <v>N/A</v>
      </c>
      <c r="CE600" s="14" t="str">
        <f>IF(OR($BH600="T", $BH600="R"), 0, IF($BH600="C", IF($BI600="Y", 0, IF($AF600="N/A", W600, AJ600)), AP600))</f>
        <v>N/A</v>
      </c>
      <c r="CF600" s="14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S:2 G:0 GR:0</v>
      </c>
      <c r="CH600" s="6"/>
      <c r="CK600" s="6"/>
      <c r="CL600" s="6"/>
      <c r="CM600" s="6"/>
      <c r="CN600" s="6"/>
      <c r="CO600" s="6"/>
      <c r="CP600" s="6"/>
    </row>
    <row r="601" spans="1:94" x14ac:dyDescent="0.25">
      <c r="A601" s="13">
        <v>3682</v>
      </c>
      <c r="B601" s="14" t="s">
        <v>2096</v>
      </c>
      <c r="C601" s="14" t="s">
        <v>63</v>
      </c>
      <c r="D601" s="14" t="s">
        <v>55</v>
      </c>
      <c r="E601" s="14">
        <f>VLOOKUP(B601, 'Rookie Year'!$A$2:$B$55555,2,FALSE)</f>
        <v>2020</v>
      </c>
      <c r="F601" s="14">
        <v>2020</v>
      </c>
      <c r="G601" s="14" t="s">
        <v>40</v>
      </c>
      <c r="H601" s="14" t="s">
        <v>2214</v>
      </c>
      <c r="I601" s="15">
        <v>18</v>
      </c>
      <c r="J601" s="14">
        <v>5</v>
      </c>
      <c r="K601" s="16">
        <f>IF(AND(G601&lt;&gt;"N",R601="N/A"), IF(I601&lt;4, 0, 0.25),IF(I601=1, IF(J601=1,0.25, 0.25), IF(I601&lt;13, 0.25, IF(I601&lt;26, 0.4, IF(I601&lt;51, 0.6, 0.75)))))</f>
        <v>0.4</v>
      </c>
      <c r="L601" s="15">
        <f>I601-M601</f>
        <v>10</v>
      </c>
      <c r="M601" s="15">
        <f>ROUNDUP(I601*K601,0)</f>
        <v>8</v>
      </c>
      <c r="N601" s="15">
        <f>M601*J601</f>
        <v>40</v>
      </c>
      <c r="O601" s="15">
        <v>40</v>
      </c>
      <c r="P601" s="15">
        <v>0</v>
      </c>
      <c r="Q601" s="15">
        <f>N601-O601-P601</f>
        <v>0</v>
      </c>
      <c r="R601" s="14">
        <v>2022</v>
      </c>
      <c r="S601" s="14">
        <f>IF(R601="N/A", J601-($B$1-F601), J601-($B$1-R601))</f>
        <v>2</v>
      </c>
      <c r="T601" s="15">
        <v>0</v>
      </c>
      <c r="U601" s="15">
        <v>0</v>
      </c>
      <c r="V601" s="15" t="str">
        <f>IF($S601&lt;3, "N/A", $M601)</f>
        <v>N/A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No</v>
      </c>
      <c r="AA601" s="17" t="str">
        <f>IF(C601="DM", "N/A", IF(Z601="No","N/A",VLOOKUP(B601,'Extension List'!$A$3:$AE$1972,19,FALSE)))</f>
        <v>N/A</v>
      </c>
      <c r="AB601" s="14" t="str">
        <f>IF(C601="DM", "N/A", IF(Z601="No","N/A",VLOOKUP(B601,'Extension List'!$A$3:$AE$1972,21,FALSE)))</f>
        <v>N/A</v>
      </c>
      <c r="AC601" s="14" t="str">
        <f>IF(AA601="N/A", "N/A", 0)</f>
        <v>N/A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10</v>
      </c>
      <c r="AN601" s="15">
        <f>IF(AD601="N/A", IF(U601="N/A", "N/A", L601+U601), AD601+AH601)</f>
        <v>10</v>
      </c>
      <c r="AO601" s="15" t="str">
        <f>IF(AD601="N/A", IF(V601="N/A", "N/A", L601+V601), IF(AI601="N/A", "N/A", AD601+AI601))</f>
        <v>N/A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40</v>
      </c>
      <c r="BA601" s="14" t="s">
        <v>40</v>
      </c>
      <c r="BB601" s="14" t="s">
        <v>40</v>
      </c>
      <c r="BC601" s="14" t="s">
        <v>40</v>
      </c>
      <c r="BD601" s="14" t="s">
        <v>40</v>
      </c>
      <c r="BE601" s="14" t="s">
        <v>40</v>
      </c>
      <c r="BF601" s="14" t="s">
        <v>40</v>
      </c>
      <c r="BG601" s="14" t="s">
        <v>40</v>
      </c>
      <c r="BH601" s="14" t="s">
        <v>40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10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10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10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10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10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10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10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10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10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10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10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10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10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10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10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10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10</v>
      </c>
      <c r="CA601" s="14" t="s">
        <v>75</v>
      </c>
      <c r="CB601" s="15">
        <f>BZ601</f>
        <v>10</v>
      </c>
      <c r="CC601" s="14">
        <f>IF(OR($BH601="T", $BH601="R"), 0, IF($BH601="C", IF($BI601="Y", IF($BA601="C", 0, IF(AF601="N/A", Q601-T601, AF601-AG601)), IF($AF601="N/A", U601, AH601)), AN601))</f>
        <v>10</v>
      </c>
      <c r="CD601" s="14" t="str">
        <f>IF(OR($BH601="T", $BH601="R"), 0, IF($BH601="C", IF($BI601="Y", 0, IF($AF601="N/A", V601, AI601)), AO601))</f>
        <v>N/A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S:10 G:8 GR:0</v>
      </c>
      <c r="CH601" s="6"/>
      <c r="CK601" s="6"/>
      <c r="CL601" s="6"/>
      <c r="CM601" s="6"/>
      <c r="CN601" s="6"/>
      <c r="CO601" s="6"/>
      <c r="CP601" s="6"/>
    </row>
    <row r="602" spans="1:94" x14ac:dyDescent="0.25">
      <c r="A602" s="13">
        <v>6032</v>
      </c>
      <c r="B602" s="14" t="s">
        <v>3148</v>
      </c>
      <c r="C602" s="14" t="s">
        <v>63</v>
      </c>
      <c r="D602" s="14" t="s">
        <v>55</v>
      </c>
      <c r="E602" s="14">
        <v>2025</v>
      </c>
      <c r="F602" s="14">
        <v>2025</v>
      </c>
      <c r="G602" s="14" t="s">
        <v>40</v>
      </c>
      <c r="H602" s="14" t="s">
        <v>2176</v>
      </c>
      <c r="I602" s="15">
        <v>3</v>
      </c>
      <c r="J602" s="14">
        <v>4</v>
      </c>
      <c r="K602" s="16">
        <f>IF(AND(G602&lt;&gt;"N",R602="N/A"), IF(I602&lt;4, 0, 0.25),IF(I602=1, IF(J602=1,0.25, 0.25), IF(I602&lt;13, 0.25, IF(I602&lt;26, 0.4, IF(I602&lt;51, 0.6, 0.75)))))</f>
        <v>0</v>
      </c>
      <c r="L602" s="15">
        <f>I602-M602</f>
        <v>3</v>
      </c>
      <c r="M602" s="15">
        <f>ROUNDUP(I602*K602,0)</f>
        <v>0</v>
      </c>
      <c r="N602" s="15">
        <f>M602*J602</f>
        <v>0</v>
      </c>
      <c r="O602" s="15">
        <v>0</v>
      </c>
      <c r="P602" s="15">
        <v>0</v>
      </c>
      <c r="Q602" s="15">
        <f>N602-O602-P602</f>
        <v>0</v>
      </c>
      <c r="R602" s="14" t="s">
        <v>75</v>
      </c>
      <c r="S602" s="14">
        <f>IF(R602="N/A", J602-($B$1-F602), J602-($B$1-R602))</f>
        <v>4</v>
      </c>
      <c r="T602" s="15">
        <f>IF($S602&lt;1, "N/A", $M602)</f>
        <v>0</v>
      </c>
      <c r="U602" s="15">
        <f>IF($S602&lt;2, "N/A", $M602)</f>
        <v>0</v>
      </c>
      <c r="V602" s="15">
        <f>IF($S602&lt;3, "N/A", $M602)</f>
        <v>0</v>
      </c>
      <c r="W602" s="15">
        <f>IF($S602&lt;4, "N/A", $M602)</f>
        <v>0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List'!$A$3:$AE$1972,19,FALSE)))</f>
        <v>N/A</v>
      </c>
      <c r="AB602" s="14" t="str">
        <f>IF(C602="DM", "N/A", IF(Z602="No","N/A",VLOOKUP(B602,'Extension List'!$A$3:$AE$1972,21,FALSE)))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3</v>
      </c>
      <c r="AN602" s="15">
        <f>IF(AD602="N/A", IF(U602="N/A", "N/A", L602+U602), AD602+AH602)</f>
        <v>3</v>
      </c>
      <c r="AO602" s="15">
        <f>IF(AD602="N/A", IF(V602="N/A", "N/A", L602+V602), IF(AI602="N/A", "N/A", AD602+AI602))</f>
        <v>3</v>
      </c>
      <c r="AP602" s="15">
        <f>IF(AD602="N/A", IF(W602="N/A", "N/A", L602+W602), IF(AJ602="N/A", "N/A", AD602+AJ602))</f>
        <v>3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40</v>
      </c>
      <c r="AW602" s="14" t="s">
        <v>40</v>
      </c>
      <c r="AX602" s="14" t="s">
        <v>40</v>
      </c>
      <c r="AY602" s="14" t="s">
        <v>40</v>
      </c>
      <c r="AZ602" s="14" t="s">
        <v>40</v>
      </c>
      <c r="BA602" s="14" t="s">
        <v>40</v>
      </c>
      <c r="BB602" s="14" t="s">
        <v>40</v>
      </c>
      <c r="BC602" s="14" t="s">
        <v>40</v>
      </c>
      <c r="BD602" s="14" t="s">
        <v>40</v>
      </c>
      <c r="BE602" s="14" t="s">
        <v>40</v>
      </c>
      <c r="BF602" s="14" t="s">
        <v>40</v>
      </c>
      <c r="BG602" s="14" t="s">
        <v>40</v>
      </c>
      <c r="BH602" s="14" t="s">
        <v>40</v>
      </c>
      <c r="BJ602" s="15">
        <f>IF(AR602="R", $CA602, IF(OR(AR602="P", AR602="T", AR602="N"), 0, IF($C602="DM", $T602, IF(OR(AR602="Y", AR602="IR"),$AM602,IF(AR602="C", IF($BI602="Y", IF($AF602="N/A", $Q602, $AF602), IF($AG602="N/A", $T602,$AG602)))))))</f>
        <v>3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3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3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3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3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3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3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3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3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3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3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3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3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3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3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3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3</v>
      </c>
      <c r="CA602" s="14" t="s">
        <v>75</v>
      </c>
      <c r="CB602" s="15">
        <f>BZ602</f>
        <v>3</v>
      </c>
      <c r="CC602" s="14">
        <f>IF(OR($BH602="T", $BH602="R"), 0, IF($BH602="C", IF($BI602="Y", IF($BA602="C", 0, IF(AF602="N/A", Q602-T602, AF602-AG602)), IF($AF602="N/A", U602, AH602)), AN602))</f>
        <v>3</v>
      </c>
      <c r="CD602" s="14">
        <f>IF(OR($BH602="T", $BH602="R"), 0, IF($BH602="C", IF($BI602="Y", 0, IF($AF602="N/A", V602, AI602)), AO602))</f>
        <v>3</v>
      </c>
      <c r="CE602" s="14">
        <f>IF(OR($BH602="T", $BH602="R"), 0, IF($BH602="C", IF($BI602="Y", 0, IF($AF602="N/A", W602, AJ602)), AP602))</f>
        <v>3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S:3 G:0 GR:0</v>
      </c>
      <c r="CH602" s="6"/>
      <c r="CK602" s="6"/>
      <c r="CL602" s="6"/>
      <c r="CM602" s="6"/>
      <c r="CN602" s="6"/>
      <c r="CO602" s="6"/>
      <c r="CP602" s="6"/>
    </row>
    <row r="603" spans="1:94" x14ac:dyDescent="0.25">
      <c r="A603" s="13">
        <v>4726</v>
      </c>
      <c r="B603" s="14" t="s">
        <v>2556</v>
      </c>
      <c r="C603" s="14" t="s">
        <v>63</v>
      </c>
      <c r="D603" s="14" t="s">
        <v>55</v>
      </c>
      <c r="E603" s="14">
        <f>VLOOKUP(B603, 'Rookie Year'!$A$2:$B$55555,2,FALSE)</f>
        <v>2022</v>
      </c>
      <c r="F603" s="14">
        <v>2022</v>
      </c>
      <c r="G603" s="14" t="s">
        <v>40</v>
      </c>
      <c r="H603" s="14" t="s">
        <v>2155</v>
      </c>
      <c r="I603" s="15">
        <v>9</v>
      </c>
      <c r="J603" s="14">
        <v>4</v>
      </c>
      <c r="K603" s="16">
        <f>IF(AND(G603&lt;&gt;"N",R603="N/A"), IF(I603&lt;4, 0, 0.25),IF(I603=1, IF(J603=1,0.25, 0.25), IF(I603&lt;13, 0.25, IF(I603&lt;26, 0.4, IF(I603&lt;51, 0.6, 0.75)))))</f>
        <v>0.25</v>
      </c>
      <c r="L603" s="15">
        <f>I603-M603</f>
        <v>6</v>
      </c>
      <c r="M603" s="15">
        <f>ROUNDUP(I603*K603,0)</f>
        <v>3</v>
      </c>
      <c r="N603" s="15">
        <f>M603*J603</f>
        <v>12</v>
      </c>
      <c r="O603" s="15">
        <v>12</v>
      </c>
      <c r="P603" s="15">
        <v>0</v>
      </c>
      <c r="Q603" s="15">
        <f>N603-O603-P603</f>
        <v>0</v>
      </c>
      <c r="R603" s="14" t="s">
        <v>75</v>
      </c>
      <c r="S603" s="14">
        <f>IF(R603="N/A", J603-($B$1-F603), J603-($B$1-R603))</f>
        <v>1</v>
      </c>
      <c r="T603" s="15">
        <v>0</v>
      </c>
      <c r="U603" s="15" t="str">
        <f>IF($S603&lt;2, "N/A", $M603)</f>
        <v>N/A</v>
      </c>
      <c r="V603" s="15" t="str">
        <f>IF($S603&lt;3, "N/A", $M603)</f>
        <v>N/A</v>
      </c>
      <c r="W603" s="15" t="str">
        <f>IF($S603&lt;4, "N/A", $M603)</f>
        <v>N/A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Yes</v>
      </c>
      <c r="AA603" s="17">
        <f>IF(C603="DM", "N/A", IF(Z603="No","N/A",VLOOKUP(B603,'Extension List'!$A$3:$AE$1972,19,FALSE)))</f>
        <v>43</v>
      </c>
      <c r="AB603" s="14">
        <f>IF(C603="DM", "N/A", IF(Z603="No","N/A",VLOOKUP(B603,'Extension List'!$A$3:$AE$1972,21,FALSE)))</f>
        <v>4</v>
      </c>
      <c r="AC603" s="14">
        <f>IF(AA603="N/A", "N/A", 0)</f>
        <v>0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6</v>
      </c>
      <c r="AN603" s="15" t="str">
        <f>IF(AD603="N/A", IF(U603="N/A", "N/A", L603+U603), AD603+AH603)</f>
        <v>N/A</v>
      </c>
      <c r="AO603" s="15" t="str">
        <f>IF(AD603="N/A", IF(V603="N/A", "N/A", L603+V603), IF(AI603="N/A", "N/A", AD603+AI603))</f>
        <v>N/A</v>
      </c>
      <c r="AP603" s="15" t="str">
        <f>IF(AD603="N/A", IF(W603="N/A", "N/A", L603+W603), IF(AJ603="N/A", "N/A", AD603+AJ603))</f>
        <v>N/A</v>
      </c>
      <c r="AQ603" s="15" t="str">
        <f>IF(AD603="N/A", IF(X603="N/A", "N/A", L603+X603), IF(AK603="N/A", "N/A", AD603+AK603))</f>
        <v>N/A</v>
      </c>
      <c r="AR603" s="14" t="s">
        <v>40</v>
      </c>
      <c r="AS603" s="14" t="s">
        <v>40</v>
      </c>
      <c r="AT603" s="14" t="s">
        <v>40</v>
      </c>
      <c r="AU603" s="14" t="s">
        <v>40</v>
      </c>
      <c r="AV603" s="14" t="s">
        <v>40</v>
      </c>
      <c r="AW603" s="14" t="s">
        <v>40</v>
      </c>
      <c r="AX603" s="14" t="s">
        <v>40</v>
      </c>
      <c r="AY603" s="14" t="s">
        <v>40</v>
      </c>
      <c r="AZ603" s="14" t="s">
        <v>40</v>
      </c>
      <c r="BA603" s="14" t="s">
        <v>40</v>
      </c>
      <c r="BB603" s="14" t="s">
        <v>40</v>
      </c>
      <c r="BC603" s="14" t="s">
        <v>40</v>
      </c>
      <c r="BD603" s="14" t="s">
        <v>40</v>
      </c>
      <c r="BE603" s="14" t="s">
        <v>40</v>
      </c>
      <c r="BF603" s="14" t="s">
        <v>40</v>
      </c>
      <c r="BG603" s="14" t="s">
        <v>40</v>
      </c>
      <c r="BH603" s="14" t="s">
        <v>40</v>
      </c>
      <c r="BI603" s="14"/>
      <c r="BJ603" s="15">
        <f>IF(AR603="R", $CA603, IF(OR(AR603="P", AR603="T", AR603="N"), 0, IF($C603="DM", $T603, IF(OR(AR603="Y", AR603="IR"),$AM603,IF(AR603="C", IF($BI603="Y", IF($AF603="N/A", $Q603, $AF603), IF($AG603="N/A", $T603,$AG603)))))))</f>
        <v>6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6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6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6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6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6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6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6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6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6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6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6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6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6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6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6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6</v>
      </c>
      <c r="CA603" s="14" t="s">
        <v>75</v>
      </c>
      <c r="CB603" s="15">
        <f>BZ603</f>
        <v>6</v>
      </c>
      <c r="CC603" s="14" t="str">
        <f>IF(OR($BH603="T", $BH603="R"), 0, IF($BH603="C", IF($BI603="Y", IF($BA603="C", 0, IF(AF603="N/A", Q603-T603, AF603-AG603)), IF($AF603="N/A", U603, AH603)), AN603))</f>
        <v>N/A</v>
      </c>
      <c r="CD603" s="14" t="str">
        <f>IF(OR($BH603="T", $BH603="R"), 0, IF($BH603="C", IF($BI603="Y", 0, IF($AF603="N/A", V603, AI603)), AO603))</f>
        <v>N/A</v>
      </c>
      <c r="CE603" s="14" t="str">
        <f>IF(OR($BH603="T", $BH603="R"), 0, IF($BH603="C", IF($BI603="Y", 0, IF($AF603="N/A", W603, AJ603)), AP603))</f>
        <v>N/A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S:6 G:3 GR:0</v>
      </c>
      <c r="CH603" s="6"/>
      <c r="CK603" s="6"/>
      <c r="CL603" s="6"/>
      <c r="CM603" s="6"/>
      <c r="CN603" s="6"/>
      <c r="CO603" s="6"/>
      <c r="CP603" s="6"/>
    </row>
    <row r="604" spans="1:94" x14ac:dyDescent="0.25">
      <c r="A604" s="13">
        <v>5172</v>
      </c>
      <c r="B604" s="14" t="s">
        <v>2764</v>
      </c>
      <c r="C604" s="14" t="s">
        <v>63</v>
      </c>
      <c r="D604" s="14" t="s">
        <v>55</v>
      </c>
      <c r="E604" s="14">
        <f>VLOOKUP(B604, 'Rookie Year'!$A$2:$B$55555,2,FALSE)</f>
        <v>2023</v>
      </c>
      <c r="F604" s="14">
        <v>2023</v>
      </c>
      <c r="G604" s="14" t="s">
        <v>40</v>
      </c>
      <c r="H604" s="14" t="s">
        <v>2166</v>
      </c>
      <c r="I604" s="15">
        <v>5</v>
      </c>
      <c r="J604" s="14">
        <v>4</v>
      </c>
      <c r="K604" s="16">
        <f>IF(AND(G604&lt;&gt;"N",R604="N/A"), IF(I604&lt;4, 0, 0.25),IF(I604=1, IF(J604=1,0.25, 0.25), IF(I604&lt;13, 0.25, IF(I604&lt;26, 0.4, IF(I604&lt;51, 0.6, 0.75)))))</f>
        <v>0.25</v>
      </c>
      <c r="L604" s="15">
        <f>I604-M604</f>
        <v>3</v>
      </c>
      <c r="M604" s="15">
        <f>ROUNDUP(I604*K604,0)</f>
        <v>2</v>
      </c>
      <c r="N604" s="15">
        <f>M604*J604</f>
        <v>8</v>
      </c>
      <c r="O604" s="15">
        <v>8</v>
      </c>
      <c r="P604" s="15">
        <v>0</v>
      </c>
      <c r="Q604" s="15">
        <f>N604-O604-P604</f>
        <v>0</v>
      </c>
      <c r="R604" s="14" t="s">
        <v>75</v>
      </c>
      <c r="S604" s="14">
        <f>IF(R604="N/A", J604-($B$1-F604), J604-($B$1-R604))</f>
        <v>2</v>
      </c>
      <c r="T604" s="15">
        <v>0</v>
      </c>
      <c r="U604" s="15">
        <v>0</v>
      </c>
      <c r="V604" s="15" t="str">
        <f>IF($S604&lt;3, "N/A", $M604)</f>
        <v>N/A</v>
      </c>
      <c r="W604" s="15" t="str">
        <f>IF($S604&lt;4, "N/A", $M604)</f>
        <v>N/A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No</v>
      </c>
      <c r="AA604" s="17" t="str">
        <f>IF(C604="DM", "N/A", IF(Z604="No","N/A",VLOOKUP(B604,'Extension List'!$A$3:$AE$1972,19,FALSE)))</f>
        <v>N/A</v>
      </c>
      <c r="AB604" s="14" t="str">
        <f>IF(C604="DM", "N/A", IF(Z604="No","N/A",VLOOKUP(B604,'Extension List'!$A$3:$AE$1972,21,FALSE)))</f>
        <v>N/A</v>
      </c>
      <c r="AC604" s="14" t="str">
        <f>IF(AA604="N/A", "N/A", 0)</f>
        <v>N/A</v>
      </c>
      <c r="AD604" s="15" t="str">
        <f>IF(AE604="N/A", "N/A", AA604-AE604)</f>
        <v>N/A</v>
      </c>
      <c r="AE604" s="15" t="str">
        <f>IF(AA604="N/A", "N/A", IF(AC604&gt;0, IF(AA604&lt;13, ROUNDUP(0.25*AA604,0), IF(AA604&lt;26, ROUNDUP(0.4*AA604,0), IF(AA604&lt;51, ROUNDUP(0.6*AA604,0), ROUNDUP(0.75*AA604,0)))), "N/A"))</f>
        <v>N/A</v>
      </c>
      <c r="AF604" s="15" t="str">
        <f>IF(AD604="N/A","N/A", (AE604*AC604)+Q604)</f>
        <v>N/A</v>
      </c>
      <c r="AG604" s="15" t="str">
        <f>IF($AF604="N/A", "N/A", "TBC")</f>
        <v>N/A</v>
      </c>
      <c r="AH604" s="15" t="str">
        <f>IF($AF604="N/A", "N/A", "TBC")</f>
        <v>N/A</v>
      </c>
      <c r="AI604" s="15" t="str">
        <f>IF($AF604="N/A","N/A",IF(AC604&gt;1,"TBC","N/A"))</f>
        <v>N/A</v>
      </c>
      <c r="AJ604" s="15" t="str">
        <f>IF($AF604="N/A","N/A",IF(AC604&gt;2,"TBC","N/A"))</f>
        <v>N/A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N/A</v>
      </c>
      <c r="AM604" s="15">
        <f>IF(AD604="N/A", L604+T604, L604+AG604)</f>
        <v>3</v>
      </c>
      <c r="AN604" s="15">
        <f>IF(AD604="N/A", IF(U604="N/A", "N/A", L604+U604), AD604+AH604)</f>
        <v>3</v>
      </c>
      <c r="AO604" s="15" t="str">
        <f>IF(AD604="N/A", IF(V604="N/A", "N/A", L604+V604), IF(AI604="N/A", "N/A", AD604+AI604))</f>
        <v>N/A</v>
      </c>
      <c r="AP604" s="15" t="str">
        <f>IF(AD604="N/A", IF(W604="N/A", "N/A", L604+W604), IF(AJ604="N/A", "N/A", AD604+AJ604))</f>
        <v>N/A</v>
      </c>
      <c r="AQ604" s="15" t="str">
        <f>IF(AD604="N/A", IF(X604="N/A", "N/A", L604+X604), IF(AK604="N/A", "N/A", AD604+AK604))</f>
        <v>N/A</v>
      </c>
      <c r="AR604" s="14" t="s">
        <v>40</v>
      </c>
      <c r="AS604" s="14" t="s">
        <v>40</v>
      </c>
      <c r="AT604" s="14" t="s">
        <v>48</v>
      </c>
      <c r="AU604" s="14" t="s">
        <v>48</v>
      </c>
      <c r="AV604" s="14" t="s">
        <v>48</v>
      </c>
      <c r="AW604" s="14" t="s">
        <v>48</v>
      </c>
      <c r="AX604" s="14" t="s">
        <v>48</v>
      </c>
      <c r="AY604" s="14" t="s">
        <v>48</v>
      </c>
      <c r="AZ604" s="14" t="s">
        <v>48</v>
      </c>
      <c r="BA604" s="14" t="s">
        <v>48</v>
      </c>
      <c r="BB604" s="14" t="s">
        <v>48</v>
      </c>
      <c r="BC604" s="14" t="s">
        <v>48</v>
      </c>
      <c r="BD604" s="14" t="s">
        <v>48</v>
      </c>
      <c r="BE604" s="14" t="s">
        <v>48</v>
      </c>
      <c r="BF604" s="14" t="s">
        <v>48</v>
      </c>
      <c r="BG604" s="14" t="s">
        <v>48</v>
      </c>
      <c r="BH604" s="14" t="s">
        <v>48</v>
      </c>
      <c r="BI604" s="14"/>
      <c r="BJ604" s="15">
        <f>IF(AR604="R", $CA604, IF(OR(AR604="P", AR604="T", AR604="N"), 0, IF($C604="DM", $T604, IF(OR(AR604="Y", AR604="IR"),$AM604,IF(AR604="C", IF($BI604="Y", IF($AF604="N/A", $Q604, $AF604), IF($AG604="N/A", $T604,$AG604)))))))</f>
        <v>3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3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3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3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3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3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3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3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3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3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3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3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3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3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3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3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3</v>
      </c>
      <c r="CA604" s="14" t="s">
        <v>75</v>
      </c>
      <c r="CB604" s="15">
        <f>BZ604</f>
        <v>3</v>
      </c>
      <c r="CC604" s="14">
        <f>IF(OR($BH604="T", $BH604="R"), 0, IF($BH604="C", IF($BI604="Y", IF($BA604="C", 0, IF(AF604="N/A", Q604-T604, AF604-AG604)), IF($AF604="N/A", U604, AH604)), AN604))</f>
        <v>3</v>
      </c>
      <c r="CD604" s="14" t="str">
        <f>IF(OR($BH604="T", $BH604="R"), 0, IF($BH604="C", IF($BI604="Y", 0, IF($AF604="N/A", V604, AI604)), AO604))</f>
        <v>N/A</v>
      </c>
      <c r="CE604" s="14" t="str">
        <f>IF(OR($BH604="T", $BH604="R"), 0, IF($BH604="C", IF($BI604="Y", 0, IF($AF604="N/A", W604, AJ604)), AP604))</f>
        <v>N/A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S:3 G:2 GR:0</v>
      </c>
      <c r="CH604" s="6"/>
      <c r="CK604" s="6"/>
      <c r="CL604" s="6"/>
      <c r="CM604" s="6"/>
      <c r="CN604" s="6"/>
      <c r="CO604" s="6"/>
      <c r="CP604" s="6"/>
    </row>
    <row r="605" spans="1:94" x14ac:dyDescent="0.25">
      <c r="A605" s="13">
        <v>6189</v>
      </c>
      <c r="B605" s="14" t="s">
        <v>1608</v>
      </c>
      <c r="C605" s="14" t="s">
        <v>63</v>
      </c>
      <c r="D605" s="14" t="s">
        <v>55</v>
      </c>
      <c r="E605" s="14">
        <f>VLOOKUP(B605, 'Rookie Year'!$A$2:$B$55555,2,FALSE)</f>
        <v>2018</v>
      </c>
      <c r="F605" s="14">
        <v>2018</v>
      </c>
      <c r="G605" s="14" t="s">
        <v>40</v>
      </c>
      <c r="H605" s="14" t="s">
        <v>1926</v>
      </c>
      <c r="I605" s="15">
        <v>34</v>
      </c>
      <c r="J605" s="14">
        <v>5</v>
      </c>
      <c r="K605" s="16">
        <f>IF(AND(G605&lt;&gt;"N",R605="N/A"), IF(I605&lt;4, 0, 0.25),IF(I605=1, IF(J605=1,0.25, 0.25), IF(I605&lt;13, 0.25, IF(I605&lt;26, 0.4, IF(I605&lt;51, 0.6, 0.75)))))</f>
        <v>0.6</v>
      </c>
      <c r="L605" s="15">
        <f>I605-M605</f>
        <v>13</v>
      </c>
      <c r="M605" s="15">
        <f>ROUNDUP(I605*K605,0)</f>
        <v>21</v>
      </c>
      <c r="N605" s="15">
        <f>M605*J605</f>
        <v>105</v>
      </c>
      <c r="O605" s="15">
        <v>105</v>
      </c>
      <c r="P605" s="15">
        <v>0</v>
      </c>
      <c r="Q605" s="15">
        <f>N605-O605-P605</f>
        <v>0</v>
      </c>
      <c r="R605" s="14">
        <v>2021</v>
      </c>
      <c r="S605" s="14">
        <f>IF(R605="N/A", J605-($B$1-F605), J605-($B$1-R605))</f>
        <v>1</v>
      </c>
      <c r="T605" s="15">
        <v>0</v>
      </c>
      <c r="U605" s="15" t="str">
        <f>IF($S605&lt;2, "N/A", $M605)</f>
        <v>N/A</v>
      </c>
      <c r="V605" s="15" t="str">
        <f>IF($S605&lt;3, "N/A", $M605)</f>
        <v>N/A</v>
      </c>
      <c r="W605" s="15" t="str">
        <f>IF($S605&lt;4, "N/A", $M605)</f>
        <v>N/A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Yes</v>
      </c>
      <c r="AA605" s="17">
        <f>IF(C605="DM", "N/A", IF(Z605="No","N/A",VLOOKUP(B605,'Extension List'!$A$3:$AE$1972,19,FALSE)))</f>
        <v>44</v>
      </c>
      <c r="AB605" s="14">
        <f>IF(C605="DM", "N/A", IF(Z605="No","N/A",VLOOKUP(B605,'Extension List'!$A$3:$AE$1972,21,FALSE)))</f>
        <v>4</v>
      </c>
      <c r="AC605" s="14">
        <f>IF(AA605="N/A", "N/A", 0)</f>
        <v>0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13</v>
      </c>
      <c r="AN605" s="15" t="str">
        <f>IF(AD605="N/A", IF(U605="N/A", "N/A", L605+U605), AD605+AH605)</f>
        <v>N/A</v>
      </c>
      <c r="AO605" s="15" t="str">
        <f>IF(AD605="N/A", IF(V605="N/A", "N/A", L605+V605), IF(AI605="N/A", "N/A", AD605+AI605))</f>
        <v>N/A</v>
      </c>
      <c r="AP605" s="15" t="str">
        <f>IF(AD605="N/A", IF(W605="N/A", "N/A", L605+W605), IF(AJ605="N/A", "N/A", AD605+AJ605))</f>
        <v>N/A</v>
      </c>
      <c r="AQ605" s="15" t="str">
        <f>IF(AD605="N/A", IF(X605="N/A", "N/A", L605+X605), IF(AK605="N/A", "N/A", AD605+AK605))</f>
        <v>N/A</v>
      </c>
      <c r="AR605" s="14" t="s">
        <v>42</v>
      </c>
      <c r="AS605" s="14" t="s">
        <v>42</v>
      </c>
      <c r="AT605" s="14" t="s">
        <v>42</v>
      </c>
      <c r="AU605" s="14" t="s">
        <v>42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I605" s="14"/>
      <c r="BJ605" s="15">
        <f>IF(AR605="R", $CA605, IF(OR(AR605="P", AR605="T", AR605="N"), 0, IF($C605="DM", $T605, IF(OR(AR605="Y", AR605="IR"),$AM605,IF(AR605="C", IF($BI605="Y", IF($AF605="N/A", $Q605, $AF605), IF($AG605="N/A", $T605,$AG605)))))))</f>
        <v>0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0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0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0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13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13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13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13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13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13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13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13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13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13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13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13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13</v>
      </c>
      <c r="CA605" s="14" t="s">
        <v>75</v>
      </c>
      <c r="CB605" s="15">
        <f>BZ605</f>
        <v>13</v>
      </c>
      <c r="CC605" s="14" t="str">
        <f>IF(OR($BH605="T", $BH605="R"), 0, IF($BH605="C", IF($BI605="Y", IF($BA605="C", 0, IF(AF605="N/A", Q605-T605, AF605-AG605)), IF($AF605="N/A", U605, AH605)), AN605))</f>
        <v>N/A</v>
      </c>
      <c r="CD605" s="14" t="str">
        <f>IF(OR($BH605="T", $BH605="R"), 0, IF($BH605="C", IF($BI605="Y", 0, IF($AF605="N/A", V605, AI605)), AO605))</f>
        <v>N/A</v>
      </c>
      <c r="CE605" s="14" t="str">
        <f>IF(OR($BH605="T", $BH605="R"), 0, IF($BH605="C", IF($BI605="Y", 0, IF($AF605="N/A", W605, AJ605)), AP605))</f>
        <v>N/A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S:13 G:21 GR:0</v>
      </c>
      <c r="CH605" s="6"/>
      <c r="CK605" s="6"/>
      <c r="CL605" s="6"/>
      <c r="CM605" s="6"/>
      <c r="CN605" s="6"/>
      <c r="CO605" s="6"/>
      <c r="CP605" s="6"/>
    </row>
    <row r="606" spans="1:94" x14ac:dyDescent="0.25">
      <c r="A606" s="13">
        <v>5244</v>
      </c>
      <c r="B606" s="14" t="s">
        <v>2831</v>
      </c>
      <c r="C606" s="14" t="s">
        <v>63</v>
      </c>
      <c r="D606" s="14" t="s">
        <v>55</v>
      </c>
      <c r="E606" s="14">
        <f>VLOOKUP(B606, 'Rookie Year'!$A$2:$B$55555,2,FALSE)</f>
        <v>2023</v>
      </c>
      <c r="F606" s="14">
        <v>2023</v>
      </c>
      <c r="G606" s="14" t="s">
        <v>40</v>
      </c>
      <c r="H606" s="14" t="s">
        <v>2224</v>
      </c>
      <c r="I606" s="15">
        <v>1</v>
      </c>
      <c r="J606" s="14">
        <v>3</v>
      </c>
      <c r="K606" s="16">
        <f>IF(AND(G606&lt;&gt;"N",R606="N/A"), IF(I606&lt;4, 0, 0.25),IF(I606=1, IF(J606=1,0.25, 0.25), IF(I606&lt;13, 0.25, IF(I606&lt;26, 0.4, IF(I606&lt;51, 0.6, 0.75)))))</f>
        <v>0</v>
      </c>
      <c r="L606" s="15">
        <f>I606-M606</f>
        <v>1</v>
      </c>
      <c r="M606" s="15">
        <f>ROUNDUP(I606*K606,0)</f>
        <v>0</v>
      </c>
      <c r="N606" s="15">
        <f>M606*J606</f>
        <v>0</v>
      </c>
      <c r="O606" s="15">
        <v>0</v>
      </c>
      <c r="P606" s="15">
        <v>0</v>
      </c>
      <c r="Q606" s="15">
        <f>N606-O606-P606</f>
        <v>0</v>
      </c>
      <c r="R606" s="14" t="s">
        <v>75</v>
      </c>
      <c r="S606" s="14">
        <f>IF(R606="N/A", J606-($B$1-F606), J606-($B$1-R606))</f>
        <v>1</v>
      </c>
      <c r="T606" s="15">
        <v>0</v>
      </c>
      <c r="U606" s="15" t="str">
        <f>IF($S606&lt;2, "N/A", $M606)</f>
        <v>N/A</v>
      </c>
      <c r="V606" s="15" t="str">
        <f>IF($S606&lt;3, "N/A", $M606)</f>
        <v>N/A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Yes</v>
      </c>
      <c r="AA606" s="17">
        <f>IF(C606="DM", "N/A", IF(Z606="No","N/A",VLOOKUP(B606,'Extension List'!$A$3:$AE$1972,19,FALSE)))</f>
        <v>5</v>
      </c>
      <c r="AB606" s="14">
        <f>IF(C606="DM", "N/A", IF(Z606="No","N/A",VLOOKUP(B606,'Extension List'!$A$3:$AE$1972,21,FALSE)))</f>
        <v>1</v>
      </c>
      <c r="AC606" s="14">
        <f>IF(AA606="N/A", "N/A", 0)</f>
        <v>0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</v>
      </c>
      <c r="AN606" s="15" t="str">
        <f>IF(AD606="N/A", IF(U606="N/A", "N/A", L606+U606), AD606+AH606)</f>
        <v>N/A</v>
      </c>
      <c r="AO606" s="15" t="str">
        <f>IF(AD606="N/A", IF(V606="N/A", "N/A", L606+V606), IF(AI606="N/A", "N/A", AD606+AI606))</f>
        <v>N/A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44</v>
      </c>
      <c r="AS606" s="14" t="s">
        <v>44</v>
      </c>
      <c r="AT606" s="14" t="s">
        <v>44</v>
      </c>
      <c r="AU606" s="14" t="s">
        <v>44</v>
      </c>
      <c r="AV606" s="14" t="s">
        <v>44</v>
      </c>
      <c r="AW606" s="14" t="s">
        <v>44</v>
      </c>
      <c r="AX606" s="14" t="s">
        <v>44</v>
      </c>
      <c r="AY606" s="14" t="s">
        <v>44</v>
      </c>
      <c r="AZ606" s="14" t="s">
        <v>44</v>
      </c>
      <c r="BA606" s="14" t="s">
        <v>44</v>
      </c>
      <c r="BB606" s="14" t="s">
        <v>44</v>
      </c>
      <c r="BC606" s="14" t="s">
        <v>44</v>
      </c>
      <c r="BD606" s="14" t="s">
        <v>44</v>
      </c>
      <c r="BE606" s="14" t="s">
        <v>44</v>
      </c>
      <c r="BF606" s="14" t="s">
        <v>44</v>
      </c>
      <c r="BG606" s="14" t="s">
        <v>44</v>
      </c>
      <c r="BH606" s="14" t="s">
        <v>44</v>
      </c>
      <c r="BI606" s="14"/>
      <c r="BJ606" s="15">
        <f>IF(AR606="R", $CA606, IF(OR(AR606="P", AR606="T", AR606="N"), 0, IF($C606="DM", $T606, IF(OR(AR606="Y", AR606="IR"),$AM606,IF(AR606="C", IF($BI606="Y", IF($AF606="N/A", $Q606, $AF606), IF($AG606="N/A", $T606,$AG606)))))))</f>
        <v>0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0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0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0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0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0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0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0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0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0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0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0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0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0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0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0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0</v>
      </c>
      <c r="CA606" s="14" t="s">
        <v>75</v>
      </c>
      <c r="CB606" s="15">
        <f>BZ606</f>
        <v>0</v>
      </c>
      <c r="CC606" s="14" t="str">
        <f>IF(OR($BH606="T", $BH606="R"), 0, IF($BH606="C", IF($BI606="Y", IF($BA606="C", 0, IF(AF606="N/A", Q606-T606, AF606-AG606)), IF($AF606="N/A", U606, AH606)), AN606))</f>
        <v>N/A</v>
      </c>
      <c r="CD606" s="14" t="str">
        <f>IF(OR($BH606="T", $BH606="R"), 0, IF($BH606="C", IF($BI606="Y", 0, IF($AF606="N/A", V606, AI606)), AO606))</f>
        <v>N/A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S:1 G:0 GR:0</v>
      </c>
      <c r="CH606" s="6"/>
      <c r="CK606" s="6"/>
      <c r="CL606" s="6"/>
      <c r="CM606" s="6"/>
      <c r="CN606" s="6"/>
      <c r="CO606" s="6"/>
      <c r="CP606" s="6"/>
    </row>
    <row r="607" spans="1:94" x14ac:dyDescent="0.25">
      <c r="A607" s="13">
        <v>5645</v>
      </c>
      <c r="B607" s="14" t="s">
        <v>3069</v>
      </c>
      <c r="C607" s="14" t="s">
        <v>63</v>
      </c>
      <c r="D607" s="14" t="s">
        <v>55</v>
      </c>
      <c r="E607" s="14">
        <f>VLOOKUP(B607, 'Rookie Year'!$A$2:$B$55555,2,FALSE)</f>
        <v>2024</v>
      </c>
      <c r="F607" s="14">
        <v>2024</v>
      </c>
      <c r="G607" s="14" t="s">
        <v>40</v>
      </c>
      <c r="H607" s="14" t="s">
        <v>2196</v>
      </c>
      <c r="I607" s="15">
        <v>1</v>
      </c>
      <c r="J607" s="14">
        <v>3</v>
      </c>
      <c r="K607" s="16">
        <f>IF(AND(G607&lt;&gt;"N",R607="N/A"), IF(I607&lt;4, 0, 0.25),IF(I607=1, IF(J607=1,0.25, 0.25), IF(I607&lt;13, 0.25, IF(I607&lt;26, 0.4, IF(I607&lt;51, 0.6, 0.75)))))</f>
        <v>0</v>
      </c>
      <c r="L607" s="15">
        <f>I607-M607</f>
        <v>1</v>
      </c>
      <c r="M607" s="15">
        <f>ROUNDUP(I607*K607,0)</f>
        <v>0</v>
      </c>
      <c r="N607" s="15">
        <f>M607*J607</f>
        <v>0</v>
      </c>
      <c r="O607" s="15">
        <v>0</v>
      </c>
      <c r="P607" s="15">
        <v>0</v>
      </c>
      <c r="Q607" s="15">
        <f>N607-O607-P607</f>
        <v>0</v>
      </c>
      <c r="R607" s="14" t="s">
        <v>75</v>
      </c>
      <c r="S607" s="14">
        <f>IF(R607="N/A", J607-($B$1-F607), J607-($B$1-R607))</f>
        <v>2</v>
      </c>
      <c r="T607" s="15">
        <v>0</v>
      </c>
      <c r="U607" s="15">
        <v>0</v>
      </c>
      <c r="V607" s="15" t="str">
        <f>IF($S607&lt;3, "N/A", $M607)</f>
        <v>N/A</v>
      </c>
      <c r="W607" s="15" t="str">
        <f>IF($S607&lt;4, "N/A", $M607)</f>
        <v>N/A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No</v>
      </c>
      <c r="AA607" s="17" t="str">
        <f>IF(C607="DM", "N/A", IF(Z607="No","N/A",VLOOKUP(B607,'Extension List'!$A$3:$AE$1972,19,FALSE)))</f>
        <v>N/A</v>
      </c>
      <c r="AB607" s="14" t="str">
        <f>IF(C607="DM", "N/A", IF(Z607="No","N/A",VLOOKUP(B607,'Extension List'!$A$3:$AE$1972,21,FALSE)))</f>
        <v>N/A</v>
      </c>
      <c r="AC607" s="14" t="str">
        <f>IF(AA607="N/A", "N/A", 0)</f>
        <v>N/A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1</v>
      </c>
      <c r="AN607" s="15">
        <f>IF(AD607="N/A", IF(U607="N/A", "N/A", L607+U607), AD607+AH607)</f>
        <v>1</v>
      </c>
      <c r="AO607" s="15" t="str">
        <f>IF(AD607="N/A", IF(V607="N/A", "N/A", L607+V607), IF(AI607="N/A", "N/A", AD607+AI607))</f>
        <v>N/A</v>
      </c>
      <c r="AP607" s="15" t="str">
        <f>IF(AD607="N/A", IF(W607="N/A", "N/A", L607+W607), IF(AJ607="N/A", "N/A", AD607+AJ607))</f>
        <v>N/A</v>
      </c>
      <c r="AQ607" s="15" t="str">
        <f>IF(AD607="N/A", IF(X607="N/A", "N/A", L607+X607), IF(AK607="N/A", "N/A", AD607+AK607))</f>
        <v>N/A</v>
      </c>
      <c r="AR607" s="14" t="s">
        <v>40</v>
      </c>
      <c r="AS607" s="14" t="s">
        <v>40</v>
      </c>
      <c r="AT607" s="14" t="s">
        <v>40</v>
      </c>
      <c r="AU607" s="14" t="s">
        <v>40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I607" s="14"/>
      <c r="BJ607" s="15">
        <f>IF(AR607="R", $CA607, IF(OR(AR607="P", AR607="T", AR607="N"), 0, IF($C607="DM", $T607, IF(OR(AR607="Y", AR607="IR"),$AM607,IF(AR607="C", IF($BI607="Y", IF($AF607="N/A", $Q607, $AF607), IF($AG607="N/A", $T607,$AG607)))))))</f>
        <v>1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1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1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1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1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1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1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1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1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1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1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1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1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1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1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1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1</v>
      </c>
      <c r="CA607" s="14" t="s">
        <v>75</v>
      </c>
      <c r="CB607" s="15">
        <f>BZ607</f>
        <v>1</v>
      </c>
      <c r="CC607" s="14">
        <f>IF(OR($BH607="T", $BH607="R"), 0, IF($BH607="C", IF($BI607="Y", IF($BA607="C", 0, IF(AF607="N/A", Q607-T607, AF607-AG607)), IF($AF607="N/A", U607, AH607)), AN607))</f>
        <v>1</v>
      </c>
      <c r="CD607" s="14" t="str">
        <f>IF(OR($BH607="T", $BH607="R"), 0, IF($BH607="C", IF($BI607="Y", 0, IF($AF607="N/A", V607, AI607)), AO607))</f>
        <v>N/A</v>
      </c>
      <c r="CE607" s="14" t="str">
        <f>IF(OR($BH607="T", $BH607="R"), 0, IF($BH607="C", IF($BI607="Y", 0, IF($AF607="N/A", W607, AJ607)), AP607))</f>
        <v>N/A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S:1 G:0 GR:0</v>
      </c>
      <c r="CH607" s="6"/>
      <c r="CK607" s="6"/>
      <c r="CL607" s="6"/>
      <c r="CM607" s="6"/>
      <c r="CN607" s="6"/>
      <c r="CO607" s="6"/>
      <c r="CP607" s="6"/>
    </row>
    <row r="608" spans="1:94" x14ac:dyDescent="0.25">
      <c r="A608" s="13">
        <v>6088</v>
      </c>
      <c r="B608" s="14" t="s">
        <v>3204</v>
      </c>
      <c r="C608" s="14" t="s">
        <v>63</v>
      </c>
      <c r="D608" s="14" t="s">
        <v>55</v>
      </c>
      <c r="E608" s="14">
        <v>2025</v>
      </c>
      <c r="F608" s="14">
        <v>2025</v>
      </c>
      <c r="G608" s="14" t="s">
        <v>40</v>
      </c>
      <c r="H608" s="14" t="s">
        <v>2225</v>
      </c>
      <c r="I608" s="15">
        <v>1</v>
      </c>
      <c r="J608" s="14">
        <v>3</v>
      </c>
      <c r="K608" s="16">
        <f>IF(AND(G608&lt;&gt;"N",R608="N/A"), IF(I608&lt;4, 0, 0.25),IF(I608=1, IF(J608=1,0.25, 0.25), IF(I608&lt;13, 0.25, IF(I608&lt;26, 0.4, IF(I608&lt;51, 0.6, 0.75)))))</f>
        <v>0</v>
      </c>
      <c r="L608" s="15">
        <f>I608-M608</f>
        <v>1</v>
      </c>
      <c r="M608" s="15">
        <f>ROUNDUP(I608*K608,0)</f>
        <v>0</v>
      </c>
      <c r="N608" s="15">
        <f>M608*J608</f>
        <v>0</v>
      </c>
      <c r="O608" s="15">
        <v>0</v>
      </c>
      <c r="P608" s="15">
        <v>0</v>
      </c>
      <c r="Q608" s="15">
        <f>N608-O608-P608</f>
        <v>0</v>
      </c>
      <c r="R608" s="14" t="s">
        <v>75</v>
      </c>
      <c r="S608" s="14">
        <f>IF(R608="N/A", J608-($B$1-F608), J608-($B$1-R608))</f>
        <v>3</v>
      </c>
      <c r="T608" s="15">
        <f>IF($S608&lt;1, "N/A", $M608)</f>
        <v>0</v>
      </c>
      <c r="U608" s="15">
        <f>IF($S608&lt;2, "N/A", $M608)</f>
        <v>0</v>
      </c>
      <c r="V608" s="15">
        <f>IF($S608&lt;3, "N/A", $M608)</f>
        <v>0</v>
      </c>
      <c r="W608" s="15" t="str">
        <f>IF($S608&lt;4, "N/A", $M608)</f>
        <v>N/A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List'!$A$3:$AE$1972,19,FALSE)))</f>
        <v>N/A</v>
      </c>
      <c r="AB608" s="14" t="str">
        <f>IF(C608="DM", "N/A", IF(Z608="No","N/A",VLOOKUP(B608,'Extension List'!$A$3:$AE$1972,21,FALSE)))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1</v>
      </c>
      <c r="AN608" s="15">
        <f>IF(AD608="N/A", IF(U608="N/A", "N/A", L608+U608), AD608+AH608)</f>
        <v>1</v>
      </c>
      <c r="AO608" s="15">
        <f>IF(AD608="N/A", IF(V608="N/A", "N/A", L608+V608), IF(AI608="N/A", "N/A", AD608+AI608))</f>
        <v>1</v>
      </c>
      <c r="AP608" s="15" t="str">
        <f>IF(AD608="N/A", IF(W608="N/A", "N/A", L608+W608), IF(AJ608="N/A", "N/A", AD608+AJ608))</f>
        <v>N/A</v>
      </c>
      <c r="AQ608" s="15" t="str">
        <f>IF(AD608="N/A", IF(X608="N/A", "N/A", L608+X608), IF(AK608="N/A", "N/A", AD608+AK608))</f>
        <v>N/A</v>
      </c>
      <c r="AR608" s="14" t="s">
        <v>40</v>
      </c>
      <c r="AS608" s="14" t="s">
        <v>40</v>
      </c>
      <c r="AT608" s="14" t="s">
        <v>40</v>
      </c>
      <c r="AU608" s="14" t="s">
        <v>40</v>
      </c>
      <c r="AV608" s="14" t="s">
        <v>40</v>
      </c>
      <c r="AW608" s="14" t="s">
        <v>40</v>
      </c>
      <c r="AX608" s="14" t="s">
        <v>40</v>
      </c>
      <c r="AY608" s="14" t="s">
        <v>40</v>
      </c>
      <c r="AZ608" s="14" t="s">
        <v>40</v>
      </c>
      <c r="BA608" s="14" t="s">
        <v>40</v>
      </c>
      <c r="BB608" s="14" t="s">
        <v>40</v>
      </c>
      <c r="BC608" s="14" t="s">
        <v>40</v>
      </c>
      <c r="BD608" s="14" t="s">
        <v>40</v>
      </c>
      <c r="BE608" s="14" t="s">
        <v>40</v>
      </c>
      <c r="BF608" s="14" t="s">
        <v>40</v>
      </c>
      <c r="BG608" s="14" t="s">
        <v>40</v>
      </c>
      <c r="BH608" s="14" t="s">
        <v>40</v>
      </c>
      <c r="BJ608" s="15">
        <f>IF(AR608="R", $CA608, IF(OR(AR608="P", AR608="T", AR608="N"), 0, IF($C608="DM", $T608, IF(OR(AR608="Y", AR608="IR"),$AM608,IF(AR608="C", IF($BI608="Y", IF($AF608="N/A", $Q608, $AF608), IF($AG608="N/A", $T608,$AG608)))))))</f>
        <v>1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1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1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1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1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1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1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1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1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1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1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1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1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1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1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1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1</v>
      </c>
      <c r="CA608" s="14" t="s">
        <v>75</v>
      </c>
      <c r="CB608" s="15">
        <f>BZ608</f>
        <v>1</v>
      </c>
      <c r="CC608" s="14">
        <f>IF(OR($BH608="T", $BH608="R"), 0, IF($BH608="C", IF($BI608="Y", IF($BA608="C", 0, IF(AF608="N/A", Q608-T608, AF608-AG608)), IF($AF608="N/A", U608, AH608)), AN608))</f>
        <v>1</v>
      </c>
      <c r="CD608" s="14">
        <f>IF(OR($BH608="T", $BH608="R"), 0, IF($BH608="C", IF($BI608="Y", 0, IF($AF608="N/A", V608, AI608)), AO608))</f>
        <v>1</v>
      </c>
      <c r="CE608" s="14" t="str">
        <f>IF(OR($BH608="T", $BH608="R"), 0, IF($BH608="C", IF($BI608="Y", 0, IF($AF608="N/A", W608, AJ608)), AP608))</f>
        <v>N/A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S:1 G:0 GR:0</v>
      </c>
      <c r="CH608" s="6"/>
      <c r="CK608" s="6"/>
      <c r="CL608" s="6"/>
      <c r="CM608" s="6"/>
      <c r="CN608" s="6"/>
      <c r="CO608" s="6"/>
      <c r="CP608" s="6"/>
    </row>
    <row r="609" spans="1:94" x14ac:dyDescent="0.25">
      <c r="A609" s="13">
        <v>4719</v>
      </c>
      <c r="B609" s="14" t="s">
        <v>2549</v>
      </c>
      <c r="C609" s="14" t="s">
        <v>63</v>
      </c>
      <c r="D609" s="14" t="s">
        <v>55</v>
      </c>
      <c r="E609" s="14">
        <f>VLOOKUP(B609, 'Rookie Year'!$A$2:$B$55555,2,FALSE)</f>
        <v>2022</v>
      </c>
      <c r="F609" s="14">
        <v>2022</v>
      </c>
      <c r="G609" s="14" t="s">
        <v>40</v>
      </c>
      <c r="H609" s="14" t="s">
        <v>2148</v>
      </c>
      <c r="I609" s="15">
        <v>14</v>
      </c>
      <c r="J609" s="14">
        <v>4</v>
      </c>
      <c r="K609" s="16">
        <f>IF(AND(G609&lt;&gt;"N",R609="N/A"), IF(I609&lt;4, 0, 0.25),IF(I609=1, IF(J609=1,0.25, 0.25), IF(I609&lt;13, 0.25, IF(I609&lt;26, 0.4, IF(I609&lt;51, 0.6, 0.75)))))</f>
        <v>0.25</v>
      </c>
      <c r="L609" s="15">
        <f>I609-M609</f>
        <v>10</v>
      </c>
      <c r="M609" s="15">
        <f>ROUNDUP(I609*K609,0)</f>
        <v>4</v>
      </c>
      <c r="N609" s="15">
        <f>M609*J609</f>
        <v>16</v>
      </c>
      <c r="O609" s="15">
        <v>16</v>
      </c>
      <c r="P609" s="15">
        <v>0</v>
      </c>
      <c r="Q609" s="15">
        <f>N609-O609-P609</f>
        <v>0</v>
      </c>
      <c r="R609" s="14" t="s">
        <v>75</v>
      </c>
      <c r="S609" s="14">
        <f>IF(R609="N/A", J609-($B$1-F609), J609-($B$1-R609))</f>
        <v>1</v>
      </c>
      <c r="T609" s="15">
        <v>0</v>
      </c>
      <c r="U609" s="15" t="str">
        <f>IF($S609&lt;2, "N/A", $M609)</f>
        <v>N/A</v>
      </c>
      <c r="V609" s="15" t="str">
        <f>IF($S609&lt;3, "N/A", $M609)</f>
        <v>N/A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Yes</v>
      </c>
      <c r="AA609" s="17">
        <f>IF(C609="DM", "N/A", IF(Z609="No","N/A",VLOOKUP(B609,'Extension List'!$A$3:$AE$1972,19,FALSE)))</f>
        <v>75</v>
      </c>
      <c r="AB609" s="14">
        <f>IF(C609="DM", "N/A", IF(Z609="No","N/A",VLOOKUP(B609,'Extension List'!$A$3:$AE$1972,21,FALSE)))</f>
        <v>4</v>
      </c>
      <c r="AC609" s="14">
        <f>IF(AA609="N/A", "N/A", 0)</f>
        <v>0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10</v>
      </c>
      <c r="AN609" s="15" t="str">
        <f>IF(AD609="N/A", IF(U609="N/A", "N/A", L609+U609), AD609+AH609)</f>
        <v>N/A</v>
      </c>
      <c r="AO609" s="15" t="str">
        <f>IF(AD609="N/A", IF(V609="N/A", "N/A", L609+V609), IF(AI609="N/A", "N/A", AD609+AI609))</f>
        <v>N/A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40</v>
      </c>
      <c r="AS609" s="14" t="s">
        <v>40</v>
      </c>
      <c r="AT609" s="14" t="s">
        <v>40</v>
      </c>
      <c r="AU609" s="14" t="s">
        <v>40</v>
      </c>
      <c r="AV609" s="14" t="s">
        <v>40</v>
      </c>
      <c r="AW609" s="14" t="s">
        <v>40</v>
      </c>
      <c r="AX609" s="14" t="s">
        <v>40</v>
      </c>
      <c r="AY609" s="14" t="s">
        <v>40</v>
      </c>
      <c r="AZ609" s="14" t="s">
        <v>40</v>
      </c>
      <c r="BA609" s="14" t="s">
        <v>40</v>
      </c>
      <c r="BB609" s="14" t="s">
        <v>40</v>
      </c>
      <c r="BC609" s="14" t="s">
        <v>40</v>
      </c>
      <c r="BD609" s="14" t="s">
        <v>40</v>
      </c>
      <c r="BE609" s="14" t="s">
        <v>40</v>
      </c>
      <c r="BF609" s="14" t="s">
        <v>40</v>
      </c>
      <c r="BG609" s="14" t="s">
        <v>40</v>
      </c>
      <c r="BH609" s="14" t="s">
        <v>40</v>
      </c>
      <c r="BI609" s="14"/>
      <c r="BJ609" s="15">
        <f>IF(AR609="R", $CA609, IF(OR(AR609="P", AR609="T", AR609="N"), 0, IF($C609="DM", $T609, IF(OR(AR609="Y", AR609="IR"),$AM609,IF(AR609="C", IF($BI609="Y", IF($AF609="N/A", $Q609, $AF609), IF($AG609="N/A", $T609,$AG609)))))))</f>
        <v>10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10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10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10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10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10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10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10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10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10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10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10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10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10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10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10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10</v>
      </c>
      <c r="CA609" s="14" t="s">
        <v>75</v>
      </c>
      <c r="CB609" s="15">
        <f>BZ609</f>
        <v>10</v>
      </c>
      <c r="CC609" s="14" t="str">
        <f>IF(OR($BH609="T", $BH609="R"), 0, IF($BH609="C", IF($BI609="Y", IF($BA609="C", 0, IF(AF609="N/A", Q609-T609, AF609-AG609)), IF($AF609="N/A", U609, AH609)), AN609))</f>
        <v>N/A</v>
      </c>
      <c r="CD609" s="14" t="str">
        <f>IF(OR($BH609="T", $BH609="R"), 0, IF($BH609="C", IF($BI609="Y", 0, IF($AF609="N/A", V609, AI609)), AO609))</f>
        <v>N/A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S:10 G:4 GR:0</v>
      </c>
      <c r="CH609" s="6"/>
      <c r="CK609" s="6"/>
      <c r="CL609" s="6"/>
      <c r="CM609" s="6"/>
      <c r="CN609" s="6"/>
      <c r="CO609" s="6"/>
      <c r="CP609" s="6"/>
    </row>
    <row r="610" spans="1:94" x14ac:dyDescent="0.25">
      <c r="A610" s="13">
        <v>6082</v>
      </c>
      <c r="B610" s="14" t="s">
        <v>3198</v>
      </c>
      <c r="C610" s="14" t="s">
        <v>63</v>
      </c>
      <c r="D610" s="14" t="s">
        <v>55</v>
      </c>
      <c r="E610" s="14">
        <v>2025</v>
      </c>
      <c r="F610" s="14">
        <v>2025</v>
      </c>
      <c r="G610" s="14" t="s">
        <v>40</v>
      </c>
      <c r="H610" s="14" t="s">
        <v>3239</v>
      </c>
      <c r="I610" s="15">
        <v>1</v>
      </c>
      <c r="J610" s="14">
        <v>3</v>
      </c>
      <c r="K610" s="16">
        <f>IF(AND(G610&lt;&gt;"N",R610="N/A"), IF(I610&lt;4, 0, 0.25),IF(I610=1, IF(J610=1,0.25, 0.25), IF(I610&lt;13, 0.25, IF(I610&lt;26, 0.4, IF(I610&lt;51, 0.6, 0.75)))))</f>
        <v>0</v>
      </c>
      <c r="L610" s="15">
        <f>I610-M610</f>
        <v>1</v>
      </c>
      <c r="M610" s="15">
        <f>ROUNDUP(I610*K610,0)</f>
        <v>0</v>
      </c>
      <c r="N610" s="15">
        <f>M610*J610</f>
        <v>0</v>
      </c>
      <c r="O610" s="15">
        <v>0</v>
      </c>
      <c r="P610" s="15">
        <v>0</v>
      </c>
      <c r="Q610" s="15">
        <f>N610-O610-P610</f>
        <v>0</v>
      </c>
      <c r="R610" s="14" t="s">
        <v>75</v>
      </c>
      <c r="S610" s="14">
        <f>IF(R610="N/A", J610-($B$1-F610), J610-($B$1-R610))</f>
        <v>3</v>
      </c>
      <c r="T610" s="15">
        <f>IF($S610&lt;1, "N/A", $M610)</f>
        <v>0</v>
      </c>
      <c r="U610" s="15">
        <f>IF($S610&lt;2, "N/A", $M610)</f>
        <v>0</v>
      </c>
      <c r="V610" s="15">
        <f>IF($S610&lt;3, "N/A", $M610)</f>
        <v>0</v>
      </c>
      <c r="W610" s="15" t="str">
        <f>IF($S610&lt;4, "N/A", $M610)</f>
        <v>N/A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No</v>
      </c>
      <c r="AA610" s="17" t="str">
        <f>IF(C610="DM", "N/A", IF(Z610="No","N/A",VLOOKUP(B610,'Extension List'!$A$3:$AE$1972,19,FALSE)))</f>
        <v>N/A</v>
      </c>
      <c r="AB610" s="14" t="str">
        <f>IF(C610="DM", "N/A", IF(Z610="No","N/A",VLOOKUP(B610,'Extension List'!$A$3:$AE$1972,21,FALSE)))</f>
        <v>N/A</v>
      </c>
      <c r="AC610" s="14" t="str">
        <f>IF(AA610="N/A", "N/A", 0)</f>
        <v>N/A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1</v>
      </c>
      <c r="AN610" s="15">
        <f>IF(AD610="N/A", IF(U610="N/A", "N/A", L610+U610), AD610+AH610)</f>
        <v>1</v>
      </c>
      <c r="AO610" s="15">
        <f>IF(AD610="N/A", IF(V610="N/A", "N/A", L610+V610), IF(AI610="N/A", "N/A", AD610+AI610))</f>
        <v>1</v>
      </c>
      <c r="AP610" s="15" t="str">
        <f>IF(AD610="N/A", IF(W610="N/A", "N/A", L610+W610), IF(AJ610="N/A", "N/A", AD610+AJ610))</f>
        <v>N/A</v>
      </c>
      <c r="AQ610" s="15" t="str">
        <f>IF(AD610="N/A", IF(X610="N/A", "N/A", L610+X610), IF(AK610="N/A", "N/A", AD610+AK610))</f>
        <v>N/A</v>
      </c>
      <c r="AR610" s="14" t="s">
        <v>40</v>
      </c>
      <c r="AS610" s="14" t="s">
        <v>40</v>
      </c>
      <c r="AT610" s="14" t="s">
        <v>40</v>
      </c>
      <c r="AU610" s="14" t="s">
        <v>40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J610" s="15">
        <f>IF(AR610="R", $CA610, IF(OR(AR610="P", AR610="T", AR610="N"), 0, IF($C610="DM", $T610, IF(OR(AR610="Y", AR610="IR"),$AM610,IF(AR610="C", IF($BI610="Y", IF($AF610="N/A", $Q610, $AF610), IF($AG610="N/A", $T610,$AG610)))))))</f>
        <v>1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1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1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1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1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1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1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1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1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1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1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1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1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1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1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1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1</v>
      </c>
      <c r="CA610" s="14" t="s">
        <v>75</v>
      </c>
      <c r="CB610" s="15">
        <f>BZ610</f>
        <v>1</v>
      </c>
      <c r="CC610" s="14">
        <f>IF(OR($BH610="T", $BH610="R"), 0, IF($BH610="C", IF($BI610="Y", IF($BA610="C", 0, IF(AF610="N/A", Q610-T610, AF610-AG610)), IF($AF610="N/A", U610, AH610)), AN610))</f>
        <v>1</v>
      </c>
      <c r="CD610" s="14">
        <f>IF(OR($BH610="T", $BH610="R"), 0, IF($BH610="C", IF($BI610="Y", 0, IF($AF610="N/A", V610, AI610)), AO610))</f>
        <v>1</v>
      </c>
      <c r="CE610" s="14" t="str">
        <f>IF(OR($BH610="T", $BH610="R"), 0, IF($BH610="C", IF($BI610="Y", 0, IF($AF610="N/A", W610, AJ610)), AP610))</f>
        <v>N/A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S:1 G:0 GR:0</v>
      </c>
      <c r="CH610" s="6"/>
      <c r="CK610" s="6"/>
      <c r="CL610" s="6"/>
      <c r="CM610" s="6"/>
      <c r="CN610" s="6"/>
      <c r="CO610" s="6"/>
      <c r="CP610" s="6"/>
    </row>
    <row r="611" spans="1:94" x14ac:dyDescent="0.25">
      <c r="A611" s="13">
        <v>5957</v>
      </c>
      <c r="B611" s="14" t="s">
        <v>2480</v>
      </c>
      <c r="C611" s="14" t="s">
        <v>64</v>
      </c>
      <c r="D611" s="14" t="s">
        <v>55</v>
      </c>
      <c r="E611" s="14">
        <f>VLOOKUP(B611, 'Rookie Year'!$A$2:$B$55555,2,FALSE)</f>
        <v>2020</v>
      </c>
      <c r="F611" s="14">
        <v>2025</v>
      </c>
      <c r="G611" s="14" t="s">
        <v>42</v>
      </c>
      <c r="H611" s="14" t="s">
        <v>1927</v>
      </c>
      <c r="I611" s="15">
        <v>1</v>
      </c>
      <c r="J611" s="14">
        <v>1</v>
      </c>
      <c r="K611" s="16">
        <f>IF(AND(G611&lt;&gt;"N",R611="N/A"), IF(I611&lt;4, 0, 0.25),IF(I611=1, IF(J611=1,0.25, 0.25), IF(I611&lt;13, 0.25, IF(I611&lt;26, 0.4, IF(I611&lt;51, 0.6, 0.75)))))</f>
        <v>0.25</v>
      </c>
      <c r="L611" s="15">
        <f>I611-M611</f>
        <v>0</v>
      </c>
      <c r="M611" s="15">
        <f>ROUNDUP(I611*K611,0)</f>
        <v>1</v>
      </c>
      <c r="N611" s="15">
        <f>M611*J611</f>
        <v>1</v>
      </c>
      <c r="O611" s="15">
        <v>0</v>
      </c>
      <c r="P611" s="15">
        <v>0</v>
      </c>
      <c r="Q611" s="15">
        <f>N611-O611-P611</f>
        <v>1</v>
      </c>
      <c r="R611" s="14" t="s">
        <v>75</v>
      </c>
      <c r="S611" s="14">
        <f>IF(R611="N/A", J611-($B$1-F611), J611-($B$1-R611))</f>
        <v>1</v>
      </c>
      <c r="T611" s="15">
        <f>IF($S611&lt;1, "N/A", $M611)</f>
        <v>1</v>
      </c>
      <c r="U611" s="15" t="str">
        <f>IF($S611&lt;2, "N/A", $M611)</f>
        <v>N/A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No</v>
      </c>
      <c r="AA611" s="17" t="str">
        <f>IF(C611="DM", "N/A", IF(Z611="No","N/A",VLOOKUP(B611,'Extension List'!$A$3:$AE$1972,19,FALSE)))</f>
        <v>N/A</v>
      </c>
      <c r="AB611" s="14" t="str">
        <f>IF(C611="DM", "N/A", IF(Z611="No","N/A",VLOOKUP(B611,'Extension List'!$A$3:$AE$1972,21,FALSE)))</f>
        <v>N/A</v>
      </c>
      <c r="AC611" s="14" t="str">
        <f>IF(AA611="N/A", "N/A", 0)</f>
        <v>N/A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1</v>
      </c>
      <c r="AN611" s="15" t="str">
        <f>IF(AD611="N/A", IF(U611="N/A", "N/A", L611+U611), AD611+AH611)</f>
        <v>N/A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40</v>
      </c>
      <c r="AS611" s="14" t="s">
        <v>40</v>
      </c>
      <c r="AT611" s="14" t="s">
        <v>40</v>
      </c>
      <c r="AU611" s="14" t="s">
        <v>40</v>
      </c>
      <c r="AV611" s="14" t="s">
        <v>40</v>
      </c>
      <c r="AW611" s="14" t="s">
        <v>40</v>
      </c>
      <c r="AX611" s="14" t="s">
        <v>40</v>
      </c>
      <c r="AY611" s="14" t="s">
        <v>40</v>
      </c>
      <c r="AZ611" s="14" t="s">
        <v>40</v>
      </c>
      <c r="BA611" s="14" t="s">
        <v>40</v>
      </c>
      <c r="BB611" s="14" t="s">
        <v>40</v>
      </c>
      <c r="BC611" s="14" t="s">
        <v>40</v>
      </c>
      <c r="BD611" s="14" t="s">
        <v>40</v>
      </c>
      <c r="BE611" s="14" t="s">
        <v>40</v>
      </c>
      <c r="BF611" s="14" t="s">
        <v>40</v>
      </c>
      <c r="BG611" s="14" t="s">
        <v>40</v>
      </c>
      <c r="BH611" s="14" t="s">
        <v>40</v>
      </c>
      <c r="BJ611" s="15">
        <f>IF(AR611="R", $CA611, IF(OR(AR611="P", AR611="T", AR611="N"), 0, IF($C611="DM", $T611, IF(OR(AR611="Y", AR611="IR"),$AM611,IF(AR611="C", IF($BI611="Y", IF($AF611="N/A", $Q611, $AF611), IF($AG611="N/A", $T611,$AG611)))))))</f>
        <v>1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1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1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1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1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1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1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1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1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1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1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1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1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1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1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1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1</v>
      </c>
      <c r="CA611" s="14" t="s">
        <v>75</v>
      </c>
      <c r="CB611" s="15">
        <f>BZ611</f>
        <v>1</v>
      </c>
      <c r="CC611" s="14" t="str">
        <f>IF(OR($BH611="T", $BH611="R"), 0, IF($BH611="C", IF($BI611="Y", IF($BA611="C", 0, IF(AF611="N/A", Q611-T611, AF611-AG611)), IF($AF611="N/A", U611, AH611)), AN611))</f>
        <v>N/A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S:0 G:1 GR:1</v>
      </c>
      <c r="CH611" s="6"/>
      <c r="CK611" s="6"/>
      <c r="CL611" s="6"/>
      <c r="CM611" s="6"/>
      <c r="CN611" s="6"/>
      <c r="CO611" s="6"/>
      <c r="CP611" s="6"/>
    </row>
    <row r="612" spans="1:94" x14ac:dyDescent="0.25">
      <c r="A612" s="13">
        <v>5177</v>
      </c>
      <c r="B612" s="14" t="s">
        <v>2769</v>
      </c>
      <c r="C612" s="14" t="s">
        <v>64</v>
      </c>
      <c r="D612" s="14" t="s">
        <v>55</v>
      </c>
      <c r="E612" s="14">
        <f>VLOOKUP(B612, 'Rookie Year'!$A$2:$B$55555,2,FALSE)</f>
        <v>2023</v>
      </c>
      <c r="F612" s="14">
        <v>2023</v>
      </c>
      <c r="G612" s="14" t="s">
        <v>40</v>
      </c>
      <c r="H612" s="14" t="s">
        <v>2171</v>
      </c>
      <c r="I612" s="15">
        <v>4</v>
      </c>
      <c r="J612" s="14">
        <v>4</v>
      </c>
      <c r="K612" s="16">
        <f>IF(AND(G612&lt;&gt;"N",R612="N/A"), IF(I612&lt;4, 0, 0.25),IF(I612=1, IF(J612=1,0.25, 0.25), IF(I612&lt;13, 0.25, IF(I612&lt;26, 0.4, IF(I612&lt;51, 0.6, 0.75)))))</f>
        <v>0.25</v>
      </c>
      <c r="L612" s="15">
        <f>I612-M612</f>
        <v>3</v>
      </c>
      <c r="M612" s="15">
        <f>ROUNDUP(I612*K612,0)</f>
        <v>1</v>
      </c>
      <c r="N612" s="15">
        <f>M612*J612</f>
        <v>4</v>
      </c>
      <c r="O612" s="15">
        <v>4</v>
      </c>
      <c r="P612" s="15">
        <v>0</v>
      </c>
      <c r="Q612" s="15">
        <f>N612-O612-P612</f>
        <v>0</v>
      </c>
      <c r="R612" s="14" t="s">
        <v>75</v>
      </c>
      <c r="S612" s="14">
        <f>IF(R612="N/A", J612-($B$1-F612), J612-($B$1-R612))</f>
        <v>2</v>
      </c>
      <c r="T612" s="15">
        <v>0</v>
      </c>
      <c r="U612" s="15">
        <v>0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No</v>
      </c>
      <c r="AA612" s="17" t="str">
        <f>IF(C612="DM", "N/A", IF(Z612="No","N/A",VLOOKUP(B612,'Extension List'!$A$3:$AE$1972,19,FALSE)))</f>
        <v>N/A</v>
      </c>
      <c r="AB612" s="14" t="str">
        <f>IF(C612="DM", "N/A", IF(Z612="No","N/A",VLOOKUP(B612,'Extension List'!$A$3:$AE$1972,21,FALSE)))</f>
        <v>N/A</v>
      </c>
      <c r="AC612" s="14" t="str">
        <f>IF(AA612="N/A", "N/A", 0)</f>
        <v>N/A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3</v>
      </c>
      <c r="AN612" s="15">
        <f>IF(AD612="N/A", IF(U612="N/A", "N/A", L612+U612), AD612+AH612)</f>
        <v>3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40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I612" s="14"/>
      <c r="BJ612" s="15">
        <f>IF(AR612="R", $CA612, IF(OR(AR612="P", AR612="T", AR612="N"), 0, IF($C612="DM", $T612, IF(OR(AR612="Y", AR612="IR"),$AM612,IF(AR612="C", IF($BI612="Y", IF($AF612="N/A", $Q612, $AF612), IF($AG612="N/A", $T612,$AG612)))))))</f>
        <v>3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3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3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3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3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3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3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3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3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3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3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3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3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3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3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3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3</v>
      </c>
      <c r="CA612" s="14" t="s">
        <v>75</v>
      </c>
      <c r="CB612" s="15">
        <f>BZ612</f>
        <v>3</v>
      </c>
      <c r="CC612" s="14">
        <f>IF(OR($BH612="T", $BH612="R"), 0, IF($BH612="C", IF($BI612="Y", IF($BA612="C", 0, IF(AF612="N/A", Q612-T612, AF612-AG612)), IF($AF612="N/A", U612, AH612)), AN612))</f>
        <v>3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S:3 G:1 GR:0</v>
      </c>
      <c r="CH612" s="6"/>
      <c r="CK612" s="6"/>
      <c r="CL612" s="6"/>
      <c r="CM612" s="6"/>
      <c r="CN612" s="6"/>
      <c r="CO612" s="6"/>
      <c r="CP612" s="6"/>
    </row>
    <row r="613" spans="1:94" x14ac:dyDescent="0.25">
      <c r="A613" s="13">
        <v>6003</v>
      </c>
      <c r="B613" s="14" t="s">
        <v>3119</v>
      </c>
      <c r="C613" s="14" t="s">
        <v>64</v>
      </c>
      <c r="D613" s="14" t="s">
        <v>55</v>
      </c>
      <c r="E613" s="14">
        <v>2025</v>
      </c>
      <c r="F613" s="14">
        <v>2025</v>
      </c>
      <c r="G613" s="14" t="s">
        <v>40</v>
      </c>
      <c r="H613" s="14" t="s">
        <v>2147</v>
      </c>
      <c r="I613" s="15">
        <v>15</v>
      </c>
      <c r="J613" s="14">
        <v>4</v>
      </c>
      <c r="K613" s="16">
        <f>IF(AND(G613&lt;&gt;"N",R613="N/A"), IF(I613&lt;4, 0, 0.25),IF(I613=1, IF(J613=1,0.25, 0.25), IF(I613&lt;13, 0.25, IF(I613&lt;26, 0.4, IF(I613&lt;51, 0.6, 0.75)))))</f>
        <v>0.25</v>
      </c>
      <c r="L613" s="15">
        <f>I613-M613</f>
        <v>11</v>
      </c>
      <c r="M613" s="15">
        <f>ROUNDUP(I613*K613,0)</f>
        <v>4</v>
      </c>
      <c r="N613" s="15">
        <f>M613*J613</f>
        <v>16</v>
      </c>
      <c r="O613" s="15">
        <v>0</v>
      </c>
      <c r="P613" s="15">
        <v>0</v>
      </c>
      <c r="Q613" s="15">
        <f>N613-O613-P613</f>
        <v>16</v>
      </c>
      <c r="R613" s="14" t="s">
        <v>75</v>
      </c>
      <c r="S613" s="14">
        <f>IF(R613="N/A", J613-($B$1-F613), J613-($B$1-R613))</f>
        <v>4</v>
      </c>
      <c r="T613" s="15">
        <v>16</v>
      </c>
      <c r="U613" s="15">
        <v>0</v>
      </c>
      <c r="V613" s="15">
        <v>0</v>
      </c>
      <c r="W613" s="15">
        <v>0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List'!$A$3:$AE$1972,19,FALSE)))</f>
        <v>N/A</v>
      </c>
      <c r="AB613" s="14" t="str">
        <f>IF(C613="DM", "N/A", IF(Z613="No","N/A",VLOOKUP(B613,'Extension List'!$A$3:$AE$1972,21,FALSE)))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27</v>
      </c>
      <c r="AN613" s="15">
        <f>IF(AD613="N/A", IF(U613="N/A", "N/A", L613+U613), AD613+AH613)</f>
        <v>11</v>
      </c>
      <c r="AO613" s="15">
        <f>IF(AD613="N/A", IF(V613="N/A", "N/A", L613+V613), IF(AI613="N/A", "N/A", AD613+AI613))</f>
        <v>11</v>
      </c>
      <c r="AP613" s="15">
        <f>IF(AD613="N/A", IF(W613="N/A", "N/A", L613+W613), IF(AJ613="N/A", "N/A", AD613+AJ613))</f>
        <v>11</v>
      </c>
      <c r="AQ613" s="15" t="str">
        <f>IF(AD613="N/A", IF(X613="N/A", "N/A", L613+X613), IF(AK613="N/A", "N/A", AD613+AK613))</f>
        <v>N/A</v>
      </c>
      <c r="AR613" s="14" t="s">
        <v>40</v>
      </c>
      <c r="AS613" s="14" t="s">
        <v>40</v>
      </c>
      <c r="AT613" s="14" t="s">
        <v>40</v>
      </c>
      <c r="AU613" s="14" t="s">
        <v>40</v>
      </c>
      <c r="AV613" s="14" t="s">
        <v>40</v>
      </c>
      <c r="AW613" s="14" t="s">
        <v>40</v>
      </c>
      <c r="AX613" s="14" t="s">
        <v>40</v>
      </c>
      <c r="AY613" s="14" t="s">
        <v>40</v>
      </c>
      <c r="AZ613" s="14" t="s">
        <v>40</v>
      </c>
      <c r="BA613" s="14" t="s">
        <v>40</v>
      </c>
      <c r="BB613" s="14" t="s">
        <v>40</v>
      </c>
      <c r="BC613" s="14" t="s">
        <v>40</v>
      </c>
      <c r="BD613" s="14" t="s">
        <v>40</v>
      </c>
      <c r="BE613" s="14" t="s">
        <v>40</v>
      </c>
      <c r="BF613" s="14" t="s">
        <v>40</v>
      </c>
      <c r="BG613" s="14" t="s">
        <v>40</v>
      </c>
      <c r="BH613" s="14" t="s">
        <v>40</v>
      </c>
      <c r="BJ613" s="15">
        <f>IF(AR613="R", $CA613, IF(OR(AR613="P", AR613="T", AR613="N"), 0, IF($C613="DM", $T613, IF(OR(AR613="Y", AR613="IR"),$AM613,IF(AR613="C", IF($BI613="Y", IF($AF613="N/A", $Q613, $AF613), IF($AG613="N/A", $T613,$AG613)))))))</f>
        <v>27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27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27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27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27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27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27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27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27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27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27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27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27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27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27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27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27</v>
      </c>
      <c r="CA613" s="14" t="s">
        <v>75</v>
      </c>
      <c r="CB613" s="15">
        <f>BZ613</f>
        <v>27</v>
      </c>
      <c r="CC613" s="14">
        <f>IF(OR($BH613="T", $BH613="R"), 0, IF($BH613="C", IF($BI613="Y", IF($BA613="C", 0, IF(AF613="N/A", Q613-T613, AF613-AG613)), IF($AF613="N/A", U613, AH613)), AN613))</f>
        <v>11</v>
      </c>
      <c r="CD613" s="14">
        <f>IF(OR($BH613="T", $BH613="R"), 0, IF($BH613="C", IF($BI613="Y", 0, IF($AF613="N/A", V613, AI613)), AO613))</f>
        <v>11</v>
      </c>
      <c r="CE613" s="14">
        <f>IF(OR($BH613="T", $BH613="R"), 0, IF($BH613="C", IF($BI613="Y", 0, IF($AF613="N/A", W613, AJ613)), AP613))</f>
        <v>11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S:11 G:4 GR:16</v>
      </c>
      <c r="CH613" s="6"/>
      <c r="CK613" s="6"/>
      <c r="CL613" s="6"/>
      <c r="CM613" s="6"/>
      <c r="CN613" s="6"/>
      <c r="CO613" s="6"/>
      <c r="CP613" s="6"/>
    </row>
    <row r="614" spans="1:94" x14ac:dyDescent="0.25">
      <c r="A614" s="13">
        <v>6129</v>
      </c>
      <c r="B614" s="14" t="s">
        <v>2961</v>
      </c>
      <c r="C614" s="14" t="s">
        <v>65</v>
      </c>
      <c r="D614" s="14" t="s">
        <v>55</v>
      </c>
      <c r="E614" s="14">
        <f>VLOOKUP(B614, 'Rookie Year'!$A$2:$B$55555,2,FALSE)</f>
        <v>2023</v>
      </c>
      <c r="F614" s="14">
        <v>2025</v>
      </c>
      <c r="G614" s="14" t="s">
        <v>42</v>
      </c>
      <c r="H614" s="14" t="s">
        <v>1927</v>
      </c>
      <c r="I614" s="15">
        <v>1</v>
      </c>
      <c r="J614" s="14">
        <v>1</v>
      </c>
      <c r="K614" s="16">
        <f>IF(AND(G614&lt;&gt;"N",R614="N/A"), IF(I614&lt;4, 0, 0.25),IF(I614=1, IF(J614=1,0.25, 0.25), IF(I614&lt;13, 0.25, IF(I614&lt;26, 0.4, IF(I614&lt;51, 0.6, 0.75)))))</f>
        <v>0.25</v>
      </c>
      <c r="L614" s="15">
        <f>I614-M614</f>
        <v>0</v>
      </c>
      <c r="M614" s="15">
        <f>ROUNDUP(I614*K614,0)</f>
        <v>1</v>
      </c>
      <c r="N614" s="15">
        <f>M614*J614</f>
        <v>1</v>
      </c>
      <c r="O614" s="15">
        <v>0</v>
      </c>
      <c r="P614" s="15">
        <v>0</v>
      </c>
      <c r="Q614" s="15">
        <f>N614-O614-P614</f>
        <v>1</v>
      </c>
      <c r="R614" s="14" t="s">
        <v>75</v>
      </c>
      <c r="S614" s="14">
        <f>IF(R614="N/A", J614-($B$1-F614), J614-($B$1-R614))</f>
        <v>1</v>
      </c>
      <c r="T614" s="15">
        <f>IF($S614&lt;1, "N/A", $M614)</f>
        <v>1</v>
      </c>
      <c r="U614" s="15" t="str">
        <f>IF($S614&lt;2, "N/A", $M614)</f>
        <v>N/A</v>
      </c>
      <c r="V614" s="15" t="str">
        <f>IF($S614&lt;3, "N/A", $M614)</f>
        <v>N/A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No</v>
      </c>
      <c r="AA614" s="17" t="str">
        <f>IF(C614="DM", "N/A", IF(Z614="No","N/A",VLOOKUP(B614,'Extension List'!$A$3:$AE$1972,19,FALSE)))</f>
        <v>N/A</v>
      </c>
      <c r="AB614" s="14" t="str">
        <f>IF(C614="DM", "N/A", IF(Z614="No","N/A",VLOOKUP(B614,'Extension List'!$A$3:$AE$1972,21,FALSE)))</f>
        <v>N/A</v>
      </c>
      <c r="AC614" s="14" t="str">
        <f>IF(AA614="N/A", "N/A", 0)</f>
        <v>N/A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1</v>
      </c>
      <c r="AN614" s="15" t="str">
        <f>IF(AD614="N/A", IF(U614="N/A", "N/A", L614+U614), AD614+AH614)</f>
        <v>N/A</v>
      </c>
      <c r="AO614" s="15" t="str">
        <f>IF(AD614="N/A", IF(V614="N/A", "N/A", L614+V614), IF(AI614="N/A", "N/A", AD614+AI614))</f>
        <v>N/A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44</v>
      </c>
      <c r="AU614" s="14" t="s">
        <v>44</v>
      </c>
      <c r="AV614" s="14" t="s">
        <v>44</v>
      </c>
      <c r="AW614" s="14" t="s">
        <v>44</v>
      </c>
      <c r="AX614" s="14" t="s">
        <v>44</v>
      </c>
      <c r="AY614" s="14" t="s">
        <v>44</v>
      </c>
      <c r="AZ614" s="14" t="s">
        <v>44</v>
      </c>
      <c r="BA614" s="14" t="s">
        <v>44</v>
      </c>
      <c r="BB614" s="14" t="s">
        <v>44</v>
      </c>
      <c r="BC614" s="14" t="s">
        <v>44</v>
      </c>
      <c r="BD614" s="14" t="s">
        <v>44</v>
      </c>
      <c r="BE614" s="14" t="s">
        <v>44</v>
      </c>
      <c r="BF614" s="14" t="s">
        <v>44</v>
      </c>
      <c r="BG614" s="14" t="s">
        <v>44</v>
      </c>
      <c r="BH614" s="14" t="s">
        <v>44</v>
      </c>
      <c r="BJ614" s="15">
        <f>IF(AR614="R", $CA614, IF(OR(AR614="P", AR614="T", AR614="N"), 0, IF($C614="DM", $T614, IF(OR(AR614="Y", AR614="IR"),$AM614,IF(AR614="C", IF($BI614="Y", IF($AF614="N/A", $Q614, $AF614), IF($AG614="N/A", $T614,$AG614)))))))</f>
        <v>1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1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1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1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1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1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1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1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1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1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1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1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1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1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1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1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1</v>
      </c>
      <c r="CA614" s="14" t="s">
        <v>75</v>
      </c>
      <c r="CB614" s="15">
        <f>BZ614</f>
        <v>1</v>
      </c>
      <c r="CC614" s="14" t="str">
        <f>IF(OR($BH614="T", $BH614="R"), 0, IF($BH614="C", IF($BI614="Y", IF($BA614="C", 0, IF(AF614="N/A", Q614-T614, AF614-AG614)), IF($AF614="N/A", U614, AH614)), AN614))</f>
        <v>N/A</v>
      </c>
      <c r="CD614" s="14" t="str">
        <f>IF(OR($BH614="T", $BH614="R"), 0, IF($BH614="C", IF($BI614="Y", 0, IF($AF614="N/A", V614, AI614)), AO614))</f>
        <v>N/A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S:0 G:1 GR:1</v>
      </c>
      <c r="CH614" s="6"/>
      <c r="CK614" s="6"/>
      <c r="CL614" s="6"/>
      <c r="CM614" s="6"/>
      <c r="CN614" s="6"/>
      <c r="CO614" s="6"/>
      <c r="CP614" s="6"/>
    </row>
    <row r="615" spans="1:94" x14ac:dyDescent="0.25">
      <c r="A615" s="13">
        <v>6197</v>
      </c>
      <c r="B615" s="14" t="s">
        <v>1253</v>
      </c>
      <c r="C615" s="14" t="s">
        <v>65</v>
      </c>
      <c r="D615" s="14" t="s">
        <v>55</v>
      </c>
      <c r="E615" s="14">
        <f>VLOOKUP(B615, 'Rookie Year'!$A$2:$B$55555,2,FALSE)</f>
        <v>2013</v>
      </c>
      <c r="F615" s="14">
        <v>2025</v>
      </c>
      <c r="G615" s="14" t="s">
        <v>42</v>
      </c>
      <c r="H615" s="14">
        <v>4</v>
      </c>
      <c r="I615" s="15">
        <v>1</v>
      </c>
      <c r="J615" s="14">
        <v>1</v>
      </c>
      <c r="K615" s="16">
        <f>IF(AND(G615&lt;&gt;"N",R615="N/A"), IF(I615&lt;4, 0, 0.25),IF(I615=1, IF(J615=1,0.25, 0.25), IF(I615&lt;13, 0.25, IF(I615&lt;26, 0.4, IF(I615&lt;51, 0.6, 0.75)))))</f>
        <v>0.25</v>
      </c>
      <c r="L615" s="15">
        <f>I615-M615</f>
        <v>0</v>
      </c>
      <c r="M615" s="15">
        <f>ROUNDUP(I615*K615,0)</f>
        <v>1</v>
      </c>
      <c r="N615" s="15">
        <f>M615*J615</f>
        <v>1</v>
      </c>
      <c r="O615" s="15">
        <v>0</v>
      </c>
      <c r="P615" s="15">
        <v>0</v>
      </c>
      <c r="Q615" s="15">
        <f>N615-O615-P615</f>
        <v>1</v>
      </c>
      <c r="R615" s="14" t="s">
        <v>75</v>
      </c>
      <c r="S615" s="14">
        <f>IF(R615="N/A", J615-($B$1-F615), J615-($B$1-R615))</f>
        <v>1</v>
      </c>
      <c r="T615" s="15">
        <f>IF($S615&lt;1, "N/A", $M615)</f>
        <v>1</v>
      </c>
      <c r="U615" s="15" t="str">
        <f>IF($S615&lt;2, "N/A", $M615)</f>
        <v>N/A</v>
      </c>
      <c r="V615" s="15" t="str">
        <f>IF($S615&lt;3, "N/A", $M615)</f>
        <v>N/A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No</v>
      </c>
      <c r="AA615" s="17" t="str">
        <f>IF(C615="DM", "N/A", IF(Z615="No","N/A",VLOOKUP(B615,'Extension List'!$A$3:$AE$1972,19,FALSE)))</f>
        <v>N/A</v>
      </c>
      <c r="AB615" s="14" t="str">
        <f>IF(C615="DM", "N/A", IF(Z615="No","N/A",VLOOKUP(B615,'Extension List'!$A$3:$AE$1972,21,FALSE)))</f>
        <v>N/A</v>
      </c>
      <c r="AC615" s="14" t="str">
        <f>IF(AA615="N/A", "N/A", 0)</f>
        <v>N/A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1</v>
      </c>
      <c r="AN615" s="15" t="str">
        <f>IF(AD615="N/A", IF(U615="N/A", "N/A", L615+U615), AD615+AH615)</f>
        <v>N/A</v>
      </c>
      <c r="AO615" s="15" t="str">
        <f>IF(AD615="N/A", IF(V615="N/A", "N/A", L615+V615), IF(AI615="N/A", "N/A", AD615+AI615))</f>
        <v>N/A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42</v>
      </c>
      <c r="AS615" s="14" t="s">
        <v>42</v>
      </c>
      <c r="AT615" s="14" t="s">
        <v>42</v>
      </c>
      <c r="AU615" s="14" t="s">
        <v>42</v>
      </c>
      <c r="AV615" s="14" t="s">
        <v>40</v>
      </c>
      <c r="AW615" s="14" t="s">
        <v>40</v>
      </c>
      <c r="AX615" s="14" t="s">
        <v>40</v>
      </c>
      <c r="AY615" s="14" t="s">
        <v>40</v>
      </c>
      <c r="AZ615" s="14" t="s">
        <v>40</v>
      </c>
      <c r="BA615" s="14" t="s">
        <v>40</v>
      </c>
      <c r="BB615" s="14" t="s">
        <v>40</v>
      </c>
      <c r="BC615" s="14" t="s">
        <v>40</v>
      </c>
      <c r="BD615" s="14" t="s">
        <v>40</v>
      </c>
      <c r="BE615" s="14" t="s">
        <v>40</v>
      </c>
      <c r="BF615" s="14" t="s">
        <v>40</v>
      </c>
      <c r="BG615" s="14" t="s">
        <v>40</v>
      </c>
      <c r="BH615" s="14" t="s">
        <v>40</v>
      </c>
      <c r="BJ615" s="15">
        <f>IF(AR615="R", $CA615, IF(OR(AR615="P", AR615="T", AR615="N"), 0, IF($C615="DM", $T615, IF(OR(AR615="Y", AR615="IR"),$AM615,IF(AR615="C", IF($BI615="Y", IF($AF615="N/A", $Q615, $AF615), IF($AG615="N/A", $T615,$AG615)))))))</f>
        <v>0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0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0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0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4" t="s">
        <v>75</v>
      </c>
      <c r="CB615" s="15">
        <f>BZ615</f>
        <v>1</v>
      </c>
      <c r="CC615" s="14" t="str">
        <f>IF(OR($BH615="T", $BH615="R"), 0, IF($BH615="C", IF($BI615="Y", IF($BA615="C", 0, IF(AF615="N/A", Q615-T615, AF615-AG615)), IF($AF615="N/A", U615, AH615)), AN615))</f>
        <v>N/A</v>
      </c>
      <c r="CD615" s="14" t="str">
        <f>IF(OR($BH615="T", $BH615="R"), 0, IF($BH615="C", IF($BI615="Y", 0, IF($AF615="N/A", V615, AI615)), AO615))</f>
        <v>N/A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S:0 G:1 GR:1</v>
      </c>
      <c r="CH615" s="6"/>
      <c r="CK615" s="6"/>
      <c r="CL615" s="6"/>
      <c r="CM615" s="6"/>
      <c r="CN615" s="6"/>
      <c r="CO615" s="6"/>
      <c r="CP615" s="6"/>
    </row>
    <row r="616" spans="1:94" x14ac:dyDescent="0.25">
      <c r="A616" s="13">
        <v>6172</v>
      </c>
      <c r="B616" s="14" t="s">
        <v>1543</v>
      </c>
      <c r="C616" s="14" t="s">
        <v>65</v>
      </c>
      <c r="D616" s="14" t="s">
        <v>55</v>
      </c>
      <c r="E616" s="14">
        <f>VLOOKUP(B616, 'Rookie Year'!$A$2:$B$55555,2,FALSE)</f>
        <v>2019</v>
      </c>
      <c r="F616" s="14">
        <v>2025</v>
      </c>
      <c r="G616" s="14" t="s">
        <v>42</v>
      </c>
      <c r="H616" s="14">
        <v>2</v>
      </c>
      <c r="I616" s="15">
        <v>1</v>
      </c>
      <c r="J616" s="14">
        <v>1</v>
      </c>
      <c r="K616" s="16">
        <f>IF(AND(G616&lt;&gt;"N",R616="N/A"), IF(I616&lt;4, 0, 0.25),IF(I616=1, IF(J616=1,0.25, 0.25), IF(I616&lt;13, 0.25, IF(I616&lt;26, 0.4, IF(I616&lt;51, 0.6, 0.75)))))</f>
        <v>0.25</v>
      </c>
      <c r="L616" s="15">
        <f>I616-M616</f>
        <v>0</v>
      </c>
      <c r="M616" s="15">
        <f>ROUNDUP(I616*K616,0)</f>
        <v>1</v>
      </c>
      <c r="N616" s="15">
        <f>M616*J616</f>
        <v>1</v>
      </c>
      <c r="O616" s="15">
        <v>0</v>
      </c>
      <c r="P616" s="15">
        <v>0</v>
      </c>
      <c r="Q616" s="15">
        <f>N616-O616-P616</f>
        <v>1</v>
      </c>
      <c r="R616" s="14" t="s">
        <v>75</v>
      </c>
      <c r="S616" s="14">
        <f>IF(R616="N/A", J616-($B$1-F616), J616-($B$1-R616))</f>
        <v>1</v>
      </c>
      <c r="T616" s="15">
        <f>IF($S616&lt;1, "N/A", $M616)</f>
        <v>1</v>
      </c>
      <c r="U616" s="15" t="str">
        <f>IF($S616&lt;2, "N/A", $M616)</f>
        <v>N/A</v>
      </c>
      <c r="V616" s="15" t="str">
        <f>IF($S616&lt;3, "N/A", $M616)</f>
        <v>N/A</v>
      </c>
      <c r="W616" s="15" t="str">
        <f>IF($S616&lt;4, "N/A", $M616)</f>
        <v>N/A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List'!$A$3:$AE$1972,19,FALSE)))</f>
        <v>N/A</v>
      </c>
      <c r="AB616" s="14" t="str">
        <f>IF(C616="DM", "N/A", IF(Z616="No","N/A",VLOOKUP(B616,'Extension List'!$A$3:$AE$1972,21,FALSE)))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1</v>
      </c>
      <c r="AN616" s="15" t="str">
        <f>IF(AD616="N/A", IF(U616="N/A", "N/A", L616+U616), AD616+AH616)</f>
        <v>N/A</v>
      </c>
      <c r="AO616" s="15" t="str">
        <f>IF(AD616="N/A", IF(V616="N/A", "N/A", L616+V616), IF(AI616="N/A", "N/A", AD616+AI616))</f>
        <v>N/A</v>
      </c>
      <c r="AP616" s="15" t="str">
        <f>IF(AD616="N/A", IF(W616="N/A", "N/A", L616+W616), IF(AJ616="N/A", "N/A", AD616+AJ616))</f>
        <v>N/A</v>
      </c>
      <c r="AQ616" s="15" t="str">
        <f>IF(AD616="N/A", IF(X616="N/A", "N/A", L616+X616), IF(AK616="N/A", "N/A", AD616+AK616))</f>
        <v>N/A</v>
      </c>
      <c r="AR616" s="14" t="s">
        <v>42</v>
      </c>
      <c r="AS616" s="14" t="s">
        <v>42</v>
      </c>
      <c r="AT616" s="14" t="s">
        <v>40</v>
      </c>
      <c r="AU616" s="14" t="s">
        <v>40</v>
      </c>
      <c r="AV616" s="14" t="s">
        <v>44</v>
      </c>
      <c r="AW616" s="14" t="s">
        <v>44</v>
      </c>
      <c r="AX616" s="14" t="s">
        <v>44</v>
      </c>
      <c r="AY616" s="14" t="s">
        <v>44</v>
      </c>
      <c r="AZ616" s="14" t="s">
        <v>44</v>
      </c>
      <c r="BA616" s="14" t="s">
        <v>44</v>
      </c>
      <c r="BB616" s="14" t="s">
        <v>44</v>
      </c>
      <c r="BC616" s="14" t="s">
        <v>44</v>
      </c>
      <c r="BD616" s="14" t="s">
        <v>44</v>
      </c>
      <c r="BE616" s="14" t="s">
        <v>44</v>
      </c>
      <c r="BF616" s="14" t="s">
        <v>44</v>
      </c>
      <c r="BG616" s="14" t="s">
        <v>44</v>
      </c>
      <c r="BH616" s="14" t="s">
        <v>44</v>
      </c>
      <c r="BJ616" s="15">
        <f>IF(AR616="R", $CA616, IF(OR(AR616="P", AR616="T", AR616="N"), 0, IF($C616="DM", $T616, IF(OR(AR616="Y", AR616="IR"),$AM616,IF(AR616="C", IF($BI616="Y", IF($AF616="N/A", $Q616, $AF616), IF($AG616="N/A", $T616,$AG616)))))))</f>
        <v>0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0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1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1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1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1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1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1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1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1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1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1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1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1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1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1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1</v>
      </c>
      <c r="CA616" s="14" t="s">
        <v>75</v>
      </c>
      <c r="CB616" s="15">
        <f>BZ616</f>
        <v>1</v>
      </c>
      <c r="CC616" s="14" t="str">
        <f>IF(OR($BH616="T", $BH616="R"), 0, IF($BH616="C", IF($BI616="Y", IF($BA616="C", 0, IF(AF616="N/A", Q616-T616, AF616-AG616)), IF($AF616="N/A", U616, AH616)), AN616))</f>
        <v>N/A</v>
      </c>
      <c r="CD616" s="14" t="str">
        <f>IF(OR($BH616="T", $BH616="R"), 0, IF($BH616="C", IF($BI616="Y", 0, IF($AF616="N/A", V616, AI616)), AO616))</f>
        <v>N/A</v>
      </c>
      <c r="CE616" s="14" t="str">
        <f>IF(OR($BH616="T", $BH616="R"), 0, IF($BH616="C", IF($BI616="Y", 0, IF($AF616="N/A", W616, AJ616)), AP616))</f>
        <v>N/A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S:0 G:1 GR:1</v>
      </c>
      <c r="CH616" s="6"/>
      <c r="CK616" s="6"/>
      <c r="CL616" s="6"/>
      <c r="CM616" s="6"/>
      <c r="CN616" s="6"/>
      <c r="CO616" s="6"/>
      <c r="CP616" s="6"/>
    </row>
    <row r="617" spans="1:94" x14ac:dyDescent="0.25">
      <c r="A617" s="13">
        <v>6130</v>
      </c>
      <c r="B617" s="14" t="s">
        <v>2479</v>
      </c>
      <c r="C617" s="14" t="s">
        <v>66</v>
      </c>
      <c r="D617" s="14" t="s">
        <v>55</v>
      </c>
      <c r="E617" s="14">
        <f>VLOOKUP(B617, 'Rookie Year'!$A$2:$B$55555,2,FALSE)</f>
        <v>2019</v>
      </c>
      <c r="F617" s="14">
        <v>2025</v>
      </c>
      <c r="G617" s="14" t="s">
        <v>42</v>
      </c>
      <c r="H617" s="14" t="s">
        <v>1927</v>
      </c>
      <c r="I617" s="15">
        <v>1</v>
      </c>
      <c r="J617" s="14">
        <v>1</v>
      </c>
      <c r="K617" s="16">
        <f>IF(AND(G617&lt;&gt;"N",R617="N/A"), IF(I617&lt;4, 0, 0.25),IF(I617=1, IF(J617=1,0.25, 0.25), IF(I617&lt;13, 0.25, IF(I617&lt;26, 0.4, IF(I617&lt;51, 0.6, 0.75)))))</f>
        <v>0.25</v>
      </c>
      <c r="L617" s="15">
        <f>I617-M617</f>
        <v>0</v>
      </c>
      <c r="M617" s="15">
        <f>ROUNDUP(I617*K617,0)</f>
        <v>1</v>
      </c>
      <c r="N617" s="15">
        <f>M617*J617</f>
        <v>1</v>
      </c>
      <c r="O617" s="15">
        <v>0</v>
      </c>
      <c r="P617" s="15">
        <v>0</v>
      </c>
      <c r="Q617" s="15">
        <f>N617-O617-P617</f>
        <v>1</v>
      </c>
      <c r="R617" s="14" t="s">
        <v>75</v>
      </c>
      <c r="S617" s="14">
        <f>IF(R617="N/A", J617-($B$1-F617), J617-($B$1-R617))</f>
        <v>1</v>
      </c>
      <c r="T617" s="15">
        <f>IF($S617&lt;1, "N/A", $M617)</f>
        <v>1</v>
      </c>
      <c r="U617" s="15" t="str">
        <f>IF($S617&lt;2, "N/A", $M617)</f>
        <v>N/A</v>
      </c>
      <c r="V617" s="15" t="str">
        <f>IF($S617&lt;3, "N/A", $M617)</f>
        <v>N/A</v>
      </c>
      <c r="W617" s="15" t="str">
        <f>IF($S617&lt;4, "N/A", $M617)</f>
        <v>N/A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No</v>
      </c>
      <c r="AA617" s="17" t="str">
        <f>IF(C617="DM", "N/A", IF(Z617="No","N/A",VLOOKUP(B617,'Extension List'!$A$3:$AE$1972,19,FALSE)))</f>
        <v>N/A</v>
      </c>
      <c r="AB617" s="14" t="str">
        <f>IF(C617="DM", "N/A", IF(Z617="No","N/A",VLOOKUP(B617,'Extension List'!$A$3:$AE$1972,21,FALSE)))</f>
        <v>N/A</v>
      </c>
      <c r="AC617" s="14" t="str">
        <f>IF(AA617="N/A", "N/A", 0)</f>
        <v>N/A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1</v>
      </c>
      <c r="AN617" s="15" t="str">
        <f>IF(AD617="N/A", IF(U617="N/A", "N/A", L617+U617), AD617+AH617)</f>
        <v>N/A</v>
      </c>
      <c r="AO617" s="15" t="str">
        <f>IF(AD617="N/A", IF(V617="N/A", "N/A", L617+V617), IF(AI617="N/A", "N/A", AD617+AI617))</f>
        <v>N/A</v>
      </c>
      <c r="AP617" s="15" t="str">
        <f>IF(AD617="N/A", IF(W617="N/A", "N/A", L617+W617), IF(AJ617="N/A", "N/A", AD617+AJ617))</f>
        <v>N/A</v>
      </c>
      <c r="AQ617" s="15" t="str">
        <f>IF(AD617="N/A", IF(X617="N/A", "N/A", L617+X617), IF(AK617="N/A", "N/A", AD617+AK617))</f>
        <v>N/A</v>
      </c>
      <c r="AR617" s="14" t="s">
        <v>40</v>
      </c>
      <c r="AS617" s="14" t="s">
        <v>40</v>
      </c>
      <c r="AT617" s="14" t="s">
        <v>40</v>
      </c>
      <c r="AU617" s="14" t="s">
        <v>40</v>
      </c>
      <c r="AV617" s="14" t="s">
        <v>44</v>
      </c>
      <c r="AW617" s="14" t="s">
        <v>44</v>
      </c>
      <c r="AX617" s="14" t="s">
        <v>44</v>
      </c>
      <c r="AY617" s="14" t="s">
        <v>44</v>
      </c>
      <c r="AZ617" s="14" t="s">
        <v>44</v>
      </c>
      <c r="BA617" s="14" t="s">
        <v>44</v>
      </c>
      <c r="BB617" s="14" t="s">
        <v>44</v>
      </c>
      <c r="BC617" s="14" t="s">
        <v>44</v>
      </c>
      <c r="BD617" s="14" t="s">
        <v>44</v>
      </c>
      <c r="BE617" s="14" t="s">
        <v>44</v>
      </c>
      <c r="BF617" s="14" t="s">
        <v>44</v>
      </c>
      <c r="BG617" s="14" t="s">
        <v>44</v>
      </c>
      <c r="BH617" s="14" t="s">
        <v>44</v>
      </c>
      <c r="BJ617" s="15">
        <f>IF(AR617="R", $CA617, IF(OR(AR617="P", AR617="T", AR617="N"), 0, IF($C617="DM", $T617, IF(OR(AR617="Y", AR617="IR"),$AM617,IF(AR617="C", IF($BI617="Y", IF($AF617="N/A", $Q617, $AF617), IF($AG617="N/A", $T617,$AG617)))))))</f>
        <v>1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1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1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1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1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1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1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1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1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1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1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1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1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1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1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1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1</v>
      </c>
      <c r="CA617" s="14" t="s">
        <v>75</v>
      </c>
      <c r="CB617" s="15">
        <f>BZ617</f>
        <v>1</v>
      </c>
      <c r="CC617" s="14" t="str">
        <f>IF(OR($BH617="T", $BH617="R"), 0, IF($BH617="C", IF($BI617="Y", IF($BA617="C", 0, IF(AF617="N/A", Q617-T617, AF617-AG617)), IF($AF617="N/A", U617, AH617)), AN617))</f>
        <v>N/A</v>
      </c>
      <c r="CD617" s="14" t="str">
        <f>IF(OR($BH617="T", $BH617="R"), 0, IF($BH617="C", IF($BI617="Y", 0, IF($AF617="N/A", V617, AI617)), AO617))</f>
        <v>N/A</v>
      </c>
      <c r="CE617" s="14" t="str">
        <f>IF(OR($BH617="T", $BH617="R"), 0, IF($BH617="C", IF($BI617="Y", 0, IF($AF617="N/A", W617, AJ617)), AP617))</f>
        <v>N/A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S:0 G:1 GR:1</v>
      </c>
      <c r="CH617" s="6"/>
      <c r="CK617" s="6"/>
      <c r="CL617" s="6"/>
      <c r="CM617" s="6"/>
      <c r="CN617" s="6"/>
      <c r="CO617" s="6"/>
      <c r="CP617" s="6"/>
    </row>
    <row r="618" spans="1:94" x14ac:dyDescent="0.25">
      <c r="A618" s="13">
        <v>6196</v>
      </c>
      <c r="B618" s="14" t="s">
        <v>3256</v>
      </c>
      <c r="C618" s="14" t="s">
        <v>66</v>
      </c>
      <c r="D618" s="14" t="s">
        <v>55</v>
      </c>
      <c r="E618" s="14">
        <f>VLOOKUP(B618, 'Rookie Year'!$A$2:$B$55555,2,FALSE)</f>
        <v>2025</v>
      </c>
      <c r="F618" s="14">
        <v>2025</v>
      </c>
      <c r="G618" s="14" t="s">
        <v>42</v>
      </c>
      <c r="H618" s="14">
        <v>4</v>
      </c>
      <c r="I618" s="15">
        <v>1</v>
      </c>
      <c r="J618" s="14">
        <v>1</v>
      </c>
      <c r="K618" s="16">
        <f>IF(AND(G618&lt;&gt;"N",R618="N/A"), IF(I618&lt;4, 0, 0.25),IF(I618=1, IF(J618=1,0.25, 0.25), IF(I618&lt;13, 0.25, IF(I618&lt;26, 0.4, IF(I618&lt;51, 0.6, 0.75)))))</f>
        <v>0.25</v>
      </c>
      <c r="L618" s="15">
        <f>I618-M618</f>
        <v>0</v>
      </c>
      <c r="M618" s="15">
        <f>ROUNDUP(I618*K618,0)</f>
        <v>1</v>
      </c>
      <c r="N618" s="15">
        <f>M618*J618</f>
        <v>1</v>
      </c>
      <c r="O618" s="15">
        <v>0</v>
      </c>
      <c r="P618" s="15">
        <v>0</v>
      </c>
      <c r="Q618" s="15">
        <f>N618-O618-P618</f>
        <v>1</v>
      </c>
      <c r="R618" s="14" t="s">
        <v>75</v>
      </c>
      <c r="S618" s="14">
        <f>IF(R618="N/A", J618-($B$1-F618), J618-($B$1-R618))</f>
        <v>1</v>
      </c>
      <c r="T618" s="15">
        <f>IF($S618&lt;1, "N/A", $M618)</f>
        <v>1</v>
      </c>
      <c r="U618" s="15" t="str">
        <f>IF($S618&lt;2, "N/A", $M618)</f>
        <v>N/A</v>
      </c>
      <c r="V618" s="15" t="str">
        <f>IF($S618&lt;3, "N/A", $M618)</f>
        <v>N/A</v>
      </c>
      <c r="W618" s="15" t="str">
        <f>IF($S618&lt;4, "N/A", $M618)</f>
        <v>N/A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List'!$A$3:$AE$1972,19,FALSE)))</f>
        <v>N/A</v>
      </c>
      <c r="AB618" s="14" t="str">
        <f>IF(C618="DM", "N/A", IF(Z618="No","N/A",VLOOKUP(B618,'Extension List'!$A$3:$AE$1972,21,FALSE)))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1</v>
      </c>
      <c r="AN618" s="15" t="str">
        <f>IF(AD618="N/A", IF(U618="N/A", "N/A", L618+U618), AD618+AH618)</f>
        <v>N/A</v>
      </c>
      <c r="AO618" s="15" t="str">
        <f>IF(AD618="N/A", IF(V618="N/A", "N/A", L618+V618), IF(AI618="N/A", "N/A", AD618+AI618))</f>
        <v>N/A</v>
      </c>
      <c r="AP618" s="15" t="str">
        <f>IF(AD618="N/A", IF(W618="N/A", "N/A", L618+W618), IF(AJ618="N/A", "N/A", AD618+AJ618))</f>
        <v>N/A</v>
      </c>
      <c r="AQ618" s="15" t="str">
        <f>IF(AD618="N/A", IF(X618="N/A", "N/A", L618+X618), IF(AK618="N/A", "N/A", AD618+AK618))</f>
        <v>N/A</v>
      </c>
      <c r="AR618" s="14" t="s">
        <v>42</v>
      </c>
      <c r="AS618" s="14" t="s">
        <v>42</v>
      </c>
      <c r="AT618" s="14" t="s">
        <v>42</v>
      </c>
      <c r="AU618" s="14" t="s">
        <v>42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J618" s="15">
        <f>IF(AR618="R", $CA618, IF(OR(AR618="P", AR618="T", AR618="N"), 0, IF($C618="DM", $T618, IF(OR(AR618="Y", AR618="IR"),$AM618,IF(AR618="C", IF($BI618="Y", IF($AF618="N/A", $Q618, $AF618), IF($AG618="N/A", $T618,$AG618)))))))</f>
        <v>0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0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0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0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1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1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1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1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1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1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1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1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1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1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1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1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1</v>
      </c>
      <c r="CA618" s="14" t="s">
        <v>75</v>
      </c>
      <c r="CB618" s="15">
        <f>BZ618</f>
        <v>1</v>
      </c>
      <c r="CC618" s="14" t="str">
        <f>IF(OR($BH618="T", $BH618="R"), 0, IF($BH618="C", IF($BI618="Y", IF($BA618="C", 0, IF(AF618="N/A", Q618-T618, AF618-AG618)), IF($AF618="N/A", U618, AH618)), AN618))</f>
        <v>N/A</v>
      </c>
      <c r="CD618" s="14" t="str">
        <f>IF(OR($BH618="T", $BH618="R"), 0, IF($BH618="C", IF($BI618="Y", 0, IF($AF618="N/A", V618, AI618)), AO618))</f>
        <v>N/A</v>
      </c>
      <c r="CE618" s="14" t="str">
        <f>IF(OR($BH618="T", $BH618="R"), 0, IF($BH618="C", IF($BI618="Y", 0, IF($AF618="N/A", W618, AJ618)), AP618))</f>
        <v>N/A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S:0 G:1 GR:1</v>
      </c>
      <c r="CH618" s="6"/>
      <c r="CK618" s="6"/>
      <c r="CL618" s="6"/>
      <c r="CM618" s="6"/>
      <c r="CN618" s="6"/>
      <c r="CO618" s="6"/>
      <c r="CP618" s="6"/>
    </row>
    <row r="619" spans="1:94" x14ac:dyDescent="0.25">
      <c r="A619" s="13">
        <v>4675</v>
      </c>
      <c r="B619" s="14" t="s">
        <v>1968</v>
      </c>
      <c r="C619" s="14" t="s">
        <v>67</v>
      </c>
      <c r="D619" s="14" t="s">
        <v>55</v>
      </c>
      <c r="E619" s="14">
        <f>VLOOKUP(B619, 'Rookie Year'!$A$2:$B$55555,2,FALSE)</f>
        <v>2019</v>
      </c>
      <c r="F619" s="14">
        <v>2022</v>
      </c>
      <c r="G619" s="14" t="s">
        <v>42</v>
      </c>
      <c r="H619" s="14" t="s">
        <v>1927</v>
      </c>
      <c r="I619" s="15">
        <v>4</v>
      </c>
      <c r="J619" s="14">
        <v>3</v>
      </c>
      <c r="K619" s="16">
        <f>IF(AND(G619&lt;&gt;"N",R619="N/A"), IF(I619&lt;4, 0, 0.25),IF(I619=1, IF(J619=1,0.25, 0.25), IF(I619&lt;13, 0.25, IF(I619&lt;26, 0.4, IF(I619&lt;51, 0.6, 0.75)))))</f>
        <v>0.25</v>
      </c>
      <c r="L619" s="15">
        <f>I619-M619</f>
        <v>3</v>
      </c>
      <c r="M619" s="15">
        <f>ROUNDUP(I619*K619,0)</f>
        <v>1</v>
      </c>
      <c r="N619" s="15">
        <f>M619*J619</f>
        <v>3</v>
      </c>
      <c r="O619" s="15">
        <v>3</v>
      </c>
      <c r="P619" s="15">
        <v>0</v>
      </c>
      <c r="Q619" s="15">
        <f>N619-O619-P619</f>
        <v>0</v>
      </c>
      <c r="R619" s="14">
        <v>2024</v>
      </c>
      <c r="S619" s="14">
        <f>IF(R619="N/A", J619-($B$1-F619), J619-($B$1-R619))</f>
        <v>2</v>
      </c>
      <c r="T619" s="15">
        <v>0</v>
      </c>
      <c r="U619" s="15">
        <v>0</v>
      </c>
      <c r="V619" s="15" t="str">
        <f>IF($S619&lt;3, "N/A", $M619)</f>
        <v>N/A</v>
      </c>
      <c r="W619" s="15" t="str">
        <f>IF($S619&lt;4, "N/A", $M619)</f>
        <v>N/A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No</v>
      </c>
      <c r="AA619" s="17" t="str">
        <f>IF(C619="DM", "N/A", IF(Z619="No","N/A",VLOOKUP(B619,'Extension List'!$A$3:$AE$1972,19,FALSE)))</f>
        <v>N/A</v>
      </c>
      <c r="AB619" s="14" t="str">
        <f>IF(C619="DM", "N/A", IF(Z619="No","N/A",VLOOKUP(B619,'Extension List'!$A$3:$AE$1972,21,FALSE)))</f>
        <v>N/A</v>
      </c>
      <c r="AC619" s="14" t="str">
        <f>IF(AA619="N/A", "N/A", 0)</f>
        <v>N/A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3</v>
      </c>
      <c r="AN619" s="15">
        <f>IF(AD619="N/A", IF(U619="N/A", "N/A", L619+U619), AD619+AH619)</f>
        <v>3</v>
      </c>
      <c r="AO619" s="15" t="str">
        <f>IF(AD619="N/A", IF(V619="N/A", "N/A", L619+V619), IF(AI619="N/A", "N/A", AD619+AI619))</f>
        <v>N/A</v>
      </c>
      <c r="AP619" s="15" t="str">
        <f>IF(AD619="N/A", IF(W619="N/A", "N/A", L619+W619), IF(AJ619="N/A", "N/A", AD619+AJ619))</f>
        <v>N/A</v>
      </c>
      <c r="AQ619" s="15" t="str">
        <f>IF(AD619="N/A", IF(X619="N/A", "N/A", L619+X619), IF(AK619="N/A", "N/A", AD619+AK619))</f>
        <v>N/A</v>
      </c>
      <c r="AR619" s="14" t="s">
        <v>40</v>
      </c>
      <c r="AS619" s="14" t="s">
        <v>40</v>
      </c>
      <c r="AT619" s="14" t="s">
        <v>40</v>
      </c>
      <c r="AU619" s="14" t="s">
        <v>40</v>
      </c>
      <c r="AV619" s="14" t="s">
        <v>40</v>
      </c>
      <c r="AW619" s="14" t="s">
        <v>40</v>
      </c>
      <c r="AX619" s="14" t="s">
        <v>40</v>
      </c>
      <c r="AY619" s="14" t="s">
        <v>40</v>
      </c>
      <c r="AZ619" s="14" t="s">
        <v>40</v>
      </c>
      <c r="BA619" s="14" t="s">
        <v>40</v>
      </c>
      <c r="BB619" s="14" t="s">
        <v>40</v>
      </c>
      <c r="BC619" s="14" t="s">
        <v>40</v>
      </c>
      <c r="BD619" s="14" t="s">
        <v>40</v>
      </c>
      <c r="BE619" s="14" t="s">
        <v>40</v>
      </c>
      <c r="BF619" s="14" t="s">
        <v>40</v>
      </c>
      <c r="BG619" s="14" t="s">
        <v>40</v>
      </c>
      <c r="BH619" s="14" t="s">
        <v>40</v>
      </c>
      <c r="BI619" s="14"/>
      <c r="BJ619" s="15">
        <f>IF(AR619="R", $CA619, IF(OR(AR619="P", AR619="T", AR619="N"), 0, IF($C619="DM", $T619, IF(OR(AR619="Y", AR619="IR"),$AM619,IF(AR619="C", IF($BI619="Y", IF($AF619="N/A", $Q619, $AF619), IF($AG619="N/A", $T619,$AG619)))))))</f>
        <v>3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3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3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3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3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3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3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3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3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3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3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3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3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3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3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3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3</v>
      </c>
      <c r="CA619" s="14" t="s">
        <v>75</v>
      </c>
      <c r="CB619" s="15">
        <f>BZ619</f>
        <v>3</v>
      </c>
      <c r="CC619" s="14">
        <f>IF(OR($BH619="T", $BH619="R"), 0, IF($BH619="C", IF($BI619="Y", IF($BA619="C", 0, IF(AF619="N/A", Q619-T619, AF619-AG619)), IF($AF619="N/A", U619, AH619)), AN619))</f>
        <v>3</v>
      </c>
      <c r="CD619" s="14" t="str">
        <f>IF(OR($BH619="T", $BH619="R"), 0, IF($BH619="C", IF($BI619="Y", 0, IF($AF619="N/A", V619, AI619)), AO619))</f>
        <v>N/A</v>
      </c>
      <c r="CE619" s="14" t="str">
        <f>IF(OR($BH619="T", $BH619="R"), 0, IF($BH619="C", IF($BI619="Y", 0, IF($AF619="N/A", W619, AJ619)), AP619))</f>
        <v>N/A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S:3 G:1 GR:0</v>
      </c>
      <c r="CH619" s="6"/>
      <c r="CK619" s="6"/>
      <c r="CL619" s="6"/>
      <c r="CM619" s="6"/>
      <c r="CN619" s="6"/>
      <c r="CO619" s="6"/>
      <c r="CP619" s="6"/>
    </row>
    <row r="620" spans="1:94" x14ac:dyDescent="0.25">
      <c r="A620" s="13">
        <v>6159</v>
      </c>
      <c r="B620" s="14" t="s">
        <v>2565</v>
      </c>
      <c r="C620" s="14" t="s">
        <v>67</v>
      </c>
      <c r="D620" s="14" t="s">
        <v>55</v>
      </c>
      <c r="E620" s="14">
        <f>VLOOKUP(B620, 'Rookie Year'!$A$2:$B$55555,2,FALSE)</f>
        <v>2022</v>
      </c>
      <c r="F620" s="14">
        <v>2025</v>
      </c>
      <c r="G620" s="14" t="s">
        <v>42</v>
      </c>
      <c r="H620" s="14">
        <v>1</v>
      </c>
      <c r="I620" s="15">
        <v>2</v>
      </c>
      <c r="J620" s="14">
        <v>1</v>
      </c>
      <c r="K620" s="16">
        <f>IF(AND(G620&lt;&gt;"N",R620="N/A"), IF(I620&lt;4, 0, 0.25),IF(I620=1, IF(J620=1,0.25, 0.25), IF(I620&lt;13, 0.25, IF(I620&lt;26, 0.4, IF(I620&lt;51, 0.6, 0.75)))))</f>
        <v>0.25</v>
      </c>
      <c r="L620" s="15">
        <f>I620-M620</f>
        <v>1</v>
      </c>
      <c r="M620" s="15">
        <f>ROUNDUP(I620*K620,0)</f>
        <v>1</v>
      </c>
      <c r="N620" s="15">
        <f>M620*J620</f>
        <v>1</v>
      </c>
      <c r="O620" s="15">
        <v>0</v>
      </c>
      <c r="P620" s="15">
        <v>0</v>
      </c>
      <c r="Q620" s="15">
        <f>N620-O620-P620</f>
        <v>1</v>
      </c>
      <c r="R620" s="14" t="s">
        <v>75</v>
      </c>
      <c r="S620" s="14">
        <f>IF(R620="N/A", J620-($B$1-F620), J620-($B$1-R620))</f>
        <v>1</v>
      </c>
      <c r="T620" s="15">
        <f>IF($S620&lt;1, "N/A", $M620)</f>
        <v>1</v>
      </c>
      <c r="U620" s="15" t="str">
        <f>IF($S620&lt;2, "N/A", $M620)</f>
        <v>N/A</v>
      </c>
      <c r="V620" s="15" t="str">
        <f>IF($S620&lt;3, "N/A", $M620)</f>
        <v>N/A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No</v>
      </c>
      <c r="AA620" s="17" t="str">
        <f>IF(C620="DM", "N/A", IF(Z620="No","N/A",VLOOKUP(B620,'Extension List'!$A$3:$AE$1972,19,FALSE)))</f>
        <v>N/A</v>
      </c>
      <c r="AB620" s="14" t="str">
        <f>IF(C620="DM", "N/A", IF(Z620="No","N/A",VLOOKUP(B620,'Extension List'!$A$3:$AE$1972,21,FALSE)))</f>
        <v>N/A</v>
      </c>
      <c r="AC620" s="14" t="str">
        <f>IF(AA620="N/A", "N/A", 0)</f>
        <v>N/A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2</v>
      </c>
      <c r="AN620" s="15" t="str">
        <f>IF(AD620="N/A", IF(U620="N/A", "N/A", L620+U620), AD620+AH620)</f>
        <v>N/A</v>
      </c>
      <c r="AO620" s="15" t="str">
        <f>IF(AD620="N/A", IF(V620="N/A", "N/A", L620+V620), IF(AI620="N/A", "N/A", AD620+AI620))</f>
        <v>N/A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42</v>
      </c>
      <c r="AS620" s="14" t="s">
        <v>40</v>
      </c>
      <c r="AT620" s="14" t="s">
        <v>40</v>
      </c>
      <c r="AU620" s="14" t="s">
        <v>40</v>
      </c>
      <c r="AV620" s="14" t="s">
        <v>40</v>
      </c>
      <c r="AW620" s="14" t="s">
        <v>40</v>
      </c>
      <c r="AX620" s="14" t="s">
        <v>40</v>
      </c>
      <c r="AY620" s="14" t="s">
        <v>40</v>
      </c>
      <c r="AZ620" s="14" t="s">
        <v>40</v>
      </c>
      <c r="BA620" s="14" t="s">
        <v>40</v>
      </c>
      <c r="BB620" s="14" t="s">
        <v>40</v>
      </c>
      <c r="BC620" s="14" t="s">
        <v>40</v>
      </c>
      <c r="BD620" s="14" t="s">
        <v>40</v>
      </c>
      <c r="BE620" s="14" t="s">
        <v>40</v>
      </c>
      <c r="BF620" s="14" t="s">
        <v>40</v>
      </c>
      <c r="BG620" s="14" t="s">
        <v>40</v>
      </c>
      <c r="BH620" s="14" t="s">
        <v>40</v>
      </c>
      <c r="BJ620" s="15">
        <f>IF(AR620="R", $CA620, IF(OR(AR620="P", AR620="T", AR620="N"), 0, IF($C620="DM", $T620, IF(OR(AR620="Y", AR620="IR"),$AM620,IF(AR620="C", IF($BI620="Y", IF($AF620="N/A", $Q620, $AF620), IF($AG620="N/A", $T620,$AG620)))))))</f>
        <v>0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2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2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2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2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2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2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2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2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2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2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2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2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2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2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2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2</v>
      </c>
      <c r="CA620" s="14" t="s">
        <v>75</v>
      </c>
      <c r="CB620" s="15">
        <f>BZ620</f>
        <v>2</v>
      </c>
      <c r="CC620" s="14" t="str">
        <f>IF(OR($BH620="T", $BH620="R"), 0, IF($BH620="C", IF($BI620="Y", IF($BA620="C", 0, IF(AF620="N/A", Q620-T620, AF620-AG620)), IF($AF620="N/A", U620, AH620)), AN620))</f>
        <v>N/A</v>
      </c>
      <c r="CD620" s="14" t="str">
        <f>IF(OR($BH620="T", $BH620="R"), 0, IF($BH620="C", IF($BI620="Y", 0, IF($AF620="N/A", V620, AI620)), AO620))</f>
        <v>N/A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S:1 G:1 GR:1</v>
      </c>
      <c r="CH620" s="6"/>
      <c r="CK620" s="6"/>
      <c r="CL620" s="6"/>
      <c r="CM620" s="6"/>
      <c r="CN620" s="6"/>
      <c r="CO620" s="6"/>
      <c r="CP620" s="6"/>
    </row>
    <row r="621" spans="1:94" x14ac:dyDescent="0.25">
      <c r="A621" s="13">
        <v>6164</v>
      </c>
      <c r="B621" s="14" t="s">
        <v>2637</v>
      </c>
      <c r="C621" s="14" t="s">
        <v>67</v>
      </c>
      <c r="D621" s="14" t="s">
        <v>55</v>
      </c>
      <c r="E621" s="14">
        <f>VLOOKUP(B621, 'Rookie Year'!$A$2:$B$55555,2,FALSE)</f>
        <v>2022</v>
      </c>
      <c r="F621" s="14">
        <v>2025</v>
      </c>
      <c r="G621" s="14" t="s">
        <v>42</v>
      </c>
      <c r="H621" s="14">
        <v>1</v>
      </c>
      <c r="I621" s="15">
        <v>1</v>
      </c>
      <c r="J621" s="14">
        <v>1</v>
      </c>
      <c r="K621" s="16">
        <f>IF(AND(G621&lt;&gt;"N",R621="N/A"), IF(I621&lt;4, 0, 0.25),IF(I621=1, IF(J621=1,0.25, 0.25), IF(I621&lt;13, 0.25, IF(I621&lt;26, 0.4, IF(I621&lt;51, 0.6, 0.75)))))</f>
        <v>0.25</v>
      </c>
      <c r="L621" s="15">
        <f>I621-M621</f>
        <v>0</v>
      </c>
      <c r="M621" s="15">
        <f>ROUNDUP(I621*K621,0)</f>
        <v>1</v>
      </c>
      <c r="N621" s="15">
        <f>M621*J621</f>
        <v>1</v>
      </c>
      <c r="O621" s="15">
        <v>0</v>
      </c>
      <c r="P621" s="15">
        <v>0</v>
      </c>
      <c r="Q621" s="15">
        <f>N621-O621-P621</f>
        <v>1</v>
      </c>
      <c r="R621" s="14" t="s">
        <v>75</v>
      </c>
      <c r="S621" s="14">
        <f>IF(R621="N/A", J621-($B$1-F621), J621-($B$1-R621))</f>
        <v>1</v>
      </c>
      <c r="T621" s="15">
        <f>IF($S621&lt;1, "N/A", $M621)</f>
        <v>1</v>
      </c>
      <c r="U621" s="15" t="str">
        <f>IF($S621&lt;2, "N/A", $M621)</f>
        <v>N/A</v>
      </c>
      <c r="V621" s="15" t="str">
        <f>IF($S621&lt;3, "N/A", $M621)</f>
        <v>N/A</v>
      </c>
      <c r="W621" s="15" t="str">
        <f>IF($S621&lt;4, "N/A", $M621)</f>
        <v>N/A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List'!$A$3:$AE$1972,19,FALSE)))</f>
        <v>N/A</v>
      </c>
      <c r="AB621" s="14" t="str">
        <f>IF(C621="DM", "N/A", IF(Z621="No","N/A",VLOOKUP(B621,'Extension List'!$A$3:$AE$1972,21,FALSE)))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1</v>
      </c>
      <c r="AN621" s="15" t="str">
        <f>IF(AD621="N/A", IF(U621="N/A", "N/A", L621+U621), AD621+AH621)</f>
        <v>N/A</v>
      </c>
      <c r="AO621" s="15" t="str">
        <f>IF(AD621="N/A", IF(V621="N/A", "N/A", L621+V621), IF(AI621="N/A", "N/A", AD621+AI621))</f>
        <v>N/A</v>
      </c>
      <c r="AP621" s="15" t="str">
        <f>IF(AD621="N/A", IF(W621="N/A", "N/A", L621+W621), IF(AJ621="N/A", "N/A", AD621+AJ621))</f>
        <v>N/A</v>
      </c>
      <c r="AQ621" s="15" t="str">
        <f>IF(AD621="N/A", IF(X621="N/A", "N/A", L621+X621), IF(AK621="N/A", "N/A", AD621+AK621))</f>
        <v>N/A</v>
      </c>
      <c r="AR621" s="14" t="s">
        <v>42</v>
      </c>
      <c r="AS621" s="14" t="s">
        <v>40</v>
      </c>
      <c r="AT621" s="14" t="s">
        <v>40</v>
      </c>
      <c r="AU621" s="14" t="s">
        <v>40</v>
      </c>
      <c r="AV621" s="14" t="s">
        <v>44</v>
      </c>
      <c r="AW621" s="14" t="s">
        <v>44</v>
      </c>
      <c r="AX621" s="14" t="s">
        <v>44</v>
      </c>
      <c r="AY621" s="14" t="s">
        <v>44</v>
      </c>
      <c r="AZ621" s="14" t="s">
        <v>44</v>
      </c>
      <c r="BA621" s="14" t="s">
        <v>44</v>
      </c>
      <c r="BB621" s="14" t="s">
        <v>44</v>
      </c>
      <c r="BC621" s="14" t="s">
        <v>44</v>
      </c>
      <c r="BD621" s="14" t="s">
        <v>44</v>
      </c>
      <c r="BE621" s="14" t="s">
        <v>44</v>
      </c>
      <c r="BF621" s="14" t="s">
        <v>44</v>
      </c>
      <c r="BG621" s="14" t="s">
        <v>44</v>
      </c>
      <c r="BH621" s="14" t="s">
        <v>44</v>
      </c>
      <c r="BJ621" s="15">
        <f>IF(AR621="R", $CA621, IF(OR(AR621="P", AR621="T", AR621="N"), 0, IF($C621="DM", $T621, IF(OR(AR621="Y", AR621="IR"),$AM621,IF(AR621="C", IF($BI621="Y", IF($AF621="N/A", $Q621, $AF621), IF($AG621="N/A", $T621,$AG621)))))))</f>
        <v>0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1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1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1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1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1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1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1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1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1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</v>
      </c>
      <c r="CA621" s="14" t="s">
        <v>75</v>
      </c>
      <c r="CB621" s="15">
        <f>BZ621</f>
        <v>1</v>
      </c>
      <c r="CC621" s="14" t="str">
        <f>IF(OR($BH621="T", $BH621="R"), 0, IF($BH621="C", IF($BI621="Y", IF($BA621="C", 0, IF(AF621="N/A", Q621-T621, AF621-AG621)), IF($AF621="N/A", U621, AH621)), AN621))</f>
        <v>N/A</v>
      </c>
      <c r="CD621" s="14" t="str">
        <f>IF(OR($BH621="T", $BH621="R"), 0, IF($BH621="C", IF($BI621="Y", 0, IF($AF621="N/A", V621, AI621)), AO621))</f>
        <v>N/A</v>
      </c>
      <c r="CE621" s="14" t="str">
        <f>IF(OR($BH621="T", $BH621="R"), 0, IF($BH621="C", IF($BI621="Y", 0, IF($AF621="N/A", W621, AJ621)), AP621))</f>
        <v>N/A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S:0 G:1 GR:1</v>
      </c>
      <c r="CH621" s="6"/>
      <c r="CK621" s="6"/>
      <c r="CL621" s="6"/>
      <c r="CM621" s="6"/>
      <c r="CN621" s="6"/>
      <c r="CO621" s="6"/>
      <c r="CP621" s="6"/>
    </row>
    <row r="622" spans="1:94" x14ac:dyDescent="0.25">
      <c r="A622" s="13">
        <v>6134</v>
      </c>
      <c r="B622" s="14" t="s">
        <v>2700</v>
      </c>
      <c r="C622" s="14" t="s">
        <v>67</v>
      </c>
      <c r="D622" s="14" t="s">
        <v>55</v>
      </c>
      <c r="E622" s="14">
        <f>VLOOKUP(B622, 'Rookie Year'!$A$2:$B$55555,2,FALSE)</f>
        <v>2017</v>
      </c>
      <c r="F622" s="14">
        <v>2025</v>
      </c>
      <c r="G622" s="14" t="s">
        <v>42</v>
      </c>
      <c r="H622" s="14" t="s">
        <v>1927</v>
      </c>
      <c r="I622" s="15">
        <v>1</v>
      </c>
      <c r="J622" s="14">
        <v>1</v>
      </c>
      <c r="K622" s="16">
        <f>IF(AND(G622&lt;&gt;"N",R622="N/A"), IF(I622&lt;4, 0, 0.25),IF(I622=1, IF(J622=1,0.25, 0.25), IF(I622&lt;13, 0.25, IF(I622&lt;26, 0.4, IF(I622&lt;51, 0.6, 0.75)))))</f>
        <v>0.25</v>
      </c>
      <c r="L622" s="15">
        <f>I622-M622</f>
        <v>0</v>
      </c>
      <c r="M622" s="15">
        <f>ROUNDUP(I622*K622,0)</f>
        <v>1</v>
      </c>
      <c r="N622" s="15">
        <f>M622*J622</f>
        <v>1</v>
      </c>
      <c r="O622" s="15">
        <v>0</v>
      </c>
      <c r="P622" s="15">
        <v>0</v>
      </c>
      <c r="Q622" s="15">
        <f>N622-O622-P622</f>
        <v>1</v>
      </c>
      <c r="R622" s="14" t="s">
        <v>75</v>
      </c>
      <c r="S622" s="14">
        <f>IF(R622="N/A", J622-($B$1-F622), J622-($B$1-R622))</f>
        <v>1</v>
      </c>
      <c r="T622" s="15">
        <f>IF($S622&lt;1, "N/A", $M622)</f>
        <v>1</v>
      </c>
      <c r="U622" s="15" t="str">
        <f>IF($S622&lt;2, "N/A", $M622)</f>
        <v>N/A</v>
      </c>
      <c r="V622" s="15" t="str">
        <f>IF($S622&lt;3, "N/A", $M622)</f>
        <v>N/A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No</v>
      </c>
      <c r="AA622" s="17" t="str">
        <f>IF(C622="DM", "N/A", IF(Z622="No","N/A",VLOOKUP(B622,'Extension List'!$A$3:$AE$1972,19,FALSE)))</f>
        <v>N/A</v>
      </c>
      <c r="AB622" s="14" t="str">
        <f>IF(C622="DM", "N/A", IF(Z622="No","N/A",VLOOKUP(B622,'Extension List'!$A$3:$AE$1972,21,FALSE)))</f>
        <v>N/A</v>
      </c>
      <c r="AC622" s="14" t="str">
        <f>IF(AA622="N/A", "N/A", 0)</f>
        <v>N/A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1</v>
      </c>
      <c r="AN622" s="15" t="str">
        <f>IF(AD622="N/A", IF(U622="N/A", "N/A", L622+U622), AD622+AH622)</f>
        <v>N/A</v>
      </c>
      <c r="AO622" s="15" t="str">
        <f>IF(AD622="N/A", IF(V622="N/A", "N/A", L622+V622), IF(AI622="N/A", "N/A", AD622+AI622))</f>
        <v>N/A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40</v>
      </c>
      <c r="AS622" s="14" t="s">
        <v>40</v>
      </c>
      <c r="AT622" s="14" t="s">
        <v>40</v>
      </c>
      <c r="AU622" s="14" t="s">
        <v>40</v>
      </c>
      <c r="AV622" s="14" t="s">
        <v>40</v>
      </c>
      <c r="AW622" s="14" t="s">
        <v>40</v>
      </c>
      <c r="AX622" s="14" t="s">
        <v>40</v>
      </c>
      <c r="AY622" s="14" t="s">
        <v>40</v>
      </c>
      <c r="AZ622" s="14" t="s">
        <v>40</v>
      </c>
      <c r="BA622" s="14" t="s">
        <v>40</v>
      </c>
      <c r="BB622" s="14" t="s">
        <v>40</v>
      </c>
      <c r="BC622" s="14" t="s">
        <v>40</v>
      </c>
      <c r="BD622" s="14" t="s">
        <v>40</v>
      </c>
      <c r="BE622" s="14" t="s">
        <v>40</v>
      </c>
      <c r="BF622" s="14" t="s">
        <v>40</v>
      </c>
      <c r="BG622" s="14" t="s">
        <v>40</v>
      </c>
      <c r="BH622" s="14" t="s">
        <v>40</v>
      </c>
      <c r="BJ622" s="15">
        <f>IF(AR622="R", $CA622, IF(OR(AR622="P", AR622="T", AR622="N"), 0, IF($C622="DM", $T622, IF(OR(AR622="Y", AR622="IR"),$AM622,IF(AR622="C", IF($BI622="Y", IF($AF622="N/A", $Q622, $AF622), IF($AG622="N/A", $T622,$AG622)))))))</f>
        <v>1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1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1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1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1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1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1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1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1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1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</v>
      </c>
      <c r="CA622" s="14" t="s">
        <v>75</v>
      </c>
      <c r="CB622" s="15">
        <f>BZ622</f>
        <v>1</v>
      </c>
      <c r="CC622" s="14" t="str">
        <f>IF(OR($BH622="T", $BH622="R"), 0, IF($BH622="C", IF($BI622="Y", IF($BA622="C", 0, IF(AF622="N/A", Q622-T622, AF622-AG622)), IF($AF622="N/A", U622, AH622)), AN622))</f>
        <v>N/A</v>
      </c>
      <c r="CD622" s="14" t="str">
        <f>IF(OR($BH622="T", $BH622="R"), 0, IF($BH622="C", IF($BI622="Y", 0, IF($AF622="N/A", V622, AI622)), AO622))</f>
        <v>N/A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S:0 G:1 GR:1</v>
      </c>
      <c r="CH622" s="6"/>
      <c r="CK622" s="6"/>
      <c r="CL622" s="6"/>
      <c r="CM622" s="6"/>
      <c r="CN622" s="6"/>
      <c r="CO622" s="6"/>
      <c r="CP622" s="6"/>
    </row>
    <row r="623" spans="1:94" x14ac:dyDescent="0.25">
      <c r="A623" s="13">
        <v>5530</v>
      </c>
      <c r="B623" s="14" t="s">
        <v>1703</v>
      </c>
      <c r="C623" s="14" t="s">
        <v>67</v>
      </c>
      <c r="D623" s="14" t="s">
        <v>55</v>
      </c>
      <c r="E623" s="14">
        <f>VLOOKUP(B623, 'Rookie Year'!$A$2:$B$55555,2,FALSE)</f>
        <v>2018</v>
      </c>
      <c r="F623" s="14">
        <v>2025</v>
      </c>
      <c r="G623" s="14" t="s">
        <v>42</v>
      </c>
      <c r="H623" s="14" t="s">
        <v>2928</v>
      </c>
      <c r="I623" s="15">
        <v>4</v>
      </c>
      <c r="J623" s="14">
        <v>2</v>
      </c>
      <c r="K623" s="16">
        <f>IF(AND(G623&lt;&gt;"N",R623="N/A"), IF(I623&lt;4, 0, 0.25),IF(I623=1, IF(J623=1,0.25, 0.25), IF(I623&lt;13, 0.25, IF(I623&lt;26, 0.4, IF(I623&lt;51, 0.6, 0.75)))))</f>
        <v>0.25</v>
      </c>
      <c r="L623" s="15">
        <f>I623-M623</f>
        <v>3</v>
      </c>
      <c r="M623" s="15">
        <f>ROUNDUP(I623*K623,0)</f>
        <v>1</v>
      </c>
      <c r="N623" s="15">
        <f>M623*J623</f>
        <v>2</v>
      </c>
      <c r="O623" s="15">
        <v>0</v>
      </c>
      <c r="P623" s="15">
        <v>0</v>
      </c>
      <c r="Q623" s="15">
        <f>N623-O623-P623</f>
        <v>2</v>
      </c>
      <c r="R623" s="14" t="s">
        <v>75</v>
      </c>
      <c r="S623" s="14">
        <f>IF(R623="N/A", J623-($B$1-F623), J623-($B$1-R623))</f>
        <v>2</v>
      </c>
      <c r="T623" s="15">
        <f>IF($S623&lt;1, "N/A", $M623)</f>
        <v>1</v>
      </c>
      <c r="U623" s="15">
        <f>IF($S623&lt;2, "N/A", $M623)</f>
        <v>1</v>
      </c>
      <c r="V623" s="15" t="str">
        <f>IF($S623&lt;3, "N/A", $M623)</f>
        <v>N/A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No</v>
      </c>
      <c r="AA623" s="17" t="str">
        <f>IF(C623="DM", "N/A", IF(Z623="No","N/A",VLOOKUP(B623,'Extension List'!$A$3:$AE$1972,19,FALSE)))</f>
        <v>N/A</v>
      </c>
      <c r="AB623" s="14" t="str">
        <f>IF(C623="DM", "N/A", IF(Z623="No","N/A",VLOOKUP(B623,'Extension List'!$A$3:$AE$1972,21,FALSE)))</f>
        <v>N/A</v>
      </c>
      <c r="AC623" s="14" t="str">
        <f>IF(AA623="N/A", "N/A", 0)</f>
        <v>N/A</v>
      </c>
      <c r="AD623" s="15" t="str">
        <f>IF(AE623="N/A", "N/A", AA623-AE623)</f>
        <v>N/A</v>
      </c>
      <c r="AE623" s="15" t="str">
        <f>IF(AA623="N/A", "N/A", IF(AC623&gt;0, IF(AA623&lt;13, ROUNDUP(0.25*AA623,0), IF(AA623&lt;26, ROUNDUP(0.4*AA623,0), IF(AA623&lt;51, ROUNDUP(0.6*AA623,0), ROUNDUP(0.75*AA623,0)))), "N/A"))</f>
        <v>N/A</v>
      </c>
      <c r="AF623" s="15" t="str">
        <f>IF(AD623="N/A","N/A", (AE623*AC623)+Q623)</f>
        <v>N/A</v>
      </c>
      <c r="AG623" s="15" t="str">
        <f>IF($AF623="N/A", "N/A", "TBC")</f>
        <v>N/A</v>
      </c>
      <c r="AH623" s="15" t="str">
        <f>IF($AF623="N/A", "N/A", "TBC")</f>
        <v>N/A</v>
      </c>
      <c r="AI623" s="15" t="str">
        <f>IF($AF623="N/A","N/A",IF(AC623&gt;1,"TBC","N/A"))</f>
        <v>N/A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N/A</v>
      </c>
      <c r="AM623" s="15">
        <f>IF(AD623="N/A", L623+T623, L623+AG623)</f>
        <v>4</v>
      </c>
      <c r="AN623" s="15">
        <f>IF(AD623="N/A", IF(U623="N/A", "N/A", L623+U623), AD623+AH623)</f>
        <v>4</v>
      </c>
      <c r="AO623" s="15" t="str">
        <f>IF(AD623="N/A", IF(V623="N/A", "N/A", L623+V623), IF(AI623="N/A", "N/A", AD623+AI623))</f>
        <v>N/A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44</v>
      </c>
      <c r="AT623" s="14" t="s">
        <v>44</v>
      </c>
      <c r="AU623" s="14" t="s">
        <v>44</v>
      </c>
      <c r="AV623" s="14" t="s">
        <v>44</v>
      </c>
      <c r="AW623" s="14" t="s">
        <v>44</v>
      </c>
      <c r="AX623" s="14" t="s">
        <v>44</v>
      </c>
      <c r="AY623" s="14" t="s">
        <v>44</v>
      </c>
      <c r="AZ623" s="14" t="s">
        <v>44</v>
      </c>
      <c r="BA623" s="14" t="s">
        <v>44</v>
      </c>
      <c r="BB623" s="14" t="s">
        <v>44</v>
      </c>
      <c r="BC623" s="14" t="s">
        <v>44</v>
      </c>
      <c r="BD623" s="14" t="s">
        <v>44</v>
      </c>
      <c r="BE623" s="14" t="s">
        <v>44</v>
      </c>
      <c r="BF623" s="14" t="s">
        <v>44</v>
      </c>
      <c r="BG623" s="14" t="s">
        <v>44</v>
      </c>
      <c r="BH623" s="14" t="s">
        <v>44</v>
      </c>
      <c r="BI623" s="14"/>
      <c r="BJ623" s="15">
        <f>IF(AR623="R", $CA623, IF(OR(AR623="P", AR623="T", AR623="N"), 0, IF($C623="DM", $T623, IF(OR(AR623="Y", AR623="IR"),$AM623,IF(AR623="C", IF($BI623="Y", IF($AF623="N/A", $Q623, $AF623), IF($AG623="N/A", $T623,$AG623)))))))</f>
        <v>4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1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1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1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1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1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1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1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1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1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1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1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</v>
      </c>
      <c r="CA623" s="14" t="s">
        <v>75</v>
      </c>
      <c r="CB623" s="15">
        <f>BZ623</f>
        <v>1</v>
      </c>
      <c r="CC623" s="14">
        <f>IF(OR($BH623="T", $BH623="R"), 0, IF($BH623="C", IF($BI623="Y", IF($BA623="C", 0, IF(AF623="N/A", Q623-T623, AF623-AG623)), IF($AF623="N/A", U623, AH623)), AN623))</f>
        <v>1</v>
      </c>
      <c r="CD623" s="14" t="str">
        <f>IF(OR($BH623="T", $BH623="R"), 0, IF($BH623="C", IF($BI623="Y", 0, IF($AF623="N/A", V623, AI623)), AO623))</f>
        <v>N/A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S:3 G:1 GR:2</v>
      </c>
      <c r="CH623" s="6"/>
      <c r="CK623" s="6"/>
      <c r="CL623" s="6"/>
      <c r="CM623" s="6"/>
      <c r="CN623" s="6"/>
      <c r="CO623" s="6"/>
      <c r="CP623" s="6"/>
    </row>
    <row r="624" spans="1:94" x14ac:dyDescent="0.25">
      <c r="A624" s="13">
        <v>5182</v>
      </c>
      <c r="B624" s="14" t="s">
        <v>2774</v>
      </c>
      <c r="C624" s="14" t="s">
        <v>68</v>
      </c>
      <c r="D624" s="14" t="s">
        <v>55</v>
      </c>
      <c r="E624" s="14">
        <f>VLOOKUP(B624, 'Rookie Year'!$A$2:$B$55555,2,FALSE)</f>
        <v>2023</v>
      </c>
      <c r="F624" s="14">
        <v>2023</v>
      </c>
      <c r="G624" s="14" t="s">
        <v>40</v>
      </c>
      <c r="H624" s="14" t="s">
        <v>2176</v>
      </c>
      <c r="I624" s="15">
        <v>3</v>
      </c>
      <c r="J624" s="14">
        <v>4</v>
      </c>
      <c r="K624" s="16">
        <f>IF(AND(G624&lt;&gt;"N",R624="N/A"), IF(I624&lt;4, 0, 0.25),IF(I624=1, IF(J624=1,0.25, 0.25), IF(I624&lt;13, 0.25, IF(I624&lt;26, 0.4, IF(I624&lt;51, 0.6, 0.75)))))</f>
        <v>0</v>
      </c>
      <c r="L624" s="15">
        <f>I624-M624</f>
        <v>3</v>
      </c>
      <c r="M624" s="15">
        <f>ROUNDUP(I624*K624,0)</f>
        <v>0</v>
      </c>
      <c r="N624" s="15">
        <f>M624*J624</f>
        <v>0</v>
      </c>
      <c r="O624" s="15">
        <v>0</v>
      </c>
      <c r="P624" s="15">
        <v>0</v>
      </c>
      <c r="Q624" s="15">
        <f>N624-O624-P624</f>
        <v>0</v>
      </c>
      <c r="R624" s="14" t="s">
        <v>75</v>
      </c>
      <c r="S624" s="14">
        <f>IF(R624="N/A", J624-($B$1-F624), J624-($B$1-R624))</f>
        <v>2</v>
      </c>
      <c r="T624" s="15">
        <v>0</v>
      </c>
      <c r="U624" s="15">
        <v>0</v>
      </c>
      <c r="V624" s="15" t="str">
        <f>IF($S624&lt;3, "N/A", $M624)</f>
        <v>N/A</v>
      </c>
      <c r="W624" s="15" t="str">
        <f>IF($S624&lt;4, "N/A", $M624)</f>
        <v>N/A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List'!$A$3:$AE$1972,19,FALSE)))</f>
        <v>N/A</v>
      </c>
      <c r="AB624" s="14" t="str">
        <f>IF(C624="DM", "N/A", IF(Z624="No","N/A",VLOOKUP(B624,'Extension List'!$A$3:$AE$1972,21,FALSE)))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3</v>
      </c>
      <c r="AN624" s="15">
        <f>IF(AD624="N/A", IF(U624="N/A", "N/A", L624+U624), AD624+AH624)</f>
        <v>3</v>
      </c>
      <c r="AO624" s="15" t="str">
        <f>IF(AD624="N/A", IF(V624="N/A", "N/A", L624+V624), IF(AI624="N/A", "N/A", AD624+AI624))</f>
        <v>N/A</v>
      </c>
      <c r="AP624" s="15" t="str">
        <f>IF(AD624="N/A", IF(W624="N/A", "N/A", L624+W624), IF(AJ624="N/A", "N/A", AD624+AJ624))</f>
        <v>N/A</v>
      </c>
      <c r="AQ624" s="15" t="str">
        <f>IF(AD624="N/A", IF(X624="N/A", "N/A", L624+X624), IF(AK624="N/A", "N/A", AD624+AK624))</f>
        <v>N/A</v>
      </c>
      <c r="AR624" s="14" t="s">
        <v>48</v>
      </c>
      <c r="AS624" s="14" t="s">
        <v>48</v>
      </c>
      <c r="AT624" s="14" t="s">
        <v>48</v>
      </c>
      <c r="AU624" s="14" t="s">
        <v>48</v>
      </c>
      <c r="AV624" s="14" t="s">
        <v>48</v>
      </c>
      <c r="AW624" s="14" t="s">
        <v>48</v>
      </c>
      <c r="AX624" s="14" t="s">
        <v>48</v>
      </c>
      <c r="AY624" s="14" t="s">
        <v>48</v>
      </c>
      <c r="AZ624" s="14" t="s">
        <v>48</v>
      </c>
      <c r="BA624" s="14" t="s">
        <v>48</v>
      </c>
      <c r="BB624" s="14" t="s">
        <v>48</v>
      </c>
      <c r="BC624" s="14" t="s">
        <v>48</v>
      </c>
      <c r="BD624" s="14" t="s">
        <v>48</v>
      </c>
      <c r="BE624" s="14" t="s">
        <v>48</v>
      </c>
      <c r="BF624" s="14" t="s">
        <v>48</v>
      </c>
      <c r="BG624" s="14" t="s">
        <v>48</v>
      </c>
      <c r="BH624" s="14" t="s">
        <v>48</v>
      </c>
      <c r="BI624" s="14"/>
      <c r="BJ624" s="15">
        <f>IF(AR624="R", $CA624, IF(OR(AR624="P", AR624="T", AR624="N"), 0, IF($C624="DM", $T624, IF(OR(AR624="Y", AR624="IR"),$AM624,IF(AR624="C", IF($BI624="Y", IF($AF624="N/A", $Q624, $AF624), IF($AG624="N/A", $T624,$AG624)))))))</f>
        <v>3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3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3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3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3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3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3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3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3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3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3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3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3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3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3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3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3</v>
      </c>
      <c r="CA624" s="14" t="s">
        <v>75</v>
      </c>
      <c r="CB624" s="15">
        <f>BZ624</f>
        <v>3</v>
      </c>
      <c r="CC624" s="14">
        <f>IF(OR($BH624="T", $BH624="R"), 0, IF($BH624="C", IF($BI624="Y", IF($BA624="C", 0, IF(AF624="N/A", Q624-T624, AF624-AG624)), IF($AF624="N/A", U624, AH624)), AN624))</f>
        <v>3</v>
      </c>
      <c r="CD624" s="14" t="str">
        <f>IF(OR($BH624="T", $BH624="R"), 0, IF($BH624="C", IF($BI624="Y", 0, IF($AF624="N/A", V624, AI624)), AO624))</f>
        <v>N/A</v>
      </c>
      <c r="CE624" s="14" t="str">
        <f>IF(OR($BH624="T", $BH624="R"), 0, IF($BH624="C", IF($BI624="Y", 0, IF($AF624="N/A", W624, AJ624)), AP624))</f>
        <v>N/A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S:3 G:0 GR:0</v>
      </c>
      <c r="CH624" s="6"/>
      <c r="CK624" s="6"/>
      <c r="CL624" s="6"/>
      <c r="CM624" s="6"/>
      <c r="CN624" s="6"/>
      <c r="CO624" s="6"/>
      <c r="CP624" s="6"/>
    </row>
    <row r="625" spans="1:94" x14ac:dyDescent="0.25">
      <c r="A625" s="13">
        <v>4682</v>
      </c>
      <c r="B625" s="14" t="s">
        <v>450</v>
      </c>
      <c r="C625" s="14" t="s">
        <v>68</v>
      </c>
      <c r="D625" s="14" t="s">
        <v>55</v>
      </c>
      <c r="E625" s="14">
        <f>VLOOKUP(B625, 'Rookie Year'!$A$2:$B$55555,2,FALSE)</f>
        <v>2019</v>
      </c>
      <c r="F625" s="14">
        <v>2022</v>
      </c>
      <c r="G625" s="14" t="s">
        <v>42</v>
      </c>
      <c r="H625" s="14" t="s">
        <v>1927</v>
      </c>
      <c r="I625" s="15">
        <v>36</v>
      </c>
      <c r="J625" s="14">
        <v>5</v>
      </c>
      <c r="K625" s="16">
        <f>IF(AND(G625&lt;&gt;"N",R625="N/A"), IF(I625&lt;4, 0, 0.25),IF(I625=1, IF(J625=1,0.25, 0.25), IF(I625&lt;13, 0.25, IF(I625&lt;26, 0.4, IF(I625&lt;51, 0.6, 0.75)))))</f>
        <v>0.6</v>
      </c>
      <c r="L625" s="15">
        <f>I625-M625</f>
        <v>14</v>
      </c>
      <c r="M625" s="15">
        <f>ROUNDUP(I625*K625,0)</f>
        <v>22</v>
      </c>
      <c r="N625" s="15">
        <f>M625*J625</f>
        <v>110</v>
      </c>
      <c r="O625" s="15">
        <v>0</v>
      </c>
      <c r="P625" s="15">
        <v>22</v>
      </c>
      <c r="Q625" s="15">
        <f>N625-O625-P625</f>
        <v>88</v>
      </c>
      <c r="R625" s="14">
        <v>2024</v>
      </c>
      <c r="S625" s="14">
        <f>IF(R625="N/A", J625-($B$1-F625), J625-($B$1-R625))</f>
        <v>4</v>
      </c>
      <c r="T625" s="15">
        <v>30</v>
      </c>
      <c r="U625" s="15">
        <v>50</v>
      </c>
      <c r="V625" s="15">
        <v>8</v>
      </c>
      <c r="W625" s="15">
        <v>0</v>
      </c>
      <c r="X625" s="15" t="str">
        <f>IF($S625&lt;5, "N/A", $M625)</f>
        <v>N/A</v>
      </c>
      <c r="Y625" s="14" t="str">
        <f>IF(SUM(T625:X625)&lt;&gt;Q625, "CHECK", "OK")</f>
        <v>OK</v>
      </c>
      <c r="Z625" s="14" t="str">
        <f>IF(C625="DM", "No", IF(F625=$B$1, "No", IF(S625=1, "Yes", "No")))</f>
        <v>No</v>
      </c>
      <c r="AA625" s="17" t="str">
        <f>IF(C625="DM", "N/A", IF(Z625="No","N/A",VLOOKUP(B625,'Extension List'!$A$3:$AE$1972,19,FALSE)))</f>
        <v>N/A</v>
      </c>
      <c r="AB625" s="14" t="str">
        <f>IF(C625="DM", "N/A", IF(Z625="No","N/A",VLOOKUP(B625,'Extension List'!$A$3:$AE$1972,21,FALSE)))</f>
        <v>N/A</v>
      </c>
      <c r="AC625" s="14" t="str">
        <f>IF(AA625="N/A", "N/A", 0)</f>
        <v>N/A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44</v>
      </c>
      <c r="AN625" s="15">
        <f>IF(AD625="N/A", IF(U625="N/A", "N/A", L625+U625), AD625+AH625)</f>
        <v>64</v>
      </c>
      <c r="AO625" s="15">
        <f>IF(AD625="N/A", IF(V625="N/A", "N/A", L625+V625), IF(AI625="N/A", "N/A", AD625+AI625))</f>
        <v>22</v>
      </c>
      <c r="AP625" s="15">
        <f>IF(AD625="N/A", IF(W625="N/A", "N/A", L625+W625), IF(AJ625="N/A", "N/A", AD625+AJ625))</f>
        <v>14</v>
      </c>
      <c r="AQ625" s="15" t="str">
        <f>IF(AD625="N/A", IF(X625="N/A", "N/A", L625+X625), IF(AK625="N/A", "N/A", AD625+AK625))</f>
        <v>N/A</v>
      </c>
      <c r="AR625" s="14" t="s">
        <v>40</v>
      </c>
      <c r="AS625" s="14" t="s">
        <v>40</v>
      </c>
      <c r="AT625" s="14" t="s">
        <v>40</v>
      </c>
      <c r="AU625" s="14" t="s">
        <v>40</v>
      </c>
      <c r="AV625" s="14" t="s">
        <v>40</v>
      </c>
      <c r="AW625" s="14" t="s">
        <v>40</v>
      </c>
      <c r="AX625" s="14" t="s">
        <v>40</v>
      </c>
      <c r="AY625" s="14" t="s">
        <v>40</v>
      </c>
      <c r="AZ625" s="14" t="s">
        <v>40</v>
      </c>
      <c r="BA625" s="14" t="s">
        <v>40</v>
      </c>
      <c r="BB625" s="14" t="s">
        <v>40</v>
      </c>
      <c r="BC625" s="14" t="s">
        <v>40</v>
      </c>
      <c r="BD625" s="14" t="s">
        <v>40</v>
      </c>
      <c r="BE625" s="14" t="s">
        <v>40</v>
      </c>
      <c r="BF625" s="14" t="s">
        <v>40</v>
      </c>
      <c r="BG625" s="14" t="s">
        <v>40</v>
      </c>
      <c r="BH625" s="14" t="s">
        <v>40</v>
      </c>
      <c r="BI625" s="14"/>
      <c r="BJ625" s="15">
        <f>IF(AR625="R", $CA625, IF(OR(AR625="P", AR625="T", AR625="N"), 0, IF($C625="DM", $T625, IF(OR(AR625="Y", AR625="IR"),$AM625,IF(AR625="C", IF($BI625="Y", IF($AF625="N/A", $Q625, $AF625), IF($AG625="N/A", $T625,$AG625)))))))</f>
        <v>44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44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44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44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44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44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44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44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44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44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44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44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44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44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44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44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44</v>
      </c>
      <c r="CA625" s="14" t="s">
        <v>75</v>
      </c>
      <c r="CB625" s="15">
        <f>BZ625</f>
        <v>44</v>
      </c>
      <c r="CC625" s="14">
        <f>IF(OR($BH625="T", $BH625="R"), 0, IF($BH625="C", IF($BI625="Y", IF($BA625="C", 0, IF(AF625="N/A", Q625-T625, AF625-AG625)), IF($AF625="N/A", U625, AH625)), AN625))</f>
        <v>64</v>
      </c>
      <c r="CD625" s="14">
        <f>IF(OR($BH625="T", $BH625="R"), 0, IF($BH625="C", IF($BI625="Y", 0, IF($AF625="N/A", V625, AI625)), AO625))</f>
        <v>22</v>
      </c>
      <c r="CE625" s="14">
        <f>IF(OR($BH625="T", $BH625="R"), 0, IF($BH625="C", IF($BI625="Y", 0, IF($AF625="N/A", W625, AJ625)), AP625))</f>
        <v>14</v>
      </c>
      <c r="CF625" s="14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S:14 G:22 GR:88</v>
      </c>
      <c r="CH625" s="6"/>
      <c r="CK625" s="6"/>
      <c r="CL625" s="6"/>
      <c r="CM625" s="6"/>
      <c r="CN625" s="6"/>
      <c r="CO625" s="6"/>
      <c r="CP625" s="6"/>
    </row>
    <row r="626" spans="1:94" x14ac:dyDescent="0.25">
      <c r="A626" s="13">
        <v>6217</v>
      </c>
      <c r="B626" s="14" t="s">
        <v>2902</v>
      </c>
      <c r="C626" s="14" t="s">
        <v>68</v>
      </c>
      <c r="D626" s="14" t="s">
        <v>55</v>
      </c>
      <c r="E626" s="14">
        <f>VLOOKUP(B626, 'Rookie Year'!$A$2:$B$55555,2,FALSE)</f>
        <v>2017</v>
      </c>
      <c r="F626" s="14">
        <v>2025</v>
      </c>
      <c r="G626" s="14" t="s">
        <v>42</v>
      </c>
      <c r="H626" s="14">
        <v>5</v>
      </c>
      <c r="I626" s="15">
        <v>1</v>
      </c>
      <c r="J626" s="14">
        <v>1</v>
      </c>
      <c r="K626" s="16">
        <f>IF(AND(G626&lt;&gt;"N",R626="N/A"), IF(I626&lt;4, 0, 0.25),IF(I626=1, IF(J626=1,0.25, 0.25), IF(I626&lt;13, 0.25, IF(I626&lt;26, 0.4, IF(I626&lt;51, 0.6, 0.75)))))</f>
        <v>0.25</v>
      </c>
      <c r="L626" s="15">
        <f>I626-M626</f>
        <v>0</v>
      </c>
      <c r="M626" s="15">
        <f>ROUNDUP(I626*K626,0)</f>
        <v>1</v>
      </c>
      <c r="N626" s="15">
        <f>M626*J626</f>
        <v>1</v>
      </c>
      <c r="O626" s="15">
        <v>0</v>
      </c>
      <c r="P626" s="15">
        <v>0</v>
      </c>
      <c r="Q626" s="15">
        <f>N626-O626-P626</f>
        <v>1</v>
      </c>
      <c r="R626" s="14" t="s">
        <v>75</v>
      </c>
      <c r="S626" s="14">
        <f>IF(R626="N/A", J626-($B$1-F626), J626-($B$1-R626))</f>
        <v>1</v>
      </c>
      <c r="T626" s="15">
        <f>IF($S626&lt;1, "N/A", $M626)</f>
        <v>1</v>
      </c>
      <c r="U626" s="15" t="str">
        <f>IF($S626&lt;2, "N/A", $M626)</f>
        <v>N/A</v>
      </c>
      <c r="V626" s="15" t="str">
        <f>IF($S626&lt;3, "N/A", $M626)</f>
        <v>N/A</v>
      </c>
      <c r="W626" s="15" t="str">
        <f>IF($S626&lt;4, "N/A", $M626)</f>
        <v>N/A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No</v>
      </c>
      <c r="AA626" s="17" t="str">
        <f>IF(C626="DM", "N/A", IF(Z626="No","N/A",VLOOKUP(B626,'Extension List'!$A$3:$AE$1972,19,FALSE)))</f>
        <v>N/A</v>
      </c>
      <c r="AB626" s="14" t="str">
        <f>IF(C626="DM", "N/A", IF(Z626="No","N/A",VLOOKUP(B626,'Extension List'!$A$3:$AE$1972,21,FALSE)))</f>
        <v>N/A</v>
      </c>
      <c r="AC626" s="14" t="str">
        <f>IF(AA626="N/A", "N/A", 0)</f>
        <v>N/A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1</v>
      </c>
      <c r="AN626" s="15" t="str">
        <f>IF(AD626="N/A", IF(U626="N/A", "N/A", L626+U626), AD626+AH626)</f>
        <v>N/A</v>
      </c>
      <c r="AO626" s="15" t="str">
        <f>IF(AD626="N/A", IF(V626="N/A", "N/A", L626+V626), IF(AI626="N/A", "N/A", AD626+AI626))</f>
        <v>N/A</v>
      </c>
      <c r="AP626" s="15" t="str">
        <f>IF(AD626="N/A", IF(W626="N/A", "N/A", L626+W626), IF(AJ626="N/A", "N/A", AD626+AJ626))</f>
        <v>N/A</v>
      </c>
      <c r="AQ626" s="15" t="str">
        <f>IF(AD626="N/A", IF(X626="N/A", "N/A", L626+X626), IF(AK626="N/A", "N/A", AD626+AK626))</f>
        <v>N/A</v>
      </c>
      <c r="AR626" s="14" t="s">
        <v>42</v>
      </c>
      <c r="AS626" s="14" t="s">
        <v>42</v>
      </c>
      <c r="AT626" s="14" t="s">
        <v>42</v>
      </c>
      <c r="AU626" s="14" t="s">
        <v>42</v>
      </c>
      <c r="AV626" s="14" t="s">
        <v>42</v>
      </c>
      <c r="AW626" s="14" t="s">
        <v>40</v>
      </c>
      <c r="AX626" s="14" t="s">
        <v>40</v>
      </c>
      <c r="AY626" s="14" t="s">
        <v>40</v>
      </c>
      <c r="AZ626" s="14" t="s">
        <v>40</v>
      </c>
      <c r="BA626" s="14" t="s">
        <v>40</v>
      </c>
      <c r="BB626" s="14" t="s">
        <v>40</v>
      </c>
      <c r="BC626" s="14" t="s">
        <v>40</v>
      </c>
      <c r="BD626" s="14" t="s">
        <v>40</v>
      </c>
      <c r="BE626" s="14" t="s">
        <v>40</v>
      </c>
      <c r="BF626" s="14" t="s">
        <v>40</v>
      </c>
      <c r="BG626" s="14" t="s">
        <v>40</v>
      </c>
      <c r="BH626" s="14" t="s">
        <v>40</v>
      </c>
      <c r="BJ626" s="15">
        <f>IF(AR626="R", $CA626, IF(OR(AR626="P", AR626="T", AR626="N"), 0, IF($C626="DM", $T626, IF(OR(AR626="Y", AR626="IR"),$AM626,IF(AR626="C", IF($BI626="Y", IF($AF626="N/A", $Q626, $AF626), IF($AG626="N/A", $T626,$AG626)))))))</f>
        <v>0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0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0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0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0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1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1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1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1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1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1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1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1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1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1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1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1</v>
      </c>
      <c r="CA626" s="14" t="s">
        <v>75</v>
      </c>
      <c r="CB626" s="15">
        <f>BZ626</f>
        <v>1</v>
      </c>
      <c r="CC626" s="14" t="str">
        <f>IF(OR($BH626="T", $BH626="R"), 0, IF($BH626="C", IF($BI626="Y", IF($BA626="C", 0, IF(AF626="N/A", Q626-T626, AF626-AG626)), IF($AF626="N/A", U626, AH626)), AN626))</f>
        <v>N/A</v>
      </c>
      <c r="CD626" s="14" t="str">
        <f>IF(OR($BH626="T", $BH626="R"), 0, IF($BH626="C", IF($BI626="Y", 0, IF($AF626="N/A", V626, AI626)), AO626))</f>
        <v>N/A</v>
      </c>
      <c r="CE626" s="14" t="str">
        <f>IF(OR($BH626="T", $BH626="R"), 0, IF($BH626="C", IF($BI626="Y", 0, IF($AF626="N/A", W626, AJ626)), AP626))</f>
        <v>N/A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S:0 G:1 GR:1</v>
      </c>
      <c r="CH626" s="6"/>
      <c r="CK626" s="6"/>
      <c r="CL626" s="6"/>
      <c r="CM626" s="6"/>
      <c r="CN626" s="6"/>
      <c r="CO626" s="6"/>
      <c r="CP626" s="6"/>
    </row>
    <row r="627" spans="1:94" x14ac:dyDescent="0.25">
      <c r="A627" s="13">
        <v>1960</v>
      </c>
      <c r="B627" s="14" t="s">
        <v>650</v>
      </c>
      <c r="C627" s="14" t="s">
        <v>68</v>
      </c>
      <c r="D627" s="14" t="s">
        <v>55</v>
      </c>
      <c r="E627" s="14">
        <f>VLOOKUP(B627, 'Rookie Year'!$A$2:$B$55555,2,FALSE)</f>
        <v>2017</v>
      </c>
      <c r="F627" s="14">
        <v>2017</v>
      </c>
      <c r="G627" s="14" t="s">
        <v>40</v>
      </c>
      <c r="H627" s="14" t="s">
        <v>1926</v>
      </c>
      <c r="I627" s="15">
        <v>22</v>
      </c>
      <c r="J627" s="14">
        <v>5</v>
      </c>
      <c r="K627" s="16">
        <f>IF(AND(G627&lt;&gt;"N",R627="N/A"), IF(I627&lt;4, 0, 0.25),IF(I627=1, IF(J627=1,0.25, 0.25), IF(I627&lt;13, 0.25, IF(I627&lt;26, 0.4, IF(I627&lt;51, 0.6, 0.75)))))</f>
        <v>0.4</v>
      </c>
      <c r="L627" s="15">
        <f>I627-M627</f>
        <v>13</v>
      </c>
      <c r="M627" s="15">
        <f>ROUNDUP(I627*K627,0)</f>
        <v>9</v>
      </c>
      <c r="N627" s="15">
        <f>M627*J627</f>
        <v>45</v>
      </c>
      <c r="O627" s="15">
        <v>36</v>
      </c>
      <c r="P627" s="15">
        <v>9</v>
      </c>
      <c r="Q627" s="15">
        <f>N627-O627-P627</f>
        <v>0</v>
      </c>
      <c r="R627" s="14">
        <v>2024</v>
      </c>
      <c r="S627" s="14">
        <f>IF(R627="N/A", J627-($B$1-F627), J627-($B$1-R627))</f>
        <v>4</v>
      </c>
      <c r="T627" s="15">
        <v>0</v>
      </c>
      <c r="U627" s="15">
        <v>0</v>
      </c>
      <c r="V627" s="15">
        <v>0</v>
      </c>
      <c r="W627" s="15">
        <v>0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List'!$A$3:$AE$1972,19,FALSE)))</f>
        <v>N/A</v>
      </c>
      <c r="AB627" s="14" t="str">
        <f>IF(C627="DM", "N/A", IF(Z627="No","N/A",VLOOKUP(B627,'Extension List'!$A$3:$AE$1972,21,FALSE)))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13</v>
      </c>
      <c r="AN627" s="15">
        <f>IF(AD627="N/A", IF(U627="N/A", "N/A", L627+U627), AD627+AH627)</f>
        <v>13</v>
      </c>
      <c r="AO627" s="15">
        <f>IF(AD627="N/A", IF(V627="N/A", "N/A", L627+V627), IF(AI627="N/A", "N/A", AD627+AI627))</f>
        <v>13</v>
      </c>
      <c r="AP627" s="15">
        <f>IF(AD627="N/A", IF(W627="N/A", "N/A", L627+W627), IF(AJ627="N/A", "N/A", AD627+AJ627))</f>
        <v>13</v>
      </c>
      <c r="AQ627" s="15" t="str">
        <f>IF(AD627="N/A", IF(X627="N/A", "N/A", L627+X627), IF(AK627="N/A", "N/A", AD627+AK627))</f>
        <v>N/A</v>
      </c>
      <c r="AR627" s="14" t="s">
        <v>40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40</v>
      </c>
      <c r="AX627" s="14" t="s">
        <v>40</v>
      </c>
      <c r="AY627" s="14" t="s">
        <v>40</v>
      </c>
      <c r="AZ627" s="14" t="s">
        <v>40</v>
      </c>
      <c r="BA627" s="14" t="s">
        <v>40</v>
      </c>
      <c r="BB627" s="14" t="s">
        <v>40</v>
      </c>
      <c r="BC627" s="14" t="s">
        <v>40</v>
      </c>
      <c r="BD627" s="14" t="s">
        <v>40</v>
      </c>
      <c r="BE627" s="14" t="s">
        <v>40</v>
      </c>
      <c r="BF627" s="14" t="s">
        <v>40</v>
      </c>
      <c r="BG627" s="14" t="s">
        <v>40</v>
      </c>
      <c r="BH627" s="14" t="s">
        <v>40</v>
      </c>
      <c r="BI627" s="14"/>
      <c r="BJ627" s="15">
        <f>IF(AR627="R", $CA627, IF(OR(AR627="P", AR627="T", AR627="N"), 0, IF($C627="DM", $T627, IF(OR(AR627="Y", AR627="IR"),$AM627,IF(AR627="C", IF($BI627="Y", IF($AF627="N/A", $Q627, $AF627), IF($AG627="N/A", $T627,$AG627)))))))</f>
        <v>13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13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13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13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13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13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13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13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13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13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13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13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13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13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13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13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13</v>
      </c>
      <c r="CA627" s="14" t="s">
        <v>75</v>
      </c>
      <c r="CB627" s="15">
        <f>BZ627</f>
        <v>13</v>
      </c>
      <c r="CC627" s="14">
        <f>IF(OR($BH627="T", $BH627="R"), 0, IF($BH627="C", IF($BI627="Y", IF($BA627="C", 0, IF(AF627="N/A", Q627-T627, AF627-AG627)), IF($AF627="N/A", U627, AH627)), AN627))</f>
        <v>13</v>
      </c>
      <c r="CD627" s="14">
        <f>IF(OR($BH627="T", $BH627="R"), 0, IF($BH627="C", IF($BI627="Y", 0, IF($AF627="N/A", V627, AI627)), AO627))</f>
        <v>13</v>
      </c>
      <c r="CE627" s="14">
        <f>IF(OR($BH627="T", $BH627="R"), 0, IF($BH627="C", IF($BI627="Y", 0, IF($AF627="N/A", W627, AJ627)), AP627))</f>
        <v>13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S:13 G:9 GR:0</v>
      </c>
      <c r="CH627" s="6"/>
      <c r="CK627" s="6"/>
      <c r="CL627" s="6"/>
      <c r="CM627" s="6"/>
      <c r="CN627" s="6"/>
      <c r="CO627" s="6"/>
      <c r="CP627" s="6"/>
    </row>
    <row r="628" spans="1:94" x14ac:dyDescent="0.25">
      <c r="A628" s="13">
        <v>5534</v>
      </c>
      <c r="B628" s="14" t="s">
        <v>2504</v>
      </c>
      <c r="C628" s="14" t="s">
        <v>68</v>
      </c>
      <c r="D628" s="14" t="s">
        <v>55</v>
      </c>
      <c r="E628" s="14">
        <f>VLOOKUP(B628, 'Rookie Year'!$A$2:$B$55555,2,FALSE)</f>
        <v>2020</v>
      </c>
      <c r="F628" s="14">
        <v>2024</v>
      </c>
      <c r="G628" s="14" t="s">
        <v>42</v>
      </c>
      <c r="H628" s="14" t="s">
        <v>1927</v>
      </c>
      <c r="I628" s="15">
        <v>13</v>
      </c>
      <c r="J628" s="14">
        <v>3</v>
      </c>
      <c r="K628" s="16">
        <f>IF(AND(G628&lt;&gt;"N",R628="N/A"), IF(I628&lt;4, 0, 0.25),IF(I628=1, IF(J628=1,0.25, 0.25), IF(I628&lt;13, 0.25, IF(I628&lt;26, 0.4, IF(I628&lt;51, 0.6, 0.75)))))</f>
        <v>0.4</v>
      </c>
      <c r="L628" s="15">
        <f>I628-M628</f>
        <v>7</v>
      </c>
      <c r="M628" s="15">
        <f>ROUNDUP(I628*K628,0)</f>
        <v>6</v>
      </c>
      <c r="N628" s="15">
        <f>M628*J628</f>
        <v>18</v>
      </c>
      <c r="O628" s="15">
        <v>6</v>
      </c>
      <c r="P628" s="15">
        <v>0</v>
      </c>
      <c r="Q628" s="15">
        <f>N628-O628-P628</f>
        <v>12</v>
      </c>
      <c r="R628" s="14" t="s">
        <v>75</v>
      </c>
      <c r="S628" s="14">
        <f>IF(R628="N/A", J628-($B$1-F628), J628-($B$1-R628))</f>
        <v>2</v>
      </c>
      <c r="T628" s="15">
        <v>6</v>
      </c>
      <c r="U628" s="15">
        <v>6</v>
      </c>
      <c r="V628" s="15" t="str">
        <f>IF($S628&lt;3, "N/A", $M628)</f>
        <v>N/A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No</v>
      </c>
      <c r="AA628" s="17" t="str">
        <f>IF(C628="DM", "N/A", IF(Z628="No","N/A",VLOOKUP(B628,'Extension List'!$A$3:$AE$1972,19,FALSE)))</f>
        <v>N/A</v>
      </c>
      <c r="AB628" s="14" t="str">
        <f>IF(C628="DM", "N/A", IF(Z628="No","N/A",VLOOKUP(B628,'Extension List'!$A$3:$AE$1972,21,FALSE)))</f>
        <v>N/A</v>
      </c>
      <c r="AC628" s="14" t="str">
        <f>IF(AA628="N/A", "N/A", 0)</f>
        <v>N/A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13</v>
      </c>
      <c r="AN628" s="15">
        <f>IF(AD628="N/A", IF(U628="N/A", "N/A", L628+U628), AD628+AH628)</f>
        <v>13</v>
      </c>
      <c r="AO628" s="15" t="str">
        <f>IF(AD628="N/A", IF(V628="N/A", "N/A", L628+V628), IF(AI628="N/A", "N/A", AD628+AI628))</f>
        <v>N/A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40</v>
      </c>
      <c r="AT628" s="14" t="s">
        <v>40</v>
      </c>
      <c r="AU628" s="14" t="s">
        <v>40</v>
      </c>
      <c r="AV628" s="14" t="s">
        <v>40</v>
      </c>
      <c r="AW628" s="14" t="s">
        <v>40</v>
      </c>
      <c r="AX628" s="14" t="s">
        <v>40</v>
      </c>
      <c r="AY628" s="14" t="s">
        <v>40</v>
      </c>
      <c r="AZ628" s="14" t="s">
        <v>40</v>
      </c>
      <c r="BA628" s="14" t="s">
        <v>40</v>
      </c>
      <c r="BB628" s="14" t="s">
        <v>40</v>
      </c>
      <c r="BC628" s="14" t="s">
        <v>40</v>
      </c>
      <c r="BD628" s="14" t="s">
        <v>40</v>
      </c>
      <c r="BE628" s="14" t="s">
        <v>40</v>
      </c>
      <c r="BF628" s="14" t="s">
        <v>40</v>
      </c>
      <c r="BG628" s="14" t="s">
        <v>40</v>
      </c>
      <c r="BH628" s="14" t="s">
        <v>40</v>
      </c>
      <c r="BI628" s="14"/>
      <c r="BJ628" s="15">
        <f>IF(AR628="R", $CA628, IF(OR(AR628="P", AR628="T", AR628="N"), 0, IF($C628="DM", $T628, IF(OR(AR628="Y", AR628="IR"),$AM628,IF(AR628="C", IF($BI628="Y", IF($AF628="N/A", $Q628, $AF628), IF($AG628="N/A", $T628,$AG628)))))))</f>
        <v>13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13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13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13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13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13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13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13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13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13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13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13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13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13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13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13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13</v>
      </c>
      <c r="CA628" s="14" t="s">
        <v>75</v>
      </c>
      <c r="CB628" s="15">
        <f>BZ628</f>
        <v>13</v>
      </c>
      <c r="CC628" s="14">
        <f>IF(OR($BH628="T", $BH628="R"), 0, IF($BH628="C", IF($BI628="Y", IF($BA628="C", 0, IF(AF628="N/A", Q628-T628, AF628-AG628)), IF($AF628="N/A", U628, AH628)), AN628))</f>
        <v>13</v>
      </c>
      <c r="CD628" s="14" t="str">
        <f>IF(OR($BH628="T", $BH628="R"), 0, IF($BH628="C", IF($BI628="Y", 0, IF($AF628="N/A", V628, AI628)), AO628))</f>
        <v>N/A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S:7 G:6 GR:12</v>
      </c>
      <c r="CH628" s="6"/>
      <c r="CK628" s="6"/>
      <c r="CL628" s="6"/>
      <c r="CM628" s="6"/>
      <c r="CN628" s="6"/>
      <c r="CO628" s="6"/>
      <c r="CP628" s="6"/>
    </row>
    <row r="629" spans="1:94" x14ac:dyDescent="0.25">
      <c r="A629" s="13">
        <v>2546</v>
      </c>
      <c r="B629" s="14" t="s">
        <v>1978</v>
      </c>
      <c r="C629" s="14" t="s">
        <v>68</v>
      </c>
      <c r="D629" s="14" t="s">
        <v>55</v>
      </c>
      <c r="E629" s="14">
        <f>VLOOKUP(B629, 'Rookie Year'!$A$2:$B$55555,2,FALSE)</f>
        <v>2018</v>
      </c>
      <c r="F629" s="14">
        <v>2018</v>
      </c>
      <c r="G629" s="14" t="s">
        <v>42</v>
      </c>
      <c r="H629" s="14" t="s">
        <v>1926</v>
      </c>
      <c r="I629" s="15">
        <v>19</v>
      </c>
      <c r="J629" s="14">
        <v>4</v>
      </c>
      <c r="K629" s="16">
        <f>IF(AND(G629&lt;&gt;"N",R629="N/A"), IF(I629&lt;4, 0, 0.25),IF(I629=1, IF(J629=1,0.25, 0.25), IF(I629&lt;13, 0.25, IF(I629&lt;26, 0.4, IF(I629&lt;51, 0.6, 0.75)))))</f>
        <v>0.4</v>
      </c>
      <c r="L629" s="15">
        <f>I629-M629</f>
        <v>11</v>
      </c>
      <c r="M629" s="15">
        <f>ROUNDUP(I629*K629,0)</f>
        <v>8</v>
      </c>
      <c r="N629" s="15">
        <f>M629*J629</f>
        <v>32</v>
      </c>
      <c r="O629" s="15">
        <v>30</v>
      </c>
      <c r="P629" s="15">
        <v>2</v>
      </c>
      <c r="Q629" s="15">
        <f>N629-O629-P629</f>
        <v>0</v>
      </c>
      <c r="R629" s="14">
        <v>2024</v>
      </c>
      <c r="S629" s="14">
        <f>IF(R629="N/A", J629-($B$1-F629), J629-($B$1-R629))</f>
        <v>3</v>
      </c>
      <c r="T629" s="15">
        <v>0</v>
      </c>
      <c r="U629" s="15">
        <v>0</v>
      </c>
      <c r="V629" s="15">
        <v>0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No</v>
      </c>
      <c r="AA629" s="17" t="str">
        <f>IF(C629="DM", "N/A", IF(Z629="No","N/A",VLOOKUP(B629,'Extension List'!$A$3:$AE$1972,19,FALSE)))</f>
        <v>N/A</v>
      </c>
      <c r="AB629" s="14" t="str">
        <f>IF(C629="DM", "N/A", IF(Z629="No","N/A",VLOOKUP(B629,'Extension List'!$A$3:$AE$1972,21,FALSE)))</f>
        <v>N/A</v>
      </c>
      <c r="AC629" s="14" t="str">
        <f>IF(AA629="N/A", "N/A", 0)</f>
        <v>N/A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11</v>
      </c>
      <c r="AN629" s="15">
        <f>IF(AD629="N/A", IF(U629="N/A", "N/A", L629+U629), AD629+AH629)</f>
        <v>11</v>
      </c>
      <c r="AO629" s="15">
        <f>IF(AD629="N/A", IF(V629="N/A", "N/A", L629+V629), IF(AI629="N/A", "N/A", AD629+AI629))</f>
        <v>11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40</v>
      </c>
      <c r="AS629" s="14" t="s">
        <v>40</v>
      </c>
      <c r="AT629" s="14" t="s">
        <v>40</v>
      </c>
      <c r="AU629" s="14" t="s">
        <v>40</v>
      </c>
      <c r="AV629" s="14" t="s">
        <v>40</v>
      </c>
      <c r="AW629" s="14" t="s">
        <v>40</v>
      </c>
      <c r="AX629" s="14" t="s">
        <v>40</v>
      </c>
      <c r="AY629" s="14" t="s">
        <v>40</v>
      </c>
      <c r="AZ629" s="14" t="s">
        <v>40</v>
      </c>
      <c r="BA629" s="14" t="s">
        <v>40</v>
      </c>
      <c r="BB629" s="14" t="s">
        <v>40</v>
      </c>
      <c r="BC629" s="14" t="s">
        <v>40</v>
      </c>
      <c r="BD629" s="14" t="s">
        <v>40</v>
      </c>
      <c r="BE629" s="14" t="s">
        <v>40</v>
      </c>
      <c r="BF629" s="14" t="s">
        <v>40</v>
      </c>
      <c r="BG629" s="14" t="s">
        <v>40</v>
      </c>
      <c r="BH629" s="14" t="s">
        <v>40</v>
      </c>
      <c r="BI629" s="14"/>
      <c r="BJ629" s="15">
        <f>IF(AR629="R", $CA629, IF(OR(AR629="P", AR629="T", AR629="N"), 0, IF($C629="DM", $T629, IF(OR(AR629="Y", AR629="IR"),$AM629,IF(AR629="C", IF($BI629="Y", IF($AF629="N/A", $Q629, $AF629), IF($AG629="N/A", $T629,$AG629)))))))</f>
        <v>11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11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11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11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11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11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11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11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11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11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11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11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11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11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11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11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11</v>
      </c>
      <c r="CA629" s="14" t="s">
        <v>75</v>
      </c>
      <c r="CB629" s="15">
        <f>BZ629</f>
        <v>11</v>
      </c>
      <c r="CC629" s="14">
        <f>IF(OR($BH629="T", $BH629="R"), 0, IF($BH629="C", IF($BI629="Y", IF($BA629="C", 0, IF(AF629="N/A", Q629-T629, AF629-AG629)), IF($AF629="N/A", U629, AH629)), AN629))</f>
        <v>11</v>
      </c>
      <c r="CD629" s="14">
        <f>IF(OR($BH629="T", $BH629="R"), 0, IF($BH629="C", IF($BI629="Y", 0, IF($AF629="N/A", V629, AI629)), AO629))</f>
        <v>11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S:11 G:8 GR:0</v>
      </c>
      <c r="CH629" s="6"/>
      <c r="CK629" s="6"/>
      <c r="CL629" s="6"/>
      <c r="CM629" s="6"/>
      <c r="CN629" s="6"/>
      <c r="CO629" s="6"/>
      <c r="CP629" s="6"/>
    </row>
    <row r="630" spans="1:94" x14ac:dyDescent="0.25">
      <c r="A630" s="13">
        <v>4748</v>
      </c>
      <c r="B630" s="14" t="s">
        <v>2578</v>
      </c>
      <c r="C630" s="14" t="s">
        <v>68</v>
      </c>
      <c r="D630" s="14" t="s">
        <v>55</v>
      </c>
      <c r="E630" s="14">
        <f>VLOOKUP(B630, 'Rookie Year'!$A$2:$B$55555,2,FALSE)</f>
        <v>2022</v>
      </c>
      <c r="F630" s="14">
        <v>2022</v>
      </c>
      <c r="G630" s="14" t="s">
        <v>40</v>
      </c>
      <c r="H630" s="14" t="s">
        <v>2177</v>
      </c>
      <c r="I630" s="15">
        <v>3</v>
      </c>
      <c r="J630" s="14">
        <v>4</v>
      </c>
      <c r="K630" s="16">
        <f>IF(AND(G630&lt;&gt;"N",R630="N/A"), IF(I630&lt;4, 0, 0.25),IF(I630=1, IF(J630=1,0.25, 0.25), IF(I630&lt;13, 0.25, IF(I630&lt;26, 0.4, IF(I630&lt;51, 0.6, 0.75)))))</f>
        <v>0</v>
      </c>
      <c r="L630" s="15">
        <f>I630-M630</f>
        <v>3</v>
      </c>
      <c r="M630" s="15">
        <f>ROUNDUP(I630*K630,0)</f>
        <v>0</v>
      </c>
      <c r="N630" s="15">
        <f>M630*J630</f>
        <v>0</v>
      </c>
      <c r="O630" s="15">
        <v>0</v>
      </c>
      <c r="P630" s="15">
        <v>0</v>
      </c>
      <c r="Q630" s="15">
        <f>N630-O630-P630</f>
        <v>0</v>
      </c>
      <c r="R630" s="14" t="s">
        <v>75</v>
      </c>
      <c r="S630" s="14">
        <f>IF(R630="N/A", J630-($B$1-F630), J630-($B$1-R630))</f>
        <v>1</v>
      </c>
      <c r="T630" s="15">
        <v>0</v>
      </c>
      <c r="U630" s="15" t="str">
        <f>IF($S630&lt;2, "N/A", $M630)</f>
        <v>N/A</v>
      </c>
      <c r="V630" s="15" t="str">
        <f>IF($S630&lt;3, "N/A", $M630)</f>
        <v>N/A</v>
      </c>
      <c r="W630" s="15" t="str">
        <f>IF($S630&lt;4, "N/A", $M630)</f>
        <v>N/A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Yes</v>
      </c>
      <c r="AA630" s="17">
        <f>IF(C630="DM", "N/A", IF(Z630="No","N/A",VLOOKUP(B630,'Extension List'!$A$3:$AE$1972,19,FALSE)))</f>
        <v>11</v>
      </c>
      <c r="AB630" s="14">
        <f>IF(C630="DM", "N/A", IF(Z630="No","N/A",VLOOKUP(B630,'Extension List'!$A$3:$AE$1972,21,FALSE)))</f>
        <v>3</v>
      </c>
      <c r="AC630" s="14">
        <f>IF(AA630="N/A", "N/A", 0)</f>
        <v>0</v>
      </c>
      <c r="AD630" s="15" t="str">
        <f>IF(AE630="N/A", "N/A", AA630-AE630)</f>
        <v>N/A</v>
      </c>
      <c r="AE630" s="15" t="str">
        <f>IF(AA630="N/A", "N/A", IF(AC630&gt;0, IF(AA630&lt;13, ROUNDUP(0.25*AA630,0), IF(AA630&lt;26, ROUNDUP(0.4*AA630,0), IF(AA630&lt;51, ROUNDUP(0.6*AA630,0), ROUNDUP(0.75*AA630,0)))), "N/A"))</f>
        <v>N/A</v>
      </c>
      <c r="AF630" s="15" t="str">
        <f>IF(AD630="N/A","N/A", (AE630*AC630)+Q630)</f>
        <v>N/A</v>
      </c>
      <c r="AG630" s="15" t="str">
        <f>IF($AF630="N/A", "N/A", "TBC")</f>
        <v>N/A</v>
      </c>
      <c r="AH630" s="15" t="str">
        <f>IF($AF630="N/A", "N/A", "TBC")</f>
        <v>N/A</v>
      </c>
      <c r="AI630" s="15" t="str">
        <f>IF($AF630="N/A","N/A",IF(AC630&gt;1,"TBC","N/A"))</f>
        <v>N/A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N/A</v>
      </c>
      <c r="AM630" s="15">
        <f>IF(AD630="N/A", L630+T630, L630+AG630)</f>
        <v>3</v>
      </c>
      <c r="AN630" s="15" t="str">
        <f>IF(AD630="N/A", IF(U630="N/A", "N/A", L630+U630), AD630+AH630)</f>
        <v>N/A</v>
      </c>
      <c r="AO630" s="15" t="str">
        <f>IF(AD630="N/A", IF(V630="N/A", "N/A", L630+V630), IF(AI630="N/A", "N/A", AD630+AI630))</f>
        <v>N/A</v>
      </c>
      <c r="AP630" s="15" t="str">
        <f>IF(AD630="N/A", IF(W630="N/A", "N/A", L630+W630), IF(AJ630="N/A", "N/A", AD630+AJ630))</f>
        <v>N/A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44</v>
      </c>
      <c r="AW630" s="14" t="s">
        <v>44</v>
      </c>
      <c r="AX630" s="14" t="s">
        <v>44</v>
      </c>
      <c r="AY630" s="14" t="s">
        <v>44</v>
      </c>
      <c r="AZ630" s="14" t="s">
        <v>44</v>
      </c>
      <c r="BA630" s="14" t="s">
        <v>44</v>
      </c>
      <c r="BB630" s="14" t="s">
        <v>44</v>
      </c>
      <c r="BC630" s="14" t="s">
        <v>44</v>
      </c>
      <c r="BD630" s="14" t="s">
        <v>44</v>
      </c>
      <c r="BE630" s="14" t="s">
        <v>44</v>
      </c>
      <c r="BF630" s="14" t="s">
        <v>44</v>
      </c>
      <c r="BG630" s="14" t="s">
        <v>44</v>
      </c>
      <c r="BH630" s="14" t="s">
        <v>44</v>
      </c>
      <c r="BI630" s="14"/>
      <c r="BJ630" s="15">
        <f>IF(AR630="R", $CA630, IF(OR(AR630="P", AR630="T", AR630="N"), 0, IF($C630="DM", $T630, IF(OR(AR630="Y", AR630="IR"),$AM630,IF(AR630="C", IF($BI630="Y", IF($AF630="N/A", $Q630, $AF630), IF($AG630="N/A", $T630,$AG630)))))))</f>
        <v>3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3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3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3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0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0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0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0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0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0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0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0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0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0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0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0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0</v>
      </c>
      <c r="CA630" s="14" t="s">
        <v>75</v>
      </c>
      <c r="CB630" s="15">
        <f>BZ630</f>
        <v>0</v>
      </c>
      <c r="CC630" s="14" t="str">
        <f>IF(OR($BH630="T", $BH630="R"), 0, IF($BH630="C", IF($BI630="Y", IF($BA630="C", 0, IF(AF630="N/A", Q630-T630, AF630-AG630)), IF($AF630="N/A", U630, AH630)), AN630))</f>
        <v>N/A</v>
      </c>
      <c r="CD630" s="14" t="str">
        <f>IF(OR($BH630="T", $BH630="R"), 0, IF($BH630="C", IF($BI630="Y", 0, IF($AF630="N/A", V630, AI630)), AO630))</f>
        <v>N/A</v>
      </c>
      <c r="CE630" s="14" t="str">
        <f>IF(OR($BH630="T", $BH630="R"), 0, IF($BH630="C", IF($BI630="Y", 0, IF($AF630="N/A", W630, AJ630)), AP630))</f>
        <v>N/A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S:3 G:0 GR:0</v>
      </c>
      <c r="CH630" s="6"/>
      <c r="CK630" s="6"/>
      <c r="CL630" s="6"/>
      <c r="CM630" s="6"/>
      <c r="CN630" s="6"/>
      <c r="CO630" s="6"/>
      <c r="CP630" s="6"/>
    </row>
    <row r="631" spans="1:94" x14ac:dyDescent="0.25">
      <c r="A631" s="13">
        <v>6108</v>
      </c>
      <c r="B631" s="14" t="s">
        <v>3224</v>
      </c>
      <c r="C631" s="14" t="s">
        <v>68</v>
      </c>
      <c r="D631" s="14" t="s">
        <v>55</v>
      </c>
      <c r="E631" s="14">
        <v>2025</v>
      </c>
      <c r="F631" s="14">
        <v>2025</v>
      </c>
      <c r="G631" s="14" t="s">
        <v>40</v>
      </c>
      <c r="H631" s="14" t="s">
        <v>2241</v>
      </c>
      <c r="I631" s="15">
        <v>1</v>
      </c>
      <c r="J631" s="14">
        <v>3</v>
      </c>
      <c r="K631" s="16">
        <f>IF(AND(G631&lt;&gt;"N",R631="N/A"), IF(I631&lt;4, 0, 0.25),IF(I631=1, IF(J631=1,0.25, 0.25), IF(I631&lt;13, 0.25, IF(I631&lt;26, 0.4, IF(I631&lt;51, 0.6, 0.75)))))</f>
        <v>0</v>
      </c>
      <c r="L631" s="15">
        <f>I631-M631</f>
        <v>1</v>
      </c>
      <c r="M631" s="15">
        <f>ROUNDUP(I631*K631,0)</f>
        <v>0</v>
      </c>
      <c r="N631" s="15">
        <f>M631*J631</f>
        <v>0</v>
      </c>
      <c r="O631" s="15">
        <v>0</v>
      </c>
      <c r="P631" s="15">
        <v>0</v>
      </c>
      <c r="Q631" s="15">
        <f>N631-O631-P631</f>
        <v>0</v>
      </c>
      <c r="R631" s="14" t="s">
        <v>75</v>
      </c>
      <c r="S631" s="14">
        <f>IF(R631="N/A", J631-($B$1-F631), J631-($B$1-R631))</f>
        <v>3</v>
      </c>
      <c r="T631" s="15">
        <f>IF($S631&lt;1, "N/A", $M631)</f>
        <v>0</v>
      </c>
      <c r="U631" s="15">
        <f>IF($S631&lt;2, "N/A", $M631)</f>
        <v>0</v>
      </c>
      <c r="V631" s="15">
        <f>IF($S631&lt;3, "N/A", $M631)</f>
        <v>0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List'!$A$3:$AE$1972,19,FALSE)))</f>
        <v>N/A</v>
      </c>
      <c r="AB631" s="14" t="str">
        <f>IF(C631="DM", "N/A", IF(Z631="No","N/A",VLOOKUP(B631,'Extension List'!$A$3:$AE$1972,21,FALSE)))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1</v>
      </c>
      <c r="AN631" s="15">
        <f>IF(AD631="N/A", IF(U631="N/A", "N/A", L631+U631), AD631+AH631)</f>
        <v>1</v>
      </c>
      <c r="AO631" s="15">
        <f>IF(AD631="N/A", IF(V631="N/A", "N/A", L631+V631), IF(AI631="N/A", "N/A", AD631+AI631))</f>
        <v>1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40</v>
      </c>
      <c r="AS631" s="14" t="s">
        <v>40</v>
      </c>
      <c r="AT631" s="14" t="s">
        <v>40</v>
      </c>
      <c r="AU631" s="14" t="s">
        <v>40</v>
      </c>
      <c r="AV631" s="14" t="s">
        <v>40</v>
      </c>
      <c r="AW631" s="14" t="s">
        <v>40</v>
      </c>
      <c r="AX631" s="14" t="s">
        <v>40</v>
      </c>
      <c r="AY631" s="14" t="s">
        <v>40</v>
      </c>
      <c r="AZ631" s="14" t="s">
        <v>40</v>
      </c>
      <c r="BA631" s="14" t="s">
        <v>40</v>
      </c>
      <c r="BB631" s="14" t="s">
        <v>40</v>
      </c>
      <c r="BC631" s="14" t="s">
        <v>40</v>
      </c>
      <c r="BD631" s="14" t="s">
        <v>40</v>
      </c>
      <c r="BE631" s="14" t="s">
        <v>40</v>
      </c>
      <c r="BF631" s="14" t="s">
        <v>40</v>
      </c>
      <c r="BG631" s="14" t="s">
        <v>40</v>
      </c>
      <c r="BH631" s="14" t="s">
        <v>40</v>
      </c>
      <c r="BJ631" s="15">
        <f>IF(AR631="R", $CA631, IF(OR(AR631="P", AR631="T", AR631="N"), 0, IF($C631="DM", $T631, IF(OR(AR631="Y", AR631="IR"),$AM631,IF(AR631="C", IF($BI631="Y", IF($AF631="N/A", $Q631, $AF631), IF($AG631="N/A", $T631,$AG631)))))))</f>
        <v>1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1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1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1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1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1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1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1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1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1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1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1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1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1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1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1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1</v>
      </c>
      <c r="CA631" s="14" t="s">
        <v>75</v>
      </c>
      <c r="CB631" s="15">
        <f>BZ631</f>
        <v>1</v>
      </c>
      <c r="CC631" s="14">
        <f>IF(OR($BH631="T", $BH631="R"), 0, IF($BH631="C", IF($BI631="Y", IF($BA631="C", 0, IF(AF631="N/A", Q631-T631, AF631-AG631)), IF($AF631="N/A", U631, AH631)), AN631))</f>
        <v>1</v>
      </c>
      <c r="CD631" s="14">
        <f>IF(OR($BH631="T", $BH631="R"), 0, IF($BH631="C", IF($BI631="Y", 0, IF($AF631="N/A", V631, AI631)), AO631))</f>
        <v>1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S:1 G:0 GR:0</v>
      </c>
      <c r="CH631" s="6"/>
      <c r="CK631" s="6"/>
      <c r="CL631" s="6"/>
      <c r="CM631" s="6"/>
      <c r="CN631" s="6"/>
      <c r="CO631" s="6"/>
      <c r="CP631" s="6"/>
    </row>
    <row r="632" spans="1:94" x14ac:dyDescent="0.25">
      <c r="A632" s="13">
        <v>5737</v>
      </c>
      <c r="B632" s="14" t="s">
        <v>2943</v>
      </c>
      <c r="C632" s="14" t="s">
        <v>69</v>
      </c>
      <c r="D632" s="14" t="s">
        <v>55</v>
      </c>
      <c r="E632" s="14">
        <f>VLOOKUP(B632, 'Rookie Year'!$A$2:$B$55555,2,FALSE)</f>
        <v>2020</v>
      </c>
      <c r="F632" s="14">
        <v>2025</v>
      </c>
      <c r="G632" s="14" t="s">
        <v>42</v>
      </c>
      <c r="H632" s="14" t="s">
        <v>2928</v>
      </c>
      <c r="I632" s="15">
        <v>30</v>
      </c>
      <c r="J632" s="14">
        <v>3</v>
      </c>
      <c r="K632" s="16">
        <f>IF(AND(G632&lt;&gt;"N",R632="N/A"), IF(I632&lt;4, 0, 0.25),IF(I632=1, IF(J632=1,0.25, 0.25), IF(I632&lt;13, 0.25, IF(I632&lt;26, 0.4, IF(I632&lt;51, 0.6, 0.75)))))</f>
        <v>0.6</v>
      </c>
      <c r="L632" s="15">
        <f>I632-M632</f>
        <v>12</v>
      </c>
      <c r="M632" s="15">
        <f>ROUNDUP(I632*K632,0)</f>
        <v>18</v>
      </c>
      <c r="N632" s="15">
        <f>M632*J632</f>
        <v>54</v>
      </c>
      <c r="O632" s="15">
        <v>0</v>
      </c>
      <c r="P632" s="15">
        <v>0</v>
      </c>
      <c r="Q632" s="15">
        <f>N632-O632-P632</f>
        <v>54</v>
      </c>
      <c r="R632" s="14" t="s">
        <v>75</v>
      </c>
      <c r="S632" s="14">
        <f>IF(R632="N/A", J632-($B$1-F632), J632-($B$1-R632))</f>
        <v>3</v>
      </c>
      <c r="T632" s="15">
        <v>36</v>
      </c>
      <c r="U632" s="15">
        <f>IF($S632&lt;2, "N/A", $M632)</f>
        <v>18</v>
      </c>
      <c r="V632" s="15">
        <v>0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No</v>
      </c>
      <c r="AA632" s="17" t="str">
        <f>IF(C632="DM", "N/A", IF(Z632="No","N/A",VLOOKUP(B632,'Extension List'!$A$3:$AE$1972,19,FALSE)))</f>
        <v>N/A</v>
      </c>
      <c r="AB632" s="14" t="str">
        <f>IF(C632="DM", "N/A", IF(Z632="No","N/A",VLOOKUP(B632,'Extension List'!$A$3:$AE$1972,21,FALSE)))</f>
        <v>N/A</v>
      </c>
      <c r="AC632" s="14" t="str">
        <f>IF(AA632="N/A", "N/A", 0)</f>
        <v>N/A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48</v>
      </c>
      <c r="AN632" s="15">
        <f>IF(AD632="N/A", IF(U632="N/A", "N/A", L632+U632), AD632+AH632)</f>
        <v>30</v>
      </c>
      <c r="AO632" s="15">
        <f>IF(AD632="N/A", IF(V632="N/A", "N/A", L632+V632), IF(AI632="N/A", "N/A", AD632+AI632))</f>
        <v>12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40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I632" s="14"/>
      <c r="BJ632" s="15">
        <f>IF(AR632="R", $CA632, IF(OR(AR632="P", AR632="T", AR632="N"), 0, IF($C632="DM", $T632, IF(OR(AR632="Y", AR632="IR"),$AM632,IF(AR632="C", IF($BI632="Y", IF($AF632="N/A", $Q632, $AF632), IF($AG632="N/A", $T632,$AG632)))))))</f>
        <v>48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48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48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48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48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48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48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48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48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48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48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48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48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48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48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48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48</v>
      </c>
      <c r="CA632" s="14" t="s">
        <v>75</v>
      </c>
      <c r="CB632" s="15">
        <f>BZ632</f>
        <v>48</v>
      </c>
      <c r="CC632" s="14">
        <f>IF(OR($BH632="T", $BH632="R"), 0, IF($BH632="C", IF($BI632="Y", IF($BA632="C", 0, IF(AF632="N/A", Q632-T632, AF632-AG632)), IF($AF632="N/A", U632, AH632)), AN632))</f>
        <v>30</v>
      </c>
      <c r="CD632" s="14">
        <f>IF(OR($BH632="T", $BH632="R"), 0, IF($BH632="C", IF($BI632="Y", 0, IF($AF632="N/A", V632, AI632)), AO632))</f>
        <v>12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S:12 G:18 GR:54</v>
      </c>
      <c r="CH632" s="6"/>
      <c r="CK632" s="6"/>
      <c r="CL632" s="6"/>
      <c r="CM632" s="6"/>
      <c r="CN632" s="6"/>
      <c r="CO632" s="6"/>
      <c r="CP632" s="6"/>
    </row>
    <row r="633" spans="1:94" x14ac:dyDescent="0.25">
      <c r="A633" s="13">
        <v>5162</v>
      </c>
      <c r="B633" s="14" t="s">
        <v>2754</v>
      </c>
      <c r="C633" s="14" t="s">
        <v>69</v>
      </c>
      <c r="D633" s="14" t="s">
        <v>55</v>
      </c>
      <c r="E633" s="14">
        <f>VLOOKUP(B633, 'Rookie Year'!$A$2:$B$55555,2,FALSE)</f>
        <v>2023</v>
      </c>
      <c r="F633" s="14">
        <v>2023</v>
      </c>
      <c r="G633" s="14" t="s">
        <v>40</v>
      </c>
      <c r="H633" s="14" t="s">
        <v>2156</v>
      </c>
      <c r="I633" s="15">
        <v>9</v>
      </c>
      <c r="J633" s="14">
        <v>4</v>
      </c>
      <c r="K633" s="16">
        <f>IF(AND(G633&lt;&gt;"N",R633="N/A"), IF(I633&lt;4, 0, 0.25),IF(I633=1, IF(J633=1,0.25, 0.25), IF(I633&lt;13, 0.25, IF(I633&lt;26, 0.4, IF(I633&lt;51, 0.6, 0.75)))))</f>
        <v>0.25</v>
      </c>
      <c r="L633" s="15">
        <f>I633-M633</f>
        <v>6</v>
      </c>
      <c r="M633" s="15">
        <f>ROUNDUP(I633*K633,0)</f>
        <v>3</v>
      </c>
      <c r="N633" s="15">
        <f>M633*J633</f>
        <v>12</v>
      </c>
      <c r="O633" s="15">
        <v>12</v>
      </c>
      <c r="P633" s="15">
        <v>0</v>
      </c>
      <c r="Q633" s="15">
        <f>N633-O633-P633</f>
        <v>0</v>
      </c>
      <c r="R633" s="14" t="s">
        <v>75</v>
      </c>
      <c r="S633" s="14">
        <f>IF(R633="N/A", J633-($B$1-F633), J633-($B$1-R633))</f>
        <v>2</v>
      </c>
      <c r="T633" s="15">
        <v>0</v>
      </c>
      <c r="U633" s="15">
        <v>0</v>
      </c>
      <c r="V633" s="15" t="str">
        <f>IF($S633&lt;3, "N/A", $M633)</f>
        <v>N/A</v>
      </c>
      <c r="W633" s="15" t="str">
        <f>IF($S633&lt;4, "N/A", $M633)</f>
        <v>N/A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No</v>
      </c>
      <c r="AA633" s="17" t="str">
        <f>IF(C633="DM", "N/A", IF(Z633="No","N/A",VLOOKUP(B633,'Extension List'!$A$3:$AE$1972,19,FALSE)))</f>
        <v>N/A</v>
      </c>
      <c r="AB633" s="14" t="str">
        <f>IF(C633="DM", "N/A", IF(Z633="No","N/A",VLOOKUP(B633,'Extension List'!$A$3:$AE$1972,21,FALSE)))</f>
        <v>N/A</v>
      </c>
      <c r="AC633" s="14" t="str">
        <f>IF(AA633="N/A", "N/A", 0)</f>
        <v>N/A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6</v>
      </c>
      <c r="AN633" s="15">
        <f>IF(AD633="N/A", IF(U633="N/A", "N/A", L633+U633), AD633+AH633)</f>
        <v>6</v>
      </c>
      <c r="AO633" s="15" t="str">
        <f>IF(AD633="N/A", IF(V633="N/A", "N/A", L633+V633), IF(AI633="N/A", "N/A", AD633+AI633))</f>
        <v>N/A</v>
      </c>
      <c r="AP633" s="15" t="str">
        <f>IF(AD633="N/A", IF(W633="N/A", "N/A", L633+W633), IF(AJ633="N/A", "N/A", AD633+AJ633))</f>
        <v>N/A</v>
      </c>
      <c r="AQ633" s="15" t="str">
        <f>IF(AD633="N/A", IF(X633="N/A", "N/A", L633+X633), IF(AK633="N/A", "N/A", AD633+AK633))</f>
        <v>N/A</v>
      </c>
      <c r="AR633" s="14" t="s">
        <v>40</v>
      </c>
      <c r="AS633" s="14" t="s">
        <v>40</v>
      </c>
      <c r="AT633" s="14" t="s">
        <v>40</v>
      </c>
      <c r="AU633" s="14" t="s">
        <v>40</v>
      </c>
      <c r="AV633" s="14" t="s">
        <v>40</v>
      </c>
      <c r="AW633" s="14" t="s">
        <v>40</v>
      </c>
      <c r="AX633" s="14" t="s">
        <v>40</v>
      </c>
      <c r="AY633" s="14" t="s">
        <v>40</v>
      </c>
      <c r="AZ633" s="14" t="s">
        <v>40</v>
      </c>
      <c r="BA633" s="14" t="s">
        <v>40</v>
      </c>
      <c r="BB633" s="14" t="s">
        <v>40</v>
      </c>
      <c r="BC633" s="14" t="s">
        <v>40</v>
      </c>
      <c r="BD633" s="14" t="s">
        <v>40</v>
      </c>
      <c r="BE633" s="14" t="s">
        <v>40</v>
      </c>
      <c r="BF633" s="14" t="s">
        <v>40</v>
      </c>
      <c r="BG633" s="14" t="s">
        <v>40</v>
      </c>
      <c r="BH633" s="14" t="s">
        <v>40</v>
      </c>
      <c r="BI633" s="14"/>
      <c r="BJ633" s="15">
        <f>IF(AR633="R", $CA633, IF(OR(AR633="P", AR633="T", AR633="N"), 0, IF($C633="DM", $T633, IF(OR(AR633="Y", AR633="IR"),$AM633,IF(AR633="C", IF($BI633="Y", IF($AF633="N/A", $Q633, $AF633), IF($AG633="N/A", $T633,$AG633)))))))</f>
        <v>6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6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6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6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6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6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6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6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6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6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6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6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6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6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6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6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6</v>
      </c>
      <c r="CA633" s="14" t="s">
        <v>75</v>
      </c>
      <c r="CB633" s="15">
        <f>BZ633</f>
        <v>6</v>
      </c>
      <c r="CC633" s="14">
        <f>IF(OR($BH633="T", $BH633="R"), 0, IF($BH633="C", IF($BI633="Y", IF($BA633="C", 0, IF(AF633="N/A", Q633-T633, AF633-AG633)), IF($AF633="N/A", U633, AH633)), AN633))</f>
        <v>6</v>
      </c>
      <c r="CD633" s="14" t="str">
        <f>IF(OR($BH633="T", $BH633="R"), 0, IF($BH633="C", IF($BI633="Y", 0, IF($AF633="N/A", V633, AI633)), AO633))</f>
        <v>N/A</v>
      </c>
      <c r="CE633" s="14" t="str">
        <f>IF(OR($BH633="T", $BH633="R"), 0, IF($BH633="C", IF($BI633="Y", 0, IF($AF633="N/A", W633, AJ633)), AP633))</f>
        <v>N/A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S:6 G:3 GR:0</v>
      </c>
      <c r="CH633" s="6"/>
      <c r="CK633" s="6"/>
      <c r="CL633" s="6"/>
      <c r="CM633" s="6"/>
      <c r="CN633" s="6"/>
      <c r="CO633" s="6"/>
      <c r="CP633" s="6"/>
    </row>
    <row r="634" spans="1:94" x14ac:dyDescent="0.25">
      <c r="A634" s="13">
        <v>5614</v>
      </c>
      <c r="B634" s="14" t="s">
        <v>3070</v>
      </c>
      <c r="C634" s="14" t="s">
        <v>69</v>
      </c>
      <c r="D634" s="14" t="s">
        <v>55</v>
      </c>
      <c r="E634" s="14">
        <f>VLOOKUP(B634, 'Rookie Year'!$A$2:$B$55555,2,FALSE)</f>
        <v>2024</v>
      </c>
      <c r="F634" s="14">
        <v>2024</v>
      </c>
      <c r="G634" s="14" t="s">
        <v>40</v>
      </c>
      <c r="H634" s="14" t="s">
        <v>2165</v>
      </c>
      <c r="I634" s="15">
        <v>6</v>
      </c>
      <c r="J634" s="14">
        <v>4</v>
      </c>
      <c r="K634" s="16">
        <f>IF(AND(G634&lt;&gt;"N",R634="N/A"), IF(I634&lt;4, 0, 0.25),IF(I634=1, IF(J634=1,0.25, 0.25), IF(I634&lt;13, 0.25, IF(I634&lt;26, 0.4, IF(I634&lt;51, 0.6, 0.75)))))</f>
        <v>0.25</v>
      </c>
      <c r="L634" s="15">
        <f>I634-M634</f>
        <v>4</v>
      </c>
      <c r="M634" s="15">
        <f>ROUNDUP(I634*K634,0)</f>
        <v>2</v>
      </c>
      <c r="N634" s="15">
        <f>M634*J634</f>
        <v>8</v>
      </c>
      <c r="O634" s="15">
        <v>8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3</v>
      </c>
      <c r="T634" s="15">
        <v>0</v>
      </c>
      <c r="U634" s="15">
        <v>0</v>
      </c>
      <c r="V634" s="15">
        <v>0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List'!$A$3:$AE$1972,19,FALSE)))</f>
        <v>N/A</v>
      </c>
      <c r="AB634" s="14" t="str">
        <f>IF(C634="DM", "N/A", IF(Z634="No","N/A",VLOOKUP(B634,'Extension List'!$A$3:$AE$1972,21,FALSE)))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4</v>
      </c>
      <c r="AN634" s="15">
        <f>IF(AD634="N/A", IF(U634="N/A", "N/A", L634+U634), AD634+AH634)</f>
        <v>4</v>
      </c>
      <c r="AO634" s="15">
        <f>IF(AD634="N/A", IF(V634="N/A", "N/A", L634+V634), IF(AI634="N/A", "N/A", AD634+AI634))</f>
        <v>4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48</v>
      </c>
      <c r="AS634" s="14" t="s">
        <v>48</v>
      </c>
      <c r="AT634" s="14" t="s">
        <v>48</v>
      </c>
      <c r="AU634" s="14" t="s">
        <v>48</v>
      </c>
      <c r="AV634" s="14" t="s">
        <v>48</v>
      </c>
      <c r="AW634" s="14" t="s">
        <v>48</v>
      </c>
      <c r="AX634" s="14" t="s">
        <v>48</v>
      </c>
      <c r="AY634" s="14" t="s">
        <v>48</v>
      </c>
      <c r="AZ634" s="14" t="s">
        <v>48</v>
      </c>
      <c r="BA634" s="14" t="s">
        <v>48</v>
      </c>
      <c r="BB634" s="14" t="s">
        <v>48</v>
      </c>
      <c r="BC634" s="14" t="s">
        <v>48</v>
      </c>
      <c r="BD634" s="14" t="s">
        <v>48</v>
      </c>
      <c r="BE634" s="14" t="s">
        <v>48</v>
      </c>
      <c r="BF634" s="14" t="s">
        <v>48</v>
      </c>
      <c r="BG634" s="14" t="s">
        <v>48</v>
      </c>
      <c r="BH634" s="14" t="s">
        <v>48</v>
      </c>
      <c r="BI634" s="14"/>
      <c r="BJ634" s="15">
        <f>IF(AR634="R", $CA634, IF(OR(AR634="P", AR634="T", AR634="N"), 0, IF($C634="DM", $T634, IF(OR(AR634="Y", AR634="IR"),$AM634,IF(AR634="C", IF($BI634="Y", IF($AF634="N/A", $Q634, $AF634), IF($AG634="N/A", $T634,$AG634)))))))</f>
        <v>4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4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4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4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4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4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4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4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4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4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4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4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4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4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4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4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4</v>
      </c>
      <c r="CA634" s="14" t="s">
        <v>75</v>
      </c>
      <c r="CB634" s="15">
        <f>BZ634</f>
        <v>4</v>
      </c>
      <c r="CC634" s="14">
        <f>IF(OR($BH634="T", $BH634="R"), 0, IF($BH634="C", IF($BI634="Y", IF($BA634="C", 0, IF(AF634="N/A", Q634-T634, AF634-AG634)), IF($AF634="N/A", U634, AH634)), AN634))</f>
        <v>4</v>
      </c>
      <c r="CD634" s="14">
        <f>IF(OR($BH634="T", $BH634="R"), 0, IF($BH634="C", IF($BI634="Y", 0, IF($AF634="N/A", V634, AI634)), AO634))</f>
        <v>4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S:4 G:2 GR:0</v>
      </c>
      <c r="CH634" s="6"/>
      <c r="CK634" s="6"/>
      <c r="CL634" s="6"/>
      <c r="CM634" s="6"/>
      <c r="CN634" s="6"/>
      <c r="CO634" s="6"/>
      <c r="CP634" s="6"/>
    </row>
    <row r="635" spans="1:94" x14ac:dyDescent="0.25">
      <c r="A635" s="13">
        <v>5689</v>
      </c>
      <c r="B635" s="14" t="s">
        <v>3071</v>
      </c>
      <c r="C635" s="14" t="s">
        <v>69</v>
      </c>
      <c r="D635" s="14" t="s">
        <v>55</v>
      </c>
      <c r="E635" s="14">
        <f>VLOOKUP(B635, 'Rookie Year'!$A$2:$B$55555,2,FALSE)</f>
        <v>2024</v>
      </c>
      <c r="F635" s="14">
        <v>2024</v>
      </c>
      <c r="G635" s="14" t="s">
        <v>40</v>
      </c>
      <c r="H635" s="14" t="s">
        <v>2232</v>
      </c>
      <c r="I635" s="15">
        <v>1</v>
      </c>
      <c r="J635" s="14">
        <v>3</v>
      </c>
      <c r="K635" s="16">
        <f>IF(AND(G635&lt;&gt;"N",R635="N/A"), IF(I635&lt;4, 0, 0.25),IF(I635=1, IF(J635=1,0.25, 0.25), IF(I635&lt;13, 0.25, IF(I635&lt;26, 0.4, IF(I635&lt;51, 0.6, 0.75)))))</f>
        <v>0</v>
      </c>
      <c r="L635" s="15">
        <f>I635-M635</f>
        <v>1</v>
      </c>
      <c r="M635" s="15">
        <f>ROUNDUP(I635*K635,0)</f>
        <v>0</v>
      </c>
      <c r="N635" s="15">
        <f>M635*J635</f>
        <v>0</v>
      </c>
      <c r="O635" s="15">
        <v>0</v>
      </c>
      <c r="P635" s="15">
        <v>0</v>
      </c>
      <c r="Q635" s="15">
        <f>N635-O635-P635</f>
        <v>0</v>
      </c>
      <c r="R635" s="14" t="s">
        <v>75</v>
      </c>
      <c r="S635" s="14">
        <f>IF(R635="N/A", J635-($B$1-F635), J635-($B$1-R635))</f>
        <v>2</v>
      </c>
      <c r="T635" s="15">
        <v>0</v>
      </c>
      <c r="U635" s="15">
        <v>0</v>
      </c>
      <c r="V635" s="15" t="str">
        <f>IF($S635&lt;3, "N/A", $M635)</f>
        <v>N/A</v>
      </c>
      <c r="W635" s="15" t="str">
        <f>IF($S635&lt;4, "N/A", $M635)</f>
        <v>N/A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No</v>
      </c>
      <c r="AA635" s="17" t="str">
        <f>IF(C635="DM", "N/A", IF(Z635="No","N/A",VLOOKUP(B635,'Extension List'!$A$3:$AE$1972,19,FALSE)))</f>
        <v>N/A</v>
      </c>
      <c r="AB635" s="14" t="str">
        <f>IF(C635="DM", "N/A", IF(Z635="No","N/A",VLOOKUP(B635,'Extension List'!$A$3:$AE$1972,21,FALSE)))</f>
        <v>N/A</v>
      </c>
      <c r="AC635" s="14" t="str">
        <f>IF(AA635="N/A", "N/A", 0)</f>
        <v>N/A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1</v>
      </c>
      <c r="AN635" s="15">
        <f>IF(AD635="N/A", IF(U635="N/A", "N/A", L635+U635), AD635+AH635)</f>
        <v>1</v>
      </c>
      <c r="AO635" s="15" t="str">
        <f>IF(AD635="N/A", IF(V635="N/A", "N/A", L635+V635), IF(AI635="N/A", "N/A", AD635+AI635))</f>
        <v>N/A</v>
      </c>
      <c r="AP635" s="15" t="str">
        <f>IF(AD635="N/A", IF(W635="N/A", "N/A", L635+W635), IF(AJ635="N/A", "N/A", AD635+AJ635))</f>
        <v>N/A</v>
      </c>
      <c r="AQ635" s="15" t="str">
        <f>IF(AD635="N/A", IF(X635="N/A", "N/A", L635+X635), IF(AK635="N/A", "N/A", AD635+AK635))</f>
        <v>N/A</v>
      </c>
      <c r="AR635" s="14" t="s">
        <v>40</v>
      </c>
      <c r="AS635" s="14" t="s">
        <v>40</v>
      </c>
      <c r="AT635" s="14" t="s">
        <v>40</v>
      </c>
      <c r="AU635" s="14" t="s">
        <v>40</v>
      </c>
      <c r="AV635" s="14" t="s">
        <v>40</v>
      </c>
      <c r="AW635" s="14" t="s">
        <v>44</v>
      </c>
      <c r="AX635" s="14" t="s">
        <v>44</v>
      </c>
      <c r="AY635" s="14" t="s">
        <v>44</v>
      </c>
      <c r="AZ635" s="14" t="s">
        <v>44</v>
      </c>
      <c r="BA635" s="14" t="s">
        <v>44</v>
      </c>
      <c r="BB635" s="14" t="s">
        <v>44</v>
      </c>
      <c r="BC635" s="14" t="s">
        <v>44</v>
      </c>
      <c r="BD635" s="14" t="s">
        <v>44</v>
      </c>
      <c r="BE635" s="14" t="s">
        <v>44</v>
      </c>
      <c r="BF635" s="14" t="s">
        <v>44</v>
      </c>
      <c r="BG635" s="14" t="s">
        <v>44</v>
      </c>
      <c r="BH635" s="14" t="s">
        <v>44</v>
      </c>
      <c r="BI635" s="14"/>
      <c r="BJ635" s="15">
        <f>IF(AR635="R", $CA635, IF(OR(AR635="P", AR635="T", AR635="N"), 0, IF($C635="DM", $T635, IF(OR(AR635="Y", AR635="IR"),$AM635,IF(AR635="C", IF($BI635="Y", IF($AF635="N/A", $Q635, $AF635), IF($AG635="N/A", $T635,$AG635)))))))</f>
        <v>1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1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1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1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1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0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0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0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0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0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0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0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0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0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0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0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0</v>
      </c>
      <c r="CA635" s="14" t="s">
        <v>75</v>
      </c>
      <c r="CB635" s="15">
        <f>BZ635</f>
        <v>0</v>
      </c>
      <c r="CC635" s="14">
        <f>IF(OR($BH635="T", $BH635="R"), 0, IF($BH635="C", IF($BI635="Y", IF($BA635="C", 0, IF(AF635="N/A", Q635-T635, AF635-AG635)), IF($AF635="N/A", U635, AH635)), AN635))</f>
        <v>0</v>
      </c>
      <c r="CD635" s="14" t="str">
        <f>IF(OR($BH635="T", $BH635="R"), 0, IF($BH635="C", IF($BI635="Y", 0, IF($AF635="N/A", V635, AI635)), AO635))</f>
        <v>N/A</v>
      </c>
      <c r="CE635" s="14" t="str">
        <f>IF(OR($BH635="T", $BH635="R"), 0, IF($BH635="C", IF($BI635="Y", 0, IF($AF635="N/A", W635, AJ635)), AP635))</f>
        <v>N/A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S:1 G:0 GR:0</v>
      </c>
      <c r="CH635" s="6"/>
      <c r="CK635" s="6"/>
      <c r="CL635" s="6"/>
      <c r="CM635" s="6"/>
      <c r="CN635" s="6"/>
      <c r="CO635" s="6"/>
      <c r="CP635" s="6"/>
    </row>
    <row r="636" spans="1:94" x14ac:dyDescent="0.25">
      <c r="A636" s="13">
        <v>6117</v>
      </c>
      <c r="B636" s="14" t="s">
        <v>3233</v>
      </c>
      <c r="C636" s="14" t="s">
        <v>69</v>
      </c>
      <c r="D636" s="14" t="s">
        <v>55</v>
      </c>
      <c r="E636" s="14">
        <v>2025</v>
      </c>
      <c r="F636" s="14">
        <v>2025</v>
      </c>
      <c r="G636" s="14" t="s">
        <v>40</v>
      </c>
      <c r="H636" s="14" t="s">
        <v>2247</v>
      </c>
      <c r="I636" s="15">
        <v>1</v>
      </c>
      <c r="J636" s="14">
        <v>3</v>
      </c>
      <c r="K636" s="16">
        <f>IF(AND(G636&lt;&gt;"N",R636="N/A"), IF(I636&lt;4, 0, 0.25),IF(I636=1, IF(J636=1,0.25, 0.25), IF(I636&lt;13, 0.25, IF(I636&lt;26, 0.4, IF(I636&lt;51, 0.6, 0.75)))))</f>
        <v>0</v>
      </c>
      <c r="L636" s="15">
        <f>I636-M636</f>
        <v>1</v>
      </c>
      <c r="M636" s="15">
        <f>ROUNDUP(I636*K636,0)</f>
        <v>0</v>
      </c>
      <c r="N636" s="15">
        <f>M636*J636</f>
        <v>0</v>
      </c>
      <c r="O636" s="15">
        <v>0</v>
      </c>
      <c r="P636" s="15">
        <v>0</v>
      </c>
      <c r="Q636" s="15">
        <f>N636-O636-P636</f>
        <v>0</v>
      </c>
      <c r="R636" s="14" t="s">
        <v>75</v>
      </c>
      <c r="S636" s="14">
        <f>IF(R636="N/A", J636-($B$1-F636), J636-($B$1-R636))</f>
        <v>3</v>
      </c>
      <c r="T636" s="15">
        <f>IF($S636&lt;1, "N/A", $M636)</f>
        <v>0</v>
      </c>
      <c r="U636" s="15">
        <f>IF($S636&lt;2, "N/A", $M636)</f>
        <v>0</v>
      </c>
      <c r="V636" s="15">
        <f>IF($S636&lt;3, "N/A", $M636)</f>
        <v>0</v>
      </c>
      <c r="W636" s="15" t="str">
        <f>IF($S636&lt;4, "N/A", $M636)</f>
        <v>N/A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No</v>
      </c>
      <c r="AA636" s="17" t="str">
        <f>IF(C636="DM", "N/A", IF(Z636="No","N/A",VLOOKUP(B636,'Extension List'!$A$3:$AE$1972,19,FALSE)))</f>
        <v>N/A</v>
      </c>
      <c r="AB636" s="14" t="str">
        <f>IF(C636="DM", "N/A", IF(Z636="No","N/A",VLOOKUP(B636,'Extension List'!$A$3:$AE$1972,21,FALSE)))</f>
        <v>N/A</v>
      </c>
      <c r="AC636" s="14" t="str">
        <f>IF(AA636="N/A", "N/A", 0)</f>
        <v>N/A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1</v>
      </c>
      <c r="AN636" s="15">
        <f>IF(AD636="N/A", IF(U636="N/A", "N/A", L636+U636), AD636+AH636)</f>
        <v>1</v>
      </c>
      <c r="AO636" s="15">
        <f>IF(AD636="N/A", IF(V636="N/A", "N/A", L636+V636), IF(AI636="N/A", "N/A", AD636+AI636))</f>
        <v>1</v>
      </c>
      <c r="AP636" s="15" t="str">
        <f>IF(AD636="N/A", IF(W636="N/A", "N/A", L636+W636), IF(AJ636="N/A", "N/A", AD636+AJ636))</f>
        <v>N/A</v>
      </c>
      <c r="AQ636" s="15" t="str">
        <f>IF(AD636="N/A", IF(X636="N/A", "N/A", L636+X636), IF(AK636="N/A", "N/A", AD636+AK636))</f>
        <v>N/A</v>
      </c>
      <c r="AR636" s="14" t="s">
        <v>40</v>
      </c>
      <c r="AS636" s="14" t="s">
        <v>44</v>
      </c>
      <c r="AT636" s="14" t="s">
        <v>44</v>
      </c>
      <c r="AU636" s="14" t="s">
        <v>44</v>
      </c>
      <c r="AV636" s="14" t="s">
        <v>44</v>
      </c>
      <c r="AW636" s="14" t="s">
        <v>44</v>
      </c>
      <c r="AX636" s="14" t="s">
        <v>44</v>
      </c>
      <c r="AY636" s="14" t="s">
        <v>44</v>
      </c>
      <c r="AZ636" s="14" t="s">
        <v>44</v>
      </c>
      <c r="BA636" s="14" t="s">
        <v>44</v>
      </c>
      <c r="BB636" s="14" t="s">
        <v>44</v>
      </c>
      <c r="BC636" s="14" t="s">
        <v>44</v>
      </c>
      <c r="BD636" s="14" t="s">
        <v>44</v>
      </c>
      <c r="BE636" s="14" t="s">
        <v>44</v>
      </c>
      <c r="BF636" s="14" t="s">
        <v>44</v>
      </c>
      <c r="BG636" s="14" t="s">
        <v>44</v>
      </c>
      <c r="BH636" s="14" t="s">
        <v>44</v>
      </c>
      <c r="BJ636" s="15">
        <f>IF(AR636="R", $CA636, IF(OR(AR636="P", AR636="T", AR636="N"), 0, IF($C636="DM", $T636, IF(OR(AR636="Y", AR636="IR"),$AM636,IF(AR636="C", IF($BI636="Y", IF($AF636="N/A", $Q636, $AF636), IF($AG636="N/A", $T636,$AG636)))))))</f>
        <v>1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0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0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0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0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0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0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0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0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0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0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0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0</v>
      </c>
      <c r="CA636" s="14" t="s">
        <v>75</v>
      </c>
      <c r="CB636" s="15">
        <f>BZ636</f>
        <v>0</v>
      </c>
      <c r="CC636" s="14">
        <f>IF(OR($BH636="T", $BH636="R"), 0, IF($BH636="C", IF($BI636="Y", IF($BA636="C", 0, IF(AF636="N/A", Q636-T636, AF636-AG636)), IF($AF636="N/A", U636, AH636)), AN636))</f>
        <v>0</v>
      </c>
      <c r="CD636" s="14">
        <f>IF(OR($BH636="T", $BH636="R"), 0, IF($BH636="C", IF($BI636="Y", 0, IF($AF636="N/A", V636, AI636)), AO636))</f>
        <v>0</v>
      </c>
      <c r="CE636" s="14" t="str">
        <f>IF(OR($BH636="T", $BH636="R"), 0, IF($BH636="C", IF($BI636="Y", 0, IF($AF636="N/A", W636, AJ636)), AP636))</f>
        <v>N/A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S:1 G:0 GR:0</v>
      </c>
      <c r="CH636" s="6"/>
      <c r="CK636" s="6"/>
      <c r="CL636" s="6"/>
      <c r="CM636" s="6"/>
      <c r="CN636" s="6"/>
      <c r="CO636" s="6"/>
      <c r="CP636" s="6"/>
    </row>
    <row r="637" spans="1:94" x14ac:dyDescent="0.25">
      <c r="A637" s="13">
        <v>5204</v>
      </c>
      <c r="B637" s="14" t="s">
        <v>2795</v>
      </c>
      <c r="C637" s="14" t="s">
        <v>69</v>
      </c>
      <c r="D637" s="14" t="s">
        <v>55</v>
      </c>
      <c r="E637" s="14">
        <f>VLOOKUP(B637, 'Rookie Year'!$A$2:$B$55555,2,FALSE)</f>
        <v>2023</v>
      </c>
      <c r="F637" s="14">
        <v>2023</v>
      </c>
      <c r="G637" s="14" t="s">
        <v>40</v>
      </c>
      <c r="H637" s="14" t="s">
        <v>2197</v>
      </c>
      <c r="I637" s="15">
        <v>1</v>
      </c>
      <c r="J637" s="14">
        <v>3</v>
      </c>
      <c r="K637" s="16">
        <f>IF(AND(G637&lt;&gt;"N",R637="N/A"), IF(I637&lt;4, 0, 0.25),IF(I637=1, IF(J637=1,0.25, 0.25), IF(I637&lt;13, 0.25, IF(I637&lt;26, 0.4, IF(I637&lt;51, 0.6, 0.75)))))</f>
        <v>0</v>
      </c>
      <c r="L637" s="15">
        <f>I637-M637</f>
        <v>1</v>
      </c>
      <c r="M637" s="15">
        <f>ROUNDUP(I637*K637,0)</f>
        <v>0</v>
      </c>
      <c r="N637" s="15">
        <f>M637*J637</f>
        <v>0</v>
      </c>
      <c r="O637" s="15">
        <v>0</v>
      </c>
      <c r="P637" s="15">
        <v>0</v>
      </c>
      <c r="Q637" s="15">
        <f>N637-O637-P637</f>
        <v>0</v>
      </c>
      <c r="R637" s="14" t="s">
        <v>75</v>
      </c>
      <c r="S637" s="14">
        <f>IF(R637="N/A", J637-($B$1-F637), J637-($B$1-R637))</f>
        <v>1</v>
      </c>
      <c r="T637" s="15">
        <v>0</v>
      </c>
      <c r="U637" s="15" t="str">
        <f>IF($S637&lt;2, "N/A", $M637)</f>
        <v>N/A</v>
      </c>
      <c r="V637" s="15" t="str">
        <f>IF($S637&lt;3, "N/A", $M637)</f>
        <v>N/A</v>
      </c>
      <c r="W637" s="15" t="str">
        <f>IF($S637&lt;4, "N/A", $M637)</f>
        <v>N/A</v>
      </c>
      <c r="X637" s="15" t="str">
        <f>IF($S637&lt;5, "N/A", $M637)</f>
        <v>N/A</v>
      </c>
      <c r="Y637" s="14" t="str">
        <f>IF(SUM(T637:X637)&lt;&gt;Q637, "CHECK", "OK")</f>
        <v>OK</v>
      </c>
      <c r="Z637" s="14" t="str">
        <f>IF(C637="DM", "No", IF(F637=$B$1, "No", IF(S637=1, "Yes", "No")))</f>
        <v>Yes</v>
      </c>
      <c r="AA637" s="17">
        <f>IF(C637="DM", "N/A", IF(Z637="No","N/A",VLOOKUP(B637,'Extension List'!$A$3:$AE$1972,19,FALSE)))</f>
        <v>10</v>
      </c>
      <c r="AB637" s="14">
        <f>IF(C637="DM", "N/A", IF(Z637="No","N/A",VLOOKUP(B637,'Extension List'!$A$3:$AE$1972,21,FALSE)))</f>
        <v>3</v>
      </c>
      <c r="AC637" s="14">
        <f>IF(AA637="N/A", "N/A", 0)</f>
        <v>0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1</v>
      </c>
      <c r="AN637" s="15" t="str">
        <f>IF(AD637="N/A", IF(U637="N/A", "N/A", L637+U637), AD637+AH637)</f>
        <v>N/A</v>
      </c>
      <c r="AO637" s="15" t="str">
        <f>IF(AD637="N/A", IF(V637="N/A", "N/A", L637+V637), IF(AI637="N/A", "N/A", AD637+AI637))</f>
        <v>N/A</v>
      </c>
      <c r="AP637" s="15" t="str">
        <f>IF(AD637="N/A", IF(W637="N/A", "N/A", L637+W637), IF(AJ637="N/A", "N/A", AD637+AJ637))</f>
        <v>N/A</v>
      </c>
      <c r="AQ637" s="15" t="str">
        <f>IF(AD637="N/A", IF(X637="N/A", "N/A", L637+X637), IF(AK637="N/A", "N/A", AD637+AK637))</f>
        <v>N/A</v>
      </c>
      <c r="AR637" s="14" t="s">
        <v>48</v>
      </c>
      <c r="AS637" s="14" t="s">
        <v>48</v>
      </c>
      <c r="AT637" s="14" t="s">
        <v>48</v>
      </c>
      <c r="AU637" s="14" t="s">
        <v>48</v>
      </c>
      <c r="AV637" s="14" t="s">
        <v>48</v>
      </c>
      <c r="AW637" s="14" t="s">
        <v>48</v>
      </c>
      <c r="AX637" s="14" t="s">
        <v>48</v>
      </c>
      <c r="AY637" s="14" t="s">
        <v>48</v>
      </c>
      <c r="AZ637" s="14" t="s">
        <v>48</v>
      </c>
      <c r="BA637" s="14" t="s">
        <v>48</v>
      </c>
      <c r="BB637" s="14" t="s">
        <v>48</v>
      </c>
      <c r="BC637" s="14" t="s">
        <v>48</v>
      </c>
      <c r="BD637" s="14" t="s">
        <v>48</v>
      </c>
      <c r="BE637" s="14" t="s">
        <v>48</v>
      </c>
      <c r="BF637" s="14" t="s">
        <v>48</v>
      </c>
      <c r="BG637" s="14" t="s">
        <v>48</v>
      </c>
      <c r="BH637" s="14" t="s">
        <v>48</v>
      </c>
      <c r="BI637" s="14"/>
      <c r="BJ637" s="15">
        <f>IF(AR637="R", $CA637, IF(OR(AR637="P", AR637="T", AR637="N"), 0, IF($C637="DM", $T637, IF(OR(AR637="Y", AR637="IR"),$AM637,IF(AR637="C", IF($BI637="Y", IF($AF637="N/A", $Q637, $AF637), IF($AG637="N/A", $T637,$AG637)))))))</f>
        <v>1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1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1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1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1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1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1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1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1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1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1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1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1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1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1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1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1</v>
      </c>
      <c r="CA637" s="14" t="s">
        <v>75</v>
      </c>
      <c r="CB637" s="15">
        <f>BZ637</f>
        <v>1</v>
      </c>
      <c r="CC637" s="14" t="str">
        <f>IF(OR($BH637="T", $BH637="R"), 0, IF($BH637="C", IF($BI637="Y", IF($BA637="C", 0, IF(AF637="N/A", Q637-T637, AF637-AG637)), IF($AF637="N/A", U637, AH637)), AN637))</f>
        <v>N/A</v>
      </c>
      <c r="CD637" s="14" t="str">
        <f>IF(OR($BH637="T", $BH637="R"), 0, IF($BH637="C", IF($BI637="Y", 0, IF($AF637="N/A", V637, AI637)), AO637))</f>
        <v>N/A</v>
      </c>
      <c r="CE637" s="14" t="str">
        <f>IF(OR($BH637="T", $BH637="R"), 0, IF($BH637="C", IF($BI637="Y", 0, IF($AF637="N/A", W637, AJ637)), AP637))</f>
        <v>N/A</v>
      </c>
      <c r="CF637" s="14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S:1 G:0 GR:0</v>
      </c>
      <c r="CH637" s="6"/>
      <c r="CK637" s="6"/>
      <c r="CL637" s="6"/>
      <c r="CM637" s="6"/>
      <c r="CN637" s="6"/>
      <c r="CO637" s="6"/>
      <c r="CP637" s="6"/>
    </row>
    <row r="638" spans="1:94" x14ac:dyDescent="0.25">
      <c r="A638" s="13">
        <v>6012</v>
      </c>
      <c r="B638" s="14" t="s">
        <v>3128</v>
      </c>
      <c r="C638" s="14" t="s">
        <v>69</v>
      </c>
      <c r="D638" s="14" t="s">
        <v>55</v>
      </c>
      <c r="E638" s="14">
        <v>2025</v>
      </c>
      <c r="F638" s="14">
        <v>2025</v>
      </c>
      <c r="G638" s="14" t="s">
        <v>40</v>
      </c>
      <c r="H638" s="14" t="s">
        <v>2156</v>
      </c>
      <c r="I638" s="15">
        <v>9</v>
      </c>
      <c r="J638" s="14">
        <v>4</v>
      </c>
      <c r="K638" s="16">
        <f>IF(AND(G638&lt;&gt;"N",R638="N/A"), IF(I638&lt;4, 0, 0.25),IF(I638=1, IF(J638=1,0.25, 0.25), IF(I638&lt;13, 0.25, IF(I638&lt;26, 0.4, IF(I638&lt;51, 0.6, 0.75)))))</f>
        <v>0.25</v>
      </c>
      <c r="L638" s="15">
        <f>I638-M638</f>
        <v>6</v>
      </c>
      <c r="M638" s="15">
        <f>ROUNDUP(I638*K638,0)</f>
        <v>3</v>
      </c>
      <c r="N638" s="15">
        <f>M638*J638</f>
        <v>12</v>
      </c>
      <c r="O638" s="15">
        <v>0</v>
      </c>
      <c r="P638" s="15">
        <v>0</v>
      </c>
      <c r="Q638" s="15">
        <f>N638-O638-P638</f>
        <v>12</v>
      </c>
      <c r="R638" s="14" t="s">
        <v>75</v>
      </c>
      <c r="S638" s="14">
        <f>IF(R638="N/A", J638-($B$1-F638), J638-($B$1-R638))</f>
        <v>4</v>
      </c>
      <c r="T638" s="15">
        <v>12</v>
      </c>
      <c r="U638" s="15">
        <v>0</v>
      </c>
      <c r="V638" s="15">
        <v>0</v>
      </c>
      <c r="W638" s="15">
        <v>0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List'!$A$3:$AE$1972,19,FALSE)))</f>
        <v>N/A</v>
      </c>
      <c r="AB638" s="14" t="str">
        <f>IF(C638="DM", "N/A", IF(Z638="No","N/A",VLOOKUP(B638,'Extension List'!$A$3:$AE$1972,21,FALSE)))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18</v>
      </c>
      <c r="AN638" s="15">
        <f>IF(AD638="N/A", IF(U638="N/A", "N/A", L638+U638), AD638+AH638)</f>
        <v>6</v>
      </c>
      <c r="AO638" s="15">
        <f>IF(AD638="N/A", IF(V638="N/A", "N/A", L638+V638), IF(AI638="N/A", "N/A", AD638+AI638))</f>
        <v>6</v>
      </c>
      <c r="AP638" s="15">
        <f>IF(AD638="N/A", IF(W638="N/A", "N/A", L638+W638), IF(AJ638="N/A", "N/A", AD638+AJ638))</f>
        <v>6</v>
      </c>
      <c r="AQ638" s="15" t="str">
        <f>IF(AD638="N/A", IF(X638="N/A", "N/A", L638+X638), IF(AK638="N/A", "N/A", AD638+AK638))</f>
        <v>N/A</v>
      </c>
      <c r="AR638" s="14" t="s">
        <v>40</v>
      </c>
      <c r="AS638" s="14" t="s">
        <v>40</v>
      </c>
      <c r="AT638" s="14" t="s">
        <v>40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J638" s="15">
        <f>IF(AR638="R", $CA638, IF(OR(AR638="P", AR638="T", AR638="N"), 0, IF($C638="DM", $T638, IF(OR(AR638="Y", AR638="IR"),$AM638,IF(AR638="C", IF($BI638="Y", IF($AF638="N/A", $Q638, $AF638), IF($AG638="N/A", $T638,$AG638)))))))</f>
        <v>18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18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18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18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18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18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18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18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18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18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18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18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18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18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18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18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18</v>
      </c>
      <c r="CA638" s="14" t="s">
        <v>75</v>
      </c>
      <c r="CB638" s="15">
        <f>BZ638</f>
        <v>18</v>
      </c>
      <c r="CC638" s="14">
        <f>IF(OR($BH638="T", $BH638="R"), 0, IF($BH638="C", IF($BI638="Y", IF($BA638="C", 0, IF(AF638="N/A", Q638-T638, AF638-AG638)), IF($AF638="N/A", U638, AH638)), AN638))</f>
        <v>6</v>
      </c>
      <c r="CD638" s="14">
        <f>IF(OR($BH638="T", $BH638="R"), 0, IF($BH638="C", IF($BI638="Y", 0, IF($AF638="N/A", V638, AI638)), AO638))</f>
        <v>6</v>
      </c>
      <c r="CE638" s="14">
        <f>IF(OR($BH638="T", $BH638="R"), 0, IF($BH638="C", IF($BI638="Y", 0, IF($AF638="N/A", W638, AJ638)), AP638))</f>
        <v>6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S:6 G:3 GR:12</v>
      </c>
      <c r="CH638" s="6"/>
      <c r="CK638" s="6"/>
      <c r="CL638" s="6"/>
      <c r="CM638" s="6"/>
      <c r="CN638" s="6"/>
      <c r="CO638" s="6"/>
      <c r="CP638" s="6"/>
    </row>
    <row r="639" spans="1:94" x14ac:dyDescent="0.25">
      <c r="A639" s="13">
        <v>5541</v>
      </c>
      <c r="B639" s="14" t="s">
        <v>2884</v>
      </c>
      <c r="C639" s="14" t="s">
        <v>69</v>
      </c>
      <c r="D639" s="14" t="s">
        <v>55</v>
      </c>
      <c r="E639" s="14">
        <f>VLOOKUP(B639, 'Rookie Year'!$A$2:$B$55555,2,FALSE)</f>
        <v>2019</v>
      </c>
      <c r="F639" s="14">
        <v>2025</v>
      </c>
      <c r="G639" s="14" t="s">
        <v>42</v>
      </c>
      <c r="H639" s="14" t="s">
        <v>2928</v>
      </c>
      <c r="I639" s="15">
        <v>5</v>
      </c>
      <c r="J639" s="14">
        <v>2</v>
      </c>
      <c r="K639" s="16">
        <f>IF(AND(G639&lt;&gt;"N",R639="N/A"), IF(I639&lt;4, 0, 0.25),IF(I639=1, IF(J639=1,0.25, 0.25), IF(I639&lt;13, 0.25, IF(I639&lt;26, 0.4, IF(I639&lt;51, 0.6, 0.75)))))</f>
        <v>0.25</v>
      </c>
      <c r="L639" s="15">
        <f>I639-M639</f>
        <v>3</v>
      </c>
      <c r="M639" s="15">
        <f>ROUNDUP(I639*K639,0)</f>
        <v>2</v>
      </c>
      <c r="N639" s="15">
        <f>M639*J639</f>
        <v>4</v>
      </c>
      <c r="O639" s="15">
        <v>0</v>
      </c>
      <c r="P639" s="15">
        <v>0</v>
      </c>
      <c r="Q639" s="15">
        <f>N639-O639-P639</f>
        <v>4</v>
      </c>
      <c r="R639" s="14" t="s">
        <v>75</v>
      </c>
      <c r="S639" s="14">
        <f>IF(R639="N/A", J639-($B$1-F639), J639-($B$1-R639))</f>
        <v>2</v>
      </c>
      <c r="T639" s="15">
        <v>4</v>
      </c>
      <c r="U639" s="15">
        <v>0</v>
      </c>
      <c r="V639" s="15" t="str">
        <f>IF($S639&lt;3, "N/A", $M639)</f>
        <v>N/A</v>
      </c>
      <c r="W639" s="15" t="str">
        <f>IF($S639&lt;4, "N/A", $M639)</f>
        <v>N/A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No</v>
      </c>
      <c r="AA639" s="17" t="str">
        <f>IF(C639="DM", "N/A", IF(Z639="No","N/A",VLOOKUP(B639,'Extension List'!$A$3:$AE$1972,19,FALSE)))</f>
        <v>N/A</v>
      </c>
      <c r="AB639" s="14" t="str">
        <f>IF(C639="DM", "N/A", IF(Z639="No","N/A",VLOOKUP(B639,'Extension List'!$A$3:$AE$1972,21,FALSE)))</f>
        <v>N/A</v>
      </c>
      <c r="AC639" s="14" t="str">
        <f>IF(AA639="N/A", "N/A", 0)</f>
        <v>N/A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7</v>
      </c>
      <c r="AN639" s="15">
        <f>IF(AD639="N/A", IF(U639="N/A", "N/A", L639+U639), AD639+AH639)</f>
        <v>3</v>
      </c>
      <c r="AO639" s="15" t="str">
        <f>IF(AD639="N/A", IF(V639="N/A", "N/A", L639+V639), IF(AI639="N/A", "N/A", AD639+AI639))</f>
        <v>N/A</v>
      </c>
      <c r="AP639" s="15" t="str">
        <f>IF(AD639="N/A", IF(W639="N/A", "N/A", L639+W639), IF(AJ639="N/A", "N/A", AD639+AJ639))</f>
        <v>N/A</v>
      </c>
      <c r="AQ639" s="15" t="str">
        <f>IF(AD639="N/A", IF(X639="N/A", "N/A", L639+X639), IF(AK639="N/A", "N/A", AD639+AK639))</f>
        <v>N/A</v>
      </c>
      <c r="AR639" s="14" t="s">
        <v>40</v>
      </c>
      <c r="AS639" s="14" t="s">
        <v>40</v>
      </c>
      <c r="AT639" s="14" t="s">
        <v>40</v>
      </c>
      <c r="AU639" s="14" t="s">
        <v>40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I639" s="14"/>
      <c r="BJ639" s="15">
        <f>IF(AR639="R", $CA639, IF(OR(AR639="P", AR639="T", AR639="N"), 0, IF($C639="DM", $T639, IF(OR(AR639="Y", AR639="IR"),$AM639,IF(AR639="C", IF($BI639="Y", IF($AF639="N/A", $Q639, $AF639), IF($AG639="N/A", $T639,$AG639)))))))</f>
        <v>7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7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7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7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7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7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7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7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7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7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7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7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7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7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7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7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7</v>
      </c>
      <c r="CA639" s="14" t="s">
        <v>75</v>
      </c>
      <c r="CB639" s="15">
        <f>BZ639</f>
        <v>7</v>
      </c>
      <c r="CC639" s="14">
        <f>IF(OR($BH639="T", $BH639="R"), 0, IF($BH639="C", IF($BI639="Y", IF($BA639="C", 0, IF(AF639="N/A", Q639-T639, AF639-AG639)), IF($AF639="N/A", U639, AH639)), AN639))</f>
        <v>3</v>
      </c>
      <c r="CD639" s="14" t="str">
        <f>IF(OR($BH639="T", $BH639="R"), 0, IF($BH639="C", IF($BI639="Y", 0, IF($AF639="N/A", V639, AI639)), AO639))</f>
        <v>N/A</v>
      </c>
      <c r="CE639" s="14" t="str">
        <f>IF(OR($BH639="T", $BH639="R"), 0, IF($BH639="C", IF($BI639="Y", 0, IF($AF639="N/A", W639, AJ639)), AP639))</f>
        <v>N/A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S:3 G:2 GR:4</v>
      </c>
      <c r="CH639" s="6"/>
      <c r="CK639" s="6"/>
      <c r="CL639" s="6"/>
      <c r="CM639" s="6"/>
      <c r="CN639" s="6"/>
      <c r="CO639" s="6"/>
      <c r="CP639" s="6"/>
    </row>
    <row r="640" spans="1:94" x14ac:dyDescent="0.25">
      <c r="A640" s="13">
        <v>6145</v>
      </c>
      <c r="B640" s="14" t="s">
        <v>1679</v>
      </c>
      <c r="C640" s="14" t="s">
        <v>69</v>
      </c>
      <c r="D640" s="14" t="s">
        <v>55</v>
      </c>
      <c r="E640" s="14">
        <f>VLOOKUP(B640, 'Rookie Year'!$A$2:$B$55555,2,FALSE)</f>
        <v>2019</v>
      </c>
      <c r="F640" s="14">
        <v>2025</v>
      </c>
      <c r="G640" s="14" t="s">
        <v>42</v>
      </c>
      <c r="H640" s="14">
        <v>1</v>
      </c>
      <c r="I640" s="15">
        <v>9</v>
      </c>
      <c r="J640" s="14">
        <v>1</v>
      </c>
      <c r="K640" s="16">
        <f>IF(AND(G640&lt;&gt;"N",R640="N/A"), IF(I640&lt;4, 0, 0.25),IF(I640=1, IF(J640=1,0.25, 0.25), IF(I640&lt;13, 0.25, IF(I640&lt;26, 0.4, IF(I640&lt;51, 0.6, 0.75)))))</f>
        <v>0.25</v>
      </c>
      <c r="L640" s="15">
        <f>I640-M640</f>
        <v>6</v>
      </c>
      <c r="M640" s="15">
        <f>ROUNDUP(I640*K640,0)</f>
        <v>3</v>
      </c>
      <c r="N640" s="15">
        <f>M640*J640</f>
        <v>3</v>
      </c>
      <c r="O640" s="15">
        <v>0</v>
      </c>
      <c r="P640" s="15">
        <v>0</v>
      </c>
      <c r="Q640" s="15">
        <f>N640-O640-P640</f>
        <v>3</v>
      </c>
      <c r="R640" s="14" t="s">
        <v>75</v>
      </c>
      <c r="S640" s="14">
        <f>IF(R640="N/A", J640-($B$1-F640), J640-($B$1-R640))</f>
        <v>1</v>
      </c>
      <c r="T640" s="15">
        <f>IF($S640&lt;1, "N/A", $M640)</f>
        <v>3</v>
      </c>
      <c r="U640" s="15" t="str">
        <f>IF($S640&lt;2, "N/A", $M640)</f>
        <v>N/A</v>
      </c>
      <c r="V640" s="15" t="str">
        <f>IF($S640&lt;3, "N/A", $M640)</f>
        <v>N/A</v>
      </c>
      <c r="W640" s="15" t="str">
        <f>IF($S640&lt;4, "N/A", $M640)</f>
        <v>N/A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No</v>
      </c>
      <c r="AA640" s="17" t="str">
        <f>IF(C640="DM", "N/A", IF(Z640="No","N/A",VLOOKUP(B640,'Extension List'!$A$3:$AE$1972,19,FALSE)))</f>
        <v>N/A</v>
      </c>
      <c r="AB640" s="14" t="str">
        <f>IF(C640="DM", "N/A", IF(Z640="No","N/A",VLOOKUP(B640,'Extension List'!$A$3:$AE$1972,21,FALSE)))</f>
        <v>N/A</v>
      </c>
      <c r="AC640" s="14" t="str">
        <f>IF(AA640="N/A", "N/A", 0)</f>
        <v>N/A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9</v>
      </c>
      <c r="AN640" s="15" t="str">
        <f>IF(AD640="N/A", IF(U640="N/A", "N/A", L640+U640), AD640+AH640)</f>
        <v>N/A</v>
      </c>
      <c r="AO640" s="15" t="str">
        <f>IF(AD640="N/A", IF(V640="N/A", "N/A", L640+V640), IF(AI640="N/A", "N/A", AD640+AI640))</f>
        <v>N/A</v>
      </c>
      <c r="AP640" s="15" t="str">
        <f>IF(AD640="N/A", IF(W640="N/A", "N/A", L640+W640), IF(AJ640="N/A", "N/A", AD640+AJ640))</f>
        <v>N/A</v>
      </c>
      <c r="AQ640" s="15" t="str">
        <f>IF(AD640="N/A", IF(X640="N/A", "N/A", L640+X640), IF(AK640="N/A", "N/A", AD640+AK640))</f>
        <v>N/A</v>
      </c>
      <c r="AR640" s="14" t="s">
        <v>42</v>
      </c>
      <c r="AS640" s="14" t="s">
        <v>40</v>
      </c>
      <c r="AT640" s="14" t="s">
        <v>40</v>
      </c>
      <c r="AU640" s="14" t="s">
        <v>40</v>
      </c>
      <c r="AV640" s="14" t="s">
        <v>40</v>
      </c>
      <c r="AW640" s="14" t="s">
        <v>40</v>
      </c>
      <c r="AX640" s="14" t="s">
        <v>40</v>
      </c>
      <c r="AY640" s="14" t="s">
        <v>40</v>
      </c>
      <c r="AZ640" s="14" t="s">
        <v>40</v>
      </c>
      <c r="BA640" s="14" t="s">
        <v>40</v>
      </c>
      <c r="BB640" s="14" t="s">
        <v>40</v>
      </c>
      <c r="BC640" s="14" t="s">
        <v>40</v>
      </c>
      <c r="BD640" s="14" t="s">
        <v>40</v>
      </c>
      <c r="BE640" s="14" t="s">
        <v>40</v>
      </c>
      <c r="BF640" s="14" t="s">
        <v>40</v>
      </c>
      <c r="BG640" s="14" t="s">
        <v>40</v>
      </c>
      <c r="BH640" s="14" t="s">
        <v>40</v>
      </c>
      <c r="BJ640" s="15">
        <f>IF(AR640="R", $CA640, IF(OR(AR640="P", AR640="T", AR640="N"), 0, IF($C640="DM", $T640, IF(OR(AR640="Y", AR640="IR"),$AM640,IF(AR640="C", IF($BI640="Y", IF($AF640="N/A", $Q640, $AF640), IF($AG640="N/A", $T640,$AG640)))))))</f>
        <v>0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9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9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9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9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9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9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9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9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9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9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9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9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9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9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9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9</v>
      </c>
      <c r="CA640" s="14" t="s">
        <v>75</v>
      </c>
      <c r="CB640" s="15">
        <f>BZ640</f>
        <v>9</v>
      </c>
      <c r="CC640" s="14" t="str">
        <f>IF(OR($BH640="T", $BH640="R"), 0, IF($BH640="C", IF($BI640="Y", IF($BA640="C", 0, IF(AF640="N/A", Q640-T640, AF640-AG640)), IF($AF640="N/A", U640, AH640)), AN640))</f>
        <v>N/A</v>
      </c>
      <c r="CD640" s="14" t="str">
        <f>IF(OR($BH640="T", $BH640="R"), 0, IF($BH640="C", IF($BI640="Y", 0, IF($AF640="N/A", V640, AI640)), AO640))</f>
        <v>N/A</v>
      </c>
      <c r="CE640" s="14" t="str">
        <f>IF(OR($BH640="T", $BH640="R"), 0, IF($BH640="C", IF($BI640="Y", 0, IF($AF640="N/A", W640, AJ640)), AP640))</f>
        <v>N/A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S:6 G:3 GR:3</v>
      </c>
      <c r="CH640" s="6"/>
      <c r="CK640" s="6"/>
      <c r="CL640" s="6"/>
      <c r="CM640" s="6"/>
      <c r="CN640" s="6"/>
      <c r="CO640" s="6"/>
      <c r="CP640" s="6"/>
    </row>
    <row r="641" spans="1:94" x14ac:dyDescent="0.25">
      <c r="A641" s="13">
        <v>5658</v>
      </c>
      <c r="B641" s="14" t="s">
        <v>3072</v>
      </c>
      <c r="C641" s="14" t="s">
        <v>69</v>
      </c>
      <c r="D641" s="14" t="s">
        <v>55</v>
      </c>
      <c r="E641" s="14">
        <f>VLOOKUP(B641, 'Rookie Year'!$A$2:$B$55555,2,FALSE)</f>
        <v>2024</v>
      </c>
      <c r="F641" s="14">
        <v>2024</v>
      </c>
      <c r="G641" s="14" t="s">
        <v>40</v>
      </c>
      <c r="H641" s="14" t="s">
        <v>2206</v>
      </c>
      <c r="I641" s="15">
        <v>1</v>
      </c>
      <c r="J641" s="14">
        <v>3</v>
      </c>
      <c r="K641" s="16">
        <f>IF(AND(G641&lt;&gt;"N",R641="N/A"), IF(I641&lt;4, 0, 0.25),IF(I641=1, IF(J641=1,0.25, 0.25), IF(I641&lt;13, 0.25, IF(I641&lt;26, 0.4, IF(I641&lt;51, 0.6, 0.75)))))</f>
        <v>0</v>
      </c>
      <c r="L641" s="15">
        <f>I641-M641</f>
        <v>1</v>
      </c>
      <c r="M641" s="15">
        <f>ROUNDUP(I641*K641,0)</f>
        <v>0</v>
      </c>
      <c r="N641" s="15">
        <f>M641*J641</f>
        <v>0</v>
      </c>
      <c r="O641" s="15">
        <v>0</v>
      </c>
      <c r="P641" s="15">
        <v>0</v>
      </c>
      <c r="Q641" s="15">
        <f>N641-O641-P641</f>
        <v>0</v>
      </c>
      <c r="R641" s="14" t="s">
        <v>75</v>
      </c>
      <c r="S641" s="14">
        <f>IF(R641="N/A", J641-($B$1-F641), J641-($B$1-R641))</f>
        <v>2</v>
      </c>
      <c r="T641" s="15">
        <v>0</v>
      </c>
      <c r="U641" s="15">
        <v>0</v>
      </c>
      <c r="V641" s="15" t="str">
        <f>IF($S641&lt;3, "N/A", $M641)</f>
        <v>N/A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No</v>
      </c>
      <c r="AA641" s="17" t="str">
        <f>IF(C641="DM", "N/A", IF(Z641="No","N/A",VLOOKUP(B641,'Extension List'!$A$3:$AE$1972,19,FALSE)))</f>
        <v>N/A</v>
      </c>
      <c r="AB641" s="14" t="str">
        <f>IF(C641="DM", "N/A", IF(Z641="No","N/A",VLOOKUP(B641,'Extension List'!$A$3:$AE$1972,21,FALSE)))</f>
        <v>N/A</v>
      </c>
      <c r="AC641" s="14" t="str">
        <f>IF(AA641="N/A", "N/A", 0)</f>
        <v>N/A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1</v>
      </c>
      <c r="AN641" s="15">
        <f>IF(AD641="N/A", IF(U641="N/A", "N/A", L641+U641), AD641+AH641)</f>
        <v>1</v>
      </c>
      <c r="AO641" s="15" t="str">
        <f>IF(AD641="N/A", IF(V641="N/A", "N/A", L641+V641), IF(AI641="N/A", "N/A", AD641+AI641))</f>
        <v>N/A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40</v>
      </c>
      <c r="AS641" s="14" t="s">
        <v>40</v>
      </c>
      <c r="AT641" s="14" t="s">
        <v>40</v>
      </c>
      <c r="AU641" s="14" t="s">
        <v>44</v>
      </c>
      <c r="AV641" s="14" t="s">
        <v>44</v>
      </c>
      <c r="AW641" s="14" t="s">
        <v>44</v>
      </c>
      <c r="AX641" s="14" t="s">
        <v>44</v>
      </c>
      <c r="AY641" s="14" t="s">
        <v>44</v>
      </c>
      <c r="AZ641" s="14" t="s">
        <v>44</v>
      </c>
      <c r="BA641" s="14" t="s">
        <v>44</v>
      </c>
      <c r="BB641" s="14" t="s">
        <v>44</v>
      </c>
      <c r="BC641" s="14" t="s">
        <v>44</v>
      </c>
      <c r="BD641" s="14" t="s">
        <v>44</v>
      </c>
      <c r="BE641" s="14" t="s">
        <v>44</v>
      </c>
      <c r="BF641" s="14" t="s">
        <v>44</v>
      </c>
      <c r="BG641" s="14" t="s">
        <v>44</v>
      </c>
      <c r="BH641" s="14" t="s">
        <v>44</v>
      </c>
      <c r="BI641" s="14"/>
      <c r="BJ641" s="15">
        <f>IF(AR641="R", $CA641, IF(OR(AR641="P", AR641="T", AR641="N"), 0, IF($C641="DM", $T641, IF(OR(AR641="Y", AR641="IR"),$AM641,IF(AR641="C", IF($BI641="Y", IF($AF641="N/A", $Q641, $AF641), IF($AG641="N/A", $T641,$AG641)))))))</f>
        <v>1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1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1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0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0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0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0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0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0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0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0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0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0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0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0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0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0</v>
      </c>
      <c r="CA641" s="14" t="s">
        <v>75</v>
      </c>
      <c r="CB641" s="15">
        <f>BZ641</f>
        <v>0</v>
      </c>
      <c r="CC641" s="14">
        <f>IF(OR($BH641="T", $BH641="R"), 0, IF($BH641="C", IF($BI641="Y", IF($BA641="C", 0, IF(AF641="N/A", Q641-T641, AF641-AG641)), IF($AF641="N/A", U641, AH641)), AN641))</f>
        <v>0</v>
      </c>
      <c r="CD641" s="14" t="str">
        <f>IF(OR($BH641="T", $BH641="R"), 0, IF($BH641="C", IF($BI641="Y", 0, IF($AF641="N/A", V641, AI641)), AO641))</f>
        <v>N/A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 G:0 GR:0</v>
      </c>
      <c r="CH641" s="6"/>
      <c r="CK641" s="6"/>
      <c r="CL641" s="6"/>
      <c r="CM641" s="6"/>
      <c r="CN641" s="6"/>
      <c r="CO641" s="6"/>
      <c r="CP641" s="6"/>
    </row>
    <row r="642" spans="1:94" x14ac:dyDescent="0.25">
      <c r="A642" s="13">
        <v>5624</v>
      </c>
      <c r="B642" s="14" t="s">
        <v>3073</v>
      </c>
      <c r="C642" s="14" t="s">
        <v>69</v>
      </c>
      <c r="D642" s="14" t="s">
        <v>55</v>
      </c>
      <c r="E642" s="14">
        <f>VLOOKUP(B642, 'Rookie Year'!$A$2:$B$55555,2,FALSE)</f>
        <v>2024</v>
      </c>
      <c r="F642" s="14">
        <v>2024</v>
      </c>
      <c r="G642" s="14" t="s">
        <v>40</v>
      </c>
      <c r="H642" s="14" t="s">
        <v>2175</v>
      </c>
      <c r="I642" s="15">
        <v>3</v>
      </c>
      <c r="J642" s="14">
        <v>4</v>
      </c>
      <c r="K642" s="16">
        <f>IF(AND(G642&lt;&gt;"N",R642="N/A"), IF(I642&lt;4, 0, 0.25),IF(I642=1, IF(J642=1,0.25, 0.25), IF(I642&lt;13, 0.25, IF(I642&lt;26, 0.4, IF(I642&lt;51, 0.6, 0.75)))))</f>
        <v>0</v>
      </c>
      <c r="L642" s="15">
        <f>I642-M642</f>
        <v>3</v>
      </c>
      <c r="M642" s="15">
        <f>ROUNDUP(I642*K642,0)</f>
        <v>0</v>
      </c>
      <c r="N642" s="15">
        <f>M642*J642</f>
        <v>0</v>
      </c>
      <c r="O642" s="15">
        <v>0</v>
      </c>
      <c r="P642" s="15">
        <v>0</v>
      </c>
      <c r="Q642" s="15">
        <f>N642-O642-P642</f>
        <v>0</v>
      </c>
      <c r="R642" s="14" t="s">
        <v>75</v>
      </c>
      <c r="S642" s="14">
        <f>IF(R642="N/A", J642-($B$1-F642), J642-($B$1-R642))</f>
        <v>3</v>
      </c>
      <c r="T642" s="15">
        <v>0</v>
      </c>
      <c r="U642" s="15">
        <v>0</v>
      </c>
      <c r="V642" s="15">
        <v>0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No</v>
      </c>
      <c r="AA642" s="17" t="str">
        <f>IF(C642="DM", "N/A", IF(Z642="No","N/A",VLOOKUP(B642,'Extension List'!$A$3:$AE$1972,19,FALSE)))</f>
        <v>N/A</v>
      </c>
      <c r="AB642" s="14" t="str">
        <f>IF(C642="DM", "N/A", IF(Z642="No","N/A",VLOOKUP(B642,'Extension List'!$A$3:$AE$1972,21,FALSE)))</f>
        <v>N/A</v>
      </c>
      <c r="AC642" s="14" t="str">
        <f>IF(AA642="N/A", "N/A", 0)</f>
        <v>N/A</v>
      </c>
      <c r="AD642" s="15" t="str">
        <f>IF(AE642="N/A", "N/A", AA642-AE642)</f>
        <v>N/A</v>
      </c>
      <c r="AE642" s="15" t="str">
        <f>IF(AA642="N/A", "N/A", IF(AC642&gt;0, IF(AA642&lt;13, ROUNDUP(0.25*AA642,0), IF(AA642&lt;26, ROUNDUP(0.4*AA642,0), IF(AA642&lt;51, ROUNDUP(0.6*AA642,0), ROUNDUP(0.75*AA642,0)))), "N/A"))</f>
        <v>N/A</v>
      </c>
      <c r="AF642" s="15" t="str">
        <f>IF(AD642="N/A","N/A", (AE642*AC642)+Q642)</f>
        <v>N/A</v>
      </c>
      <c r="AG642" s="15" t="str">
        <f>IF($AF642="N/A", "N/A", "TBC")</f>
        <v>N/A</v>
      </c>
      <c r="AH642" s="15" t="str">
        <f>IF($AF642="N/A", "N/A", "TBC")</f>
        <v>N/A</v>
      </c>
      <c r="AI642" s="15" t="str">
        <f>IF($AF642="N/A","N/A",IF(AC642&gt;1,"TBC","N/A"))</f>
        <v>N/A</v>
      </c>
      <c r="AJ642" s="15" t="str">
        <f>IF($AF642="N/A","N/A",IF(AC642&gt;2,"TBC","N/A"))</f>
        <v>N/A</v>
      </c>
      <c r="AK642" s="15" t="str">
        <f>IF($AF642="N/A","N/A",IF(AC642&gt;3,"TBC","N/A"))</f>
        <v>N/A</v>
      </c>
      <c r="AL642" s="15" t="str">
        <f>IF(AC642="N/A","N/A",IF(AC642&gt;0,IF(SUM(AG642:AK642)&lt;&gt;AF642,"CHECK","OK"),"N/A"))</f>
        <v>N/A</v>
      </c>
      <c r="AM642" s="15">
        <f>IF(AD642="N/A", L642+T642, L642+AG642)</f>
        <v>3</v>
      </c>
      <c r="AN642" s="15">
        <f>IF(AD642="N/A", IF(U642="N/A", "N/A", L642+U642), AD642+AH642)</f>
        <v>3</v>
      </c>
      <c r="AO642" s="15">
        <f>IF(AD642="N/A", IF(V642="N/A", "N/A", L642+V642), IF(AI642="N/A", "N/A", AD642+AI642))</f>
        <v>3</v>
      </c>
      <c r="AP642" s="15" t="str">
        <f>IF(AD642="N/A", IF(W642="N/A", "N/A", L642+W642), IF(AJ642="N/A", "N/A", AD642+AJ642))</f>
        <v>N/A</v>
      </c>
      <c r="AQ642" s="15" t="str">
        <f>IF(AD642="N/A", IF(X642="N/A", "N/A", L642+X642), IF(AK642="N/A", "N/A", AD642+AK642))</f>
        <v>N/A</v>
      </c>
      <c r="AR642" s="14" t="s">
        <v>40</v>
      </c>
      <c r="AS642" s="14" t="s">
        <v>40</v>
      </c>
      <c r="AT642" s="14" t="s">
        <v>40</v>
      </c>
      <c r="AU642" s="14" t="s">
        <v>40</v>
      </c>
      <c r="AV642" s="14" t="s">
        <v>40</v>
      </c>
      <c r="AW642" s="14" t="s">
        <v>40</v>
      </c>
      <c r="AX642" s="14" t="s">
        <v>40</v>
      </c>
      <c r="AY642" s="14" t="s">
        <v>40</v>
      </c>
      <c r="AZ642" s="14" t="s">
        <v>40</v>
      </c>
      <c r="BA642" s="14" t="s">
        <v>40</v>
      </c>
      <c r="BB642" s="14" t="s">
        <v>40</v>
      </c>
      <c r="BC642" s="14" t="s">
        <v>40</v>
      </c>
      <c r="BD642" s="14" t="s">
        <v>40</v>
      </c>
      <c r="BE642" s="14" t="s">
        <v>40</v>
      </c>
      <c r="BF642" s="14" t="s">
        <v>40</v>
      </c>
      <c r="BG642" s="14" t="s">
        <v>40</v>
      </c>
      <c r="BH642" s="14" t="s">
        <v>40</v>
      </c>
      <c r="BI642" s="14"/>
      <c r="BJ642" s="15">
        <f>IF(AR642="R", $CA642, IF(OR(AR642="P", AR642="T", AR642="N"), 0, IF($C642="DM", $T642, IF(OR(AR642="Y", AR642="IR"),$AM642,IF(AR642="C", IF($BI642="Y", IF($AF642="N/A", $Q642, $AF642), IF($AG642="N/A", $T642,$AG642)))))))</f>
        <v>3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3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3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3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3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3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3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3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3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3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3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3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3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3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3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3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3</v>
      </c>
      <c r="CA642" s="14" t="s">
        <v>75</v>
      </c>
      <c r="CB642" s="15">
        <f>BZ642</f>
        <v>3</v>
      </c>
      <c r="CC642" s="14">
        <f>IF(OR($BH642="T", $BH642="R"), 0, IF($BH642="C", IF($BI642="Y", IF($BA642="C", 0, IF(AF642="N/A", Q642-T642, AF642-AG642)), IF($AF642="N/A", U642, AH642)), AN642))</f>
        <v>3</v>
      </c>
      <c r="CD642" s="14">
        <f>IF(OR($BH642="T", $BH642="R"), 0, IF($BH642="C", IF($BI642="Y", 0, IF($AF642="N/A", V642, AI642)), AO642))</f>
        <v>3</v>
      </c>
      <c r="CE642" s="14" t="str">
        <f>IF(OR($BH642="T", $BH642="R"), 0, IF($BH642="C", IF($BI642="Y", 0, IF($AF642="N/A", W642, AJ642)), AP642))</f>
        <v>N/A</v>
      </c>
      <c r="CF642" s="14" t="str">
        <f>IF(OR($BH642="T", $BH642="R"), 0, IF($BH642="C", IF($BI642="Y", 0, IF($AF642="N/A", X642, AK642)), AQ642))</f>
        <v>N/A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S:3 G:0 GR:0</v>
      </c>
      <c r="CH642" s="6"/>
      <c r="CK642" s="6"/>
      <c r="CL642" s="6"/>
      <c r="CM642" s="6"/>
      <c r="CN642" s="6"/>
      <c r="CO642" s="6"/>
      <c r="CP642" s="6"/>
    </row>
    <row r="643" spans="1:94" x14ac:dyDescent="0.25">
      <c r="A643" s="13">
        <v>6222</v>
      </c>
      <c r="B643" s="14" t="s">
        <v>2710</v>
      </c>
      <c r="C643" s="14" t="s">
        <v>70</v>
      </c>
      <c r="D643" s="14" t="s">
        <v>55</v>
      </c>
      <c r="E643" s="14">
        <f>VLOOKUP(B643, 'Rookie Year'!$A$2:$B$55555,2,FALSE)</f>
        <v>2019</v>
      </c>
      <c r="F643" s="14">
        <v>2025</v>
      </c>
      <c r="G643" s="14" t="s">
        <v>42</v>
      </c>
      <c r="H643" s="14">
        <v>6</v>
      </c>
      <c r="I643" s="15">
        <v>1</v>
      </c>
      <c r="J643" s="14">
        <v>1</v>
      </c>
      <c r="K643" s="16">
        <f>IF(AND(G643&lt;&gt;"N",R643="N/A"), IF(I643&lt;4, 0, 0.25),IF(I643=1, IF(J643=1,0.25, 0.25), IF(I643&lt;13, 0.25, IF(I643&lt;26, 0.4, IF(I643&lt;51, 0.6, 0.75)))))</f>
        <v>0.25</v>
      </c>
      <c r="L643" s="15">
        <f>I643-M643</f>
        <v>0</v>
      </c>
      <c r="M643" s="15">
        <f>ROUNDUP(I643*K643,0)</f>
        <v>1</v>
      </c>
      <c r="N643" s="15">
        <f>M643*J643</f>
        <v>1</v>
      </c>
      <c r="O643" s="15">
        <v>0</v>
      </c>
      <c r="P643" s="15">
        <v>0</v>
      </c>
      <c r="Q643" s="15">
        <f>N643-O643-P643</f>
        <v>1</v>
      </c>
      <c r="R643" s="14" t="s">
        <v>75</v>
      </c>
      <c r="S643" s="14">
        <f>IF(R643="N/A", J643-($B$1-F643), J643-($B$1-R643))</f>
        <v>1</v>
      </c>
      <c r="T643" s="15">
        <f>IF($S643&lt;1, "N/A", $M643)</f>
        <v>1</v>
      </c>
      <c r="U643" s="15" t="str">
        <f>IF($S643&lt;2, "N/A", $M643)</f>
        <v>N/A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No</v>
      </c>
      <c r="AA643" s="17" t="str">
        <f>IF(C643="DM", "N/A", IF(Z643="No","N/A",VLOOKUP(B643,'Extension List'!$A$3:$AE$1972,19,FALSE)))</f>
        <v>N/A</v>
      </c>
      <c r="AB643" s="14" t="str">
        <f>IF(C643="DM", "N/A", IF(Z643="No","N/A",VLOOKUP(B643,'Extension List'!$A$3:$AE$1972,21,FALSE)))</f>
        <v>N/A</v>
      </c>
      <c r="AC643" s="14" t="str">
        <f>IF(AA643="N/A", "N/A", 0)</f>
        <v>N/A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1</v>
      </c>
      <c r="AN643" s="15" t="str">
        <f>IF(AD643="N/A", IF(U643="N/A", "N/A", L643+U643), AD643+AH643)</f>
        <v>N/A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42</v>
      </c>
      <c r="AS643" s="14" t="s">
        <v>42</v>
      </c>
      <c r="AT643" s="14" t="s">
        <v>42</v>
      </c>
      <c r="AU643" s="14" t="s">
        <v>42</v>
      </c>
      <c r="AV643" s="14" t="s">
        <v>42</v>
      </c>
      <c r="AW643" s="14" t="s">
        <v>42</v>
      </c>
      <c r="AX643" s="14" t="s">
        <v>40</v>
      </c>
      <c r="AY643" s="14" t="s">
        <v>40</v>
      </c>
      <c r="AZ643" s="14" t="s">
        <v>40</v>
      </c>
      <c r="BA643" s="14" t="s">
        <v>40</v>
      </c>
      <c r="BB643" s="14" t="s">
        <v>40</v>
      </c>
      <c r="BC643" s="14" t="s">
        <v>40</v>
      </c>
      <c r="BD643" s="14" t="s">
        <v>40</v>
      </c>
      <c r="BE643" s="14" t="s">
        <v>40</v>
      </c>
      <c r="BF643" s="14" t="s">
        <v>40</v>
      </c>
      <c r="BG643" s="14" t="s">
        <v>40</v>
      </c>
      <c r="BH643" s="14" t="s">
        <v>40</v>
      </c>
      <c r="BJ643" s="15">
        <f>IF(AR643="R", $CA643, IF(OR(AR643="P", AR643="T", AR643="N"), 0, IF($C643="DM", $T643, IF(OR(AR643="Y", AR643="IR"),$AM643,IF(AR643="C", IF($BI643="Y", IF($AF643="N/A", $Q643, $AF643), IF($AG643="N/A", $T643,$AG643)))))))</f>
        <v>0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0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0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0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0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0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1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1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1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1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</v>
      </c>
      <c r="CA643" s="14" t="s">
        <v>75</v>
      </c>
      <c r="CB643" s="15">
        <f>BZ643</f>
        <v>1</v>
      </c>
      <c r="CC643" s="14" t="str">
        <f>IF(OR($BH643="T", $BH643="R"), 0, IF($BH643="C", IF($BI643="Y", IF($BA643="C", 0, IF(AF643="N/A", Q643-T643, AF643-AG643)), IF($AF643="N/A", U643, AH643)), AN643))</f>
        <v>N/A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S:0 G:1 GR:1</v>
      </c>
      <c r="CH643" s="6"/>
      <c r="CK643" s="6"/>
      <c r="CL643" s="6"/>
      <c r="CM643" s="6"/>
      <c r="CN643" s="6"/>
      <c r="CO643" s="6"/>
      <c r="CP643" s="6"/>
    </row>
    <row r="644" spans="1:94" x14ac:dyDescent="0.25">
      <c r="A644" s="13">
        <v>5989</v>
      </c>
      <c r="B644" s="14" t="s">
        <v>2695</v>
      </c>
      <c r="C644" s="14" t="s">
        <v>70</v>
      </c>
      <c r="D644" s="14" t="s">
        <v>55</v>
      </c>
      <c r="E644" s="14">
        <f>VLOOKUP(B644, 'Rookie Year'!$A$2:$B$55555,2,FALSE)</f>
        <v>2022</v>
      </c>
      <c r="F644" s="14">
        <v>2025</v>
      </c>
      <c r="G644" s="14" t="s">
        <v>42</v>
      </c>
      <c r="H644" s="14" t="s">
        <v>1927</v>
      </c>
      <c r="I644" s="15">
        <v>1</v>
      </c>
      <c r="J644" s="14">
        <v>1</v>
      </c>
      <c r="K644" s="16">
        <f>IF(AND(G644&lt;&gt;"N",R644="N/A"), IF(I644&lt;4, 0, 0.25),IF(I644=1, IF(J644=1,0.25, 0.25), IF(I644&lt;13, 0.25, IF(I644&lt;26, 0.4, IF(I644&lt;51, 0.6, 0.75)))))</f>
        <v>0.25</v>
      </c>
      <c r="L644" s="15">
        <f>I644-M644</f>
        <v>0</v>
      </c>
      <c r="M644" s="15">
        <f>ROUNDUP(I644*K644,0)</f>
        <v>1</v>
      </c>
      <c r="N644" s="15">
        <f>M644*J644</f>
        <v>1</v>
      </c>
      <c r="O644" s="15">
        <v>0</v>
      </c>
      <c r="P644" s="15">
        <v>0</v>
      </c>
      <c r="Q644" s="15">
        <f>N644-O644-P644</f>
        <v>1</v>
      </c>
      <c r="R644" s="14" t="s">
        <v>75</v>
      </c>
      <c r="S644" s="14">
        <f>IF(R644="N/A", J644-($B$1-F644), J644-($B$1-R644))</f>
        <v>1</v>
      </c>
      <c r="T644" s="15">
        <f>IF($S644&lt;1, "N/A", $M644)</f>
        <v>1</v>
      </c>
      <c r="U644" s="15" t="str">
        <f>IF($S644&lt;2, "N/A", $M644)</f>
        <v>N/A</v>
      </c>
      <c r="V644" s="15" t="str">
        <f>IF($S644&lt;3, "N/A", $M644)</f>
        <v>N/A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No</v>
      </c>
      <c r="AA644" s="17" t="str">
        <f>IF(C644="DM", "N/A", IF(Z644="No","N/A",VLOOKUP(B644,'Extension List'!$A$3:$AE$1972,19,FALSE)))</f>
        <v>N/A</v>
      </c>
      <c r="AB644" s="14" t="str">
        <f>IF(C644="DM", "N/A", IF(Z644="No","N/A",VLOOKUP(B644,'Extension List'!$A$3:$AE$1972,21,FALSE)))</f>
        <v>N/A</v>
      </c>
      <c r="AC644" s="14" t="str">
        <f>IF(AA644="N/A", "N/A", 0)</f>
        <v>N/A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1</v>
      </c>
      <c r="AN644" s="15" t="str">
        <f>IF(AD644="N/A", IF(U644="N/A", "N/A", L644+U644), AD644+AH644)</f>
        <v>N/A</v>
      </c>
      <c r="AO644" s="15" t="str">
        <f>IF(AD644="N/A", IF(V644="N/A", "N/A", L644+V644), IF(AI644="N/A", "N/A", AD644+AI644))</f>
        <v>N/A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44</v>
      </c>
      <c r="AY644" s="14" t="s">
        <v>44</v>
      </c>
      <c r="AZ644" s="14" t="s">
        <v>44</v>
      </c>
      <c r="BA644" s="14" t="s">
        <v>44</v>
      </c>
      <c r="BB644" s="14" t="s">
        <v>44</v>
      </c>
      <c r="BC644" s="14" t="s">
        <v>44</v>
      </c>
      <c r="BD644" s="14" t="s">
        <v>44</v>
      </c>
      <c r="BE644" s="14" t="s">
        <v>44</v>
      </c>
      <c r="BF644" s="14" t="s">
        <v>44</v>
      </c>
      <c r="BG644" s="14" t="s">
        <v>44</v>
      </c>
      <c r="BH644" s="14" t="s">
        <v>44</v>
      </c>
      <c r="BJ644" s="15">
        <f>IF(AR644="R", $CA644, IF(OR(AR644="P", AR644="T", AR644="N"), 0, IF($C644="DM", $T644, IF(OR(AR644="Y", AR644="IR"),$AM644,IF(AR644="C", IF($BI644="Y", IF($AF644="N/A", $Q644, $AF644), IF($AG644="N/A", $T644,$AG644)))))))</f>
        <v>1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1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1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1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1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1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1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1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1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1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1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1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1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1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1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1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1</v>
      </c>
      <c r="CA644" s="14" t="s">
        <v>75</v>
      </c>
      <c r="CB644" s="15">
        <f>BZ644</f>
        <v>1</v>
      </c>
      <c r="CC644" s="14" t="str">
        <f>IF(OR($BH644="T", $BH644="R"), 0, IF($BH644="C", IF($BI644="Y", IF($BA644="C", 0, IF(AF644="N/A", Q644-T644, AF644-AG644)), IF($AF644="N/A", U644, AH644)), AN644))</f>
        <v>N/A</v>
      </c>
      <c r="CD644" s="14" t="str">
        <f>IF(OR($BH644="T", $BH644="R"), 0, IF($BH644="C", IF($BI644="Y", 0, IF($AF644="N/A", V644, AI644)), AO644))</f>
        <v>N/A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S:0 G:1 GR:1</v>
      </c>
      <c r="CH644" s="6"/>
      <c r="CK644" s="6"/>
      <c r="CL644" s="6"/>
      <c r="CM644" s="6"/>
      <c r="CN644" s="6"/>
      <c r="CO644" s="6"/>
      <c r="CP644" s="6"/>
    </row>
    <row r="645" spans="1:94" x14ac:dyDescent="0.25">
      <c r="A645" s="13">
        <v>5709</v>
      </c>
      <c r="B645" s="14" t="s">
        <v>3074</v>
      </c>
      <c r="C645" s="14" t="s">
        <v>70</v>
      </c>
      <c r="D645" s="14" t="s">
        <v>55</v>
      </c>
      <c r="E645" s="14">
        <f>VLOOKUP(B645, 'Rookie Year'!$A$2:$B$55555,2,FALSE)</f>
        <v>2024</v>
      </c>
      <c r="F645" s="14">
        <v>2024</v>
      </c>
      <c r="G645" s="14" t="s">
        <v>40</v>
      </c>
      <c r="H645" s="14" t="s">
        <v>2246</v>
      </c>
      <c r="I645" s="15">
        <v>1</v>
      </c>
      <c r="J645" s="14">
        <v>3</v>
      </c>
      <c r="K645" s="16">
        <f>IF(AND(G645&lt;&gt;"N",R645="N/A"), IF(I645&lt;4, 0, 0.25),IF(I645=1, IF(J645=1,0.25, 0.25), IF(I645&lt;13, 0.25, IF(I645&lt;26, 0.4, IF(I645&lt;51, 0.6, 0.75)))))</f>
        <v>0</v>
      </c>
      <c r="L645" s="15">
        <f>I645-M645</f>
        <v>1</v>
      </c>
      <c r="M645" s="15">
        <f>ROUNDUP(I645*K645,0)</f>
        <v>0</v>
      </c>
      <c r="N645" s="15">
        <f>M645*J645</f>
        <v>0</v>
      </c>
      <c r="O645" s="15">
        <v>0</v>
      </c>
      <c r="P645" s="15">
        <v>0</v>
      </c>
      <c r="Q645" s="15">
        <f>N645-O645-P645</f>
        <v>0</v>
      </c>
      <c r="R645" s="14" t="s">
        <v>75</v>
      </c>
      <c r="S645" s="14">
        <f>IF(R645="N/A", J645-($B$1-F645), J645-($B$1-R645))</f>
        <v>2</v>
      </c>
      <c r="T645" s="15">
        <v>0</v>
      </c>
      <c r="U645" s="15">
        <v>0</v>
      </c>
      <c r="V645" s="15" t="str">
        <f>IF($S645&lt;3, "N/A", $M645)</f>
        <v>N/A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No</v>
      </c>
      <c r="AA645" s="17" t="str">
        <f>IF(C645="DM", "N/A", IF(Z645="No","N/A",VLOOKUP(B645,'Extension List'!$A$3:$AE$1972,19,FALSE)))</f>
        <v>N/A</v>
      </c>
      <c r="AB645" s="14" t="str">
        <f>IF(C645="DM", "N/A", IF(Z645="No","N/A",VLOOKUP(B645,'Extension List'!$A$3:$AE$1972,21,FALSE)))</f>
        <v>N/A</v>
      </c>
      <c r="AC645" s="14" t="str">
        <f>IF(AA645="N/A", "N/A", 0)</f>
        <v>N/A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</v>
      </c>
      <c r="AN645" s="15">
        <f>IF(AD645="N/A", IF(U645="N/A", "N/A", L645+U645), AD645+AH645)</f>
        <v>1</v>
      </c>
      <c r="AO645" s="15" t="str">
        <f>IF(AD645="N/A", IF(V645="N/A", "N/A", L645+V645), IF(AI645="N/A", "N/A", AD645+AI645))</f>
        <v>N/A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44</v>
      </c>
      <c r="AV645" s="14" t="s">
        <v>44</v>
      </c>
      <c r="AW645" s="14" t="s">
        <v>44</v>
      </c>
      <c r="AX645" s="14" t="s">
        <v>44</v>
      </c>
      <c r="AY645" s="14" t="s">
        <v>44</v>
      </c>
      <c r="AZ645" s="14" t="s">
        <v>44</v>
      </c>
      <c r="BA645" s="14" t="s">
        <v>44</v>
      </c>
      <c r="BB645" s="14" t="s">
        <v>44</v>
      </c>
      <c r="BC645" s="14" t="s">
        <v>44</v>
      </c>
      <c r="BD645" s="14" t="s">
        <v>44</v>
      </c>
      <c r="BE645" s="14" t="s">
        <v>44</v>
      </c>
      <c r="BF645" s="14" t="s">
        <v>44</v>
      </c>
      <c r="BG645" s="14" t="s">
        <v>44</v>
      </c>
      <c r="BH645" s="14" t="s">
        <v>44</v>
      </c>
      <c r="BI645" s="14"/>
      <c r="BJ645" s="15">
        <f>IF(AR645="R", $CA645, IF(OR(AR645="P", AR645="T", AR645="N"), 0, IF($C645="DM", $T645, IF(OR(AR645="Y", AR645="IR"),$AM645,IF(AR645="C", IF($BI645="Y", IF($AF645="N/A", $Q645, $AF645), IF($AG645="N/A", $T645,$AG645)))))))</f>
        <v>1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0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0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0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0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0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0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0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0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0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0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0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0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0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0</v>
      </c>
      <c r="CA645" s="14" t="s">
        <v>75</v>
      </c>
      <c r="CB645" s="15">
        <f>BZ645</f>
        <v>0</v>
      </c>
      <c r="CC645" s="14">
        <f>IF(OR($BH645="T", $BH645="R"), 0, IF($BH645="C", IF($BI645="Y", IF($BA645="C", 0, IF(AF645="N/A", Q645-T645, AF645-AG645)), IF($AF645="N/A", U645, AH645)), AN645))</f>
        <v>0</v>
      </c>
      <c r="CD645" s="14" t="str">
        <f>IF(OR($BH645="T", $BH645="R"), 0, IF($BH645="C", IF($BI645="Y", 0, IF($AF645="N/A", V645, AI645)), AO645))</f>
        <v>N/A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S:1 G:0 GR:0</v>
      </c>
      <c r="CH645" s="6"/>
      <c r="CK645" s="6"/>
      <c r="CL645" s="6"/>
      <c r="CM645" s="6"/>
      <c r="CN645" s="6"/>
      <c r="CO645" s="6"/>
      <c r="CP645" s="6"/>
    </row>
    <row r="646" spans="1:94" x14ac:dyDescent="0.25">
      <c r="A646" s="13">
        <v>5775</v>
      </c>
      <c r="B646" s="14" t="s">
        <v>2950</v>
      </c>
      <c r="C646" s="14" t="s">
        <v>70</v>
      </c>
      <c r="D646" s="14" t="s">
        <v>55</v>
      </c>
      <c r="E646" s="14">
        <f>VLOOKUP(B646, 'Rookie Year'!$A$2:$B$55555,2,FALSE)</f>
        <v>2023</v>
      </c>
      <c r="F646" s="14">
        <v>2025</v>
      </c>
      <c r="G646" s="14" t="s">
        <v>42</v>
      </c>
      <c r="H646" s="14" t="s">
        <v>2928</v>
      </c>
      <c r="I646" s="15">
        <v>1</v>
      </c>
      <c r="J646" s="14">
        <v>1</v>
      </c>
      <c r="K646" s="16">
        <f>IF(AND(G646&lt;&gt;"N",R646="N/A"), IF(I646&lt;4, 0, 0.25),IF(I646=1, IF(J646=1,0.25, 0.25), IF(I646&lt;13, 0.25, IF(I646&lt;26, 0.4, IF(I646&lt;51, 0.6, 0.75)))))</f>
        <v>0.25</v>
      </c>
      <c r="L646" s="15">
        <f>I646-M646</f>
        <v>0</v>
      </c>
      <c r="M646" s="15">
        <f>ROUNDUP(I646*K646,0)</f>
        <v>1</v>
      </c>
      <c r="N646" s="15">
        <f>M646*J646</f>
        <v>1</v>
      </c>
      <c r="O646" s="15">
        <v>0</v>
      </c>
      <c r="P646" s="15">
        <v>0</v>
      </c>
      <c r="Q646" s="15">
        <f>N646-O646-P646</f>
        <v>1</v>
      </c>
      <c r="R646" s="14" t="s">
        <v>75</v>
      </c>
      <c r="S646" s="14">
        <f>IF(R646="N/A", J646-($B$1-F646), J646-($B$1-R646))</f>
        <v>1</v>
      </c>
      <c r="T646" s="15">
        <f>IF($S646&lt;1, "N/A", $M646)</f>
        <v>1</v>
      </c>
      <c r="U646" s="15" t="str">
        <f>IF($S646&lt;2, "N/A", $M646)</f>
        <v>N/A</v>
      </c>
      <c r="V646" s="15" t="str">
        <f>IF($S646&lt;3, "N/A", $M646)</f>
        <v>N/A</v>
      </c>
      <c r="W646" s="15" t="str">
        <f>IF($S646&lt;4, "N/A", $M646)</f>
        <v>N/A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List'!$A$3:$AE$1972,19,FALSE)))</f>
        <v>N/A</v>
      </c>
      <c r="AB646" s="14" t="str">
        <f>IF(C646="DM", "N/A", IF(Z646="No","N/A",VLOOKUP(B646,'Extension List'!$A$3:$AE$1972,21,FALSE)))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1</v>
      </c>
      <c r="AN646" s="15" t="str">
        <f>IF(AD646="N/A", IF(U646="N/A", "N/A", L646+U646), AD646+AH646)</f>
        <v>N/A</v>
      </c>
      <c r="AO646" s="15" t="str">
        <f>IF(AD646="N/A", IF(V646="N/A", "N/A", L646+V646), IF(AI646="N/A", "N/A", AD646+AI646))</f>
        <v>N/A</v>
      </c>
      <c r="AP646" s="15" t="str">
        <f>IF(AD646="N/A", IF(W646="N/A", "N/A", L646+W646), IF(AJ646="N/A", "N/A", AD646+AJ646))</f>
        <v>N/A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I646" s="14"/>
      <c r="BJ646" s="15">
        <f>IF(AR646="R", $CA646, IF(OR(AR646="P", AR646="T", AR646="N"), 0, IF($C646="DM", $T646, IF(OR(AR646="Y", AR646="IR"),$AM646,IF(AR646="C", IF($BI646="Y", IF($AF646="N/A", $Q646, $AF646), IF($AG646="N/A", $T646,$AG646)))))))</f>
        <v>1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1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1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1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1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1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1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1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1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1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</v>
      </c>
      <c r="CA646" s="14" t="s">
        <v>75</v>
      </c>
      <c r="CB646" s="15">
        <f>BZ646</f>
        <v>1</v>
      </c>
      <c r="CC646" s="14" t="str">
        <f>IF(OR($BH646="T", $BH646="R"), 0, IF($BH646="C", IF($BI646="Y", IF($BA646="C", 0, IF(AF646="N/A", Q646-T646, AF646-AG646)), IF($AF646="N/A", U646, AH646)), AN646))</f>
        <v>N/A</v>
      </c>
      <c r="CD646" s="14" t="str">
        <f>IF(OR($BH646="T", $BH646="R"), 0, IF($BH646="C", IF($BI646="Y", 0, IF($AF646="N/A", V646, AI646)), AO646))</f>
        <v>N/A</v>
      </c>
      <c r="CE646" s="14" t="str">
        <f>IF(OR($BH646="T", $BH646="R"), 0, IF($BH646="C", IF($BI646="Y", 0, IF($AF646="N/A", W646, AJ646)), AP646))</f>
        <v>N/A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S:0 G:1 GR:1</v>
      </c>
      <c r="CH646" s="6"/>
      <c r="CK646" s="6"/>
      <c r="CL646" s="6"/>
      <c r="CM646" s="6"/>
      <c r="CN646" s="6"/>
      <c r="CO646" s="6"/>
      <c r="CP646" s="6"/>
    </row>
    <row r="647" spans="1:94" x14ac:dyDescent="0.25">
      <c r="A647" s="13">
        <v>6179</v>
      </c>
      <c r="B647" s="14" t="s">
        <v>3251</v>
      </c>
      <c r="C647" s="14" t="s">
        <v>70</v>
      </c>
      <c r="D647" s="14" t="s">
        <v>55</v>
      </c>
      <c r="E647" s="14">
        <f>VLOOKUP(B647, 'Rookie Year'!$A$2:$B$55555,2,FALSE)</f>
        <v>2024</v>
      </c>
      <c r="F647" s="14">
        <v>2025</v>
      </c>
      <c r="G647" s="14" t="s">
        <v>42</v>
      </c>
      <c r="H647" s="14">
        <v>3</v>
      </c>
      <c r="I647" s="15">
        <v>3</v>
      </c>
      <c r="J647" s="14">
        <v>1</v>
      </c>
      <c r="K647" s="16">
        <f>IF(AND(G647&lt;&gt;"N",R647="N/A"), IF(I647&lt;4, 0, 0.25),IF(I647=1, IF(J647=1,0.25, 0.25), IF(I647&lt;13, 0.25, IF(I647&lt;26, 0.4, IF(I647&lt;51, 0.6, 0.75)))))</f>
        <v>0.25</v>
      </c>
      <c r="L647" s="15">
        <f>I647-M647</f>
        <v>2</v>
      </c>
      <c r="M647" s="15">
        <f>ROUNDUP(I647*K647,0)</f>
        <v>1</v>
      </c>
      <c r="N647" s="15">
        <f>M647*J647</f>
        <v>1</v>
      </c>
      <c r="O647" s="15">
        <v>0</v>
      </c>
      <c r="P647" s="15">
        <v>0</v>
      </c>
      <c r="Q647" s="15">
        <f>N647-O647-P647</f>
        <v>1</v>
      </c>
      <c r="R647" s="14" t="s">
        <v>75</v>
      </c>
      <c r="S647" s="14">
        <f>IF(R647="N/A", J647-($B$1-F647), J647-($B$1-R647))</f>
        <v>1</v>
      </c>
      <c r="T647" s="15">
        <f>IF($S647&lt;1, "N/A", $M647)</f>
        <v>1</v>
      </c>
      <c r="U647" s="15" t="str">
        <f>IF($S647&lt;2, "N/A", $M647)</f>
        <v>N/A</v>
      </c>
      <c r="V647" s="15" t="str">
        <f>IF($S647&lt;3, "N/A", $M647)</f>
        <v>N/A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List'!$A$3:$AE$1972,19,FALSE)))</f>
        <v>N/A</v>
      </c>
      <c r="AB647" s="14" t="str">
        <f>IF(C647="DM", "N/A", IF(Z647="No","N/A",VLOOKUP(B647,'Extension List'!$A$3:$AE$1972,21,FALSE)))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3</v>
      </c>
      <c r="AN647" s="15" t="str">
        <f>IF(AD647="N/A", IF(U647="N/A", "N/A", L647+U647), AD647+AH647)</f>
        <v>N/A</v>
      </c>
      <c r="AO647" s="15" t="str">
        <f>IF(AD647="N/A", IF(V647="N/A", "N/A", L647+V647), IF(AI647="N/A", "N/A", AD647+AI647))</f>
        <v>N/A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42</v>
      </c>
      <c r="AS647" s="14" t="s">
        <v>42</v>
      </c>
      <c r="AT647" s="14" t="s">
        <v>42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J647" s="15">
        <f>IF(AR647="R", $CA647, IF(OR(AR647="P", AR647="T", AR647="N"), 0, IF($C647="DM", $T647, IF(OR(AR647="Y", AR647="IR"),$AM647,IF(AR647="C", IF($BI647="Y", IF($AF647="N/A", $Q647, $AF647), IF($AG647="N/A", $T647,$AG647)))))))</f>
        <v>0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0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0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3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3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3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3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3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3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3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3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3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3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3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3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3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3</v>
      </c>
      <c r="CA647" s="14" t="s">
        <v>75</v>
      </c>
      <c r="CB647" s="15">
        <f>BZ647</f>
        <v>3</v>
      </c>
      <c r="CC647" s="14" t="str">
        <f>IF(OR($BH647="T", $BH647="R"), 0, IF($BH647="C", IF($BI647="Y", IF($BA647="C", 0, IF(AF647="N/A", Q647-T647, AF647-AG647)), IF($AF647="N/A", U647, AH647)), AN647))</f>
        <v>N/A</v>
      </c>
      <c r="CD647" s="14" t="str">
        <f>IF(OR($BH647="T", $BH647="R"), 0, IF($BH647="C", IF($BI647="Y", 0, IF($AF647="N/A", V647, AI647)), AO647))</f>
        <v>N/A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S:2 G:1 GR:1</v>
      </c>
      <c r="CH647" s="6"/>
      <c r="CK647" s="6"/>
      <c r="CL647" s="6"/>
      <c r="CM647" s="6"/>
      <c r="CN647" s="6"/>
      <c r="CO647" s="6"/>
      <c r="CP647" s="6"/>
    </row>
    <row r="648" spans="1:94" x14ac:dyDescent="0.25">
      <c r="A648" s="13">
        <v>6198</v>
      </c>
      <c r="B648" s="14" t="s">
        <v>2932</v>
      </c>
      <c r="C648" s="14" t="s">
        <v>70</v>
      </c>
      <c r="D648" s="14" t="s">
        <v>55</v>
      </c>
      <c r="E648" s="14">
        <f>VLOOKUP(B648, 'Rookie Year'!$A$2:$B$55555,2,FALSE)</f>
        <v>2023</v>
      </c>
      <c r="F648" s="14">
        <v>2025</v>
      </c>
      <c r="G648" s="14" t="s">
        <v>42</v>
      </c>
      <c r="H648" s="14">
        <v>4</v>
      </c>
      <c r="I648" s="15">
        <v>1</v>
      </c>
      <c r="J648" s="14">
        <v>1</v>
      </c>
      <c r="K648" s="16">
        <f>IF(AND(G648&lt;&gt;"N",R648="N/A"), IF(I648&lt;4, 0, 0.25),IF(I648=1, IF(J648=1,0.25, 0.25), IF(I648&lt;13, 0.25, IF(I648&lt;26, 0.4, IF(I648&lt;51, 0.6, 0.75)))))</f>
        <v>0.25</v>
      </c>
      <c r="L648" s="15">
        <f>I648-M648</f>
        <v>0</v>
      </c>
      <c r="M648" s="15">
        <f>ROUNDUP(I648*K648,0)</f>
        <v>1</v>
      </c>
      <c r="N648" s="15">
        <f>M648*J648</f>
        <v>1</v>
      </c>
      <c r="O648" s="15">
        <v>0</v>
      </c>
      <c r="P648" s="15">
        <v>0</v>
      </c>
      <c r="Q648" s="15">
        <f>N648-O648-P648</f>
        <v>1</v>
      </c>
      <c r="R648" s="14" t="s">
        <v>75</v>
      </c>
      <c r="S648" s="14">
        <f>IF(R648="N/A", J648-($B$1-F648), J648-($B$1-R648))</f>
        <v>1</v>
      </c>
      <c r="T648" s="15">
        <f>IF($S648&lt;1, "N/A", $M648)</f>
        <v>1</v>
      </c>
      <c r="U648" s="15" t="str">
        <f>IF($S648&lt;2, "N/A", $M648)</f>
        <v>N/A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List'!$A$3:$AE$1972,19,FALSE)))</f>
        <v>N/A</v>
      </c>
      <c r="AB648" s="14" t="str">
        <f>IF(C648="DM", "N/A", IF(Z648="No","N/A",VLOOKUP(B648,'Extension List'!$A$3:$AE$1972,21,FALSE)))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1</v>
      </c>
      <c r="AN648" s="15" t="str">
        <f>IF(AD648="N/A", IF(U648="N/A", "N/A", L648+U648), AD648+AH648)</f>
        <v>N/A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42</v>
      </c>
      <c r="AS648" s="14" t="s">
        <v>42</v>
      </c>
      <c r="AT648" s="14" t="s">
        <v>42</v>
      </c>
      <c r="AU648" s="14" t="s">
        <v>42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40</v>
      </c>
      <c r="BD648" s="14" t="s">
        <v>40</v>
      </c>
      <c r="BE648" s="14" t="s">
        <v>40</v>
      </c>
      <c r="BF648" s="14" t="s">
        <v>40</v>
      </c>
      <c r="BG648" s="14" t="s">
        <v>40</v>
      </c>
      <c r="BH648" s="14" t="s">
        <v>40</v>
      </c>
      <c r="BJ648" s="15">
        <f>IF(AR648="R", $CA648, IF(OR(AR648="P", AR648="T", AR648="N"), 0, IF($C648="DM", $T648, IF(OR(AR648="Y", AR648="IR"),$AM648,IF(AR648="C", IF($BI648="Y", IF($AF648="N/A", $Q648, $AF648), IF($AG648="N/A", $T648,$AG648)))))))</f>
        <v>0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0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0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0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1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1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1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1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1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1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1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1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1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1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1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1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1</v>
      </c>
      <c r="CA648" s="14" t="s">
        <v>75</v>
      </c>
      <c r="CB648" s="15">
        <f>BZ648</f>
        <v>1</v>
      </c>
      <c r="CC648" s="14" t="str">
        <f>IF(OR($BH648="T", $BH648="R"), 0, IF($BH648="C", IF($BI648="Y", IF($BA648="C", 0, IF(AF648="N/A", Q648-T648, AF648-AG648)), IF($AF648="N/A", U648, AH648)), AN648))</f>
        <v>N/A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S:0 G:1 GR:1</v>
      </c>
      <c r="CH648" s="6"/>
      <c r="CK648" s="6"/>
      <c r="CL648" s="6"/>
      <c r="CM648" s="6"/>
      <c r="CN648" s="6"/>
      <c r="CO648" s="6"/>
      <c r="CP648" s="6"/>
    </row>
    <row r="649" spans="1:94" x14ac:dyDescent="0.25">
      <c r="A649" s="13">
        <v>5990</v>
      </c>
      <c r="B649" s="14" t="s">
        <v>2893</v>
      </c>
      <c r="C649" s="14" t="s">
        <v>70</v>
      </c>
      <c r="D649" s="14" t="s">
        <v>55</v>
      </c>
      <c r="E649" s="14">
        <f>VLOOKUP(B649, 'Rookie Year'!$A$2:$B$55555,2,FALSE)</f>
        <v>2022</v>
      </c>
      <c r="F649" s="14">
        <v>2025</v>
      </c>
      <c r="G649" s="14" t="s">
        <v>42</v>
      </c>
      <c r="H649" s="14" t="s">
        <v>1927</v>
      </c>
      <c r="I649" s="15">
        <v>2</v>
      </c>
      <c r="J649" s="14">
        <v>1</v>
      </c>
      <c r="K649" s="16">
        <f>IF(AND(G649&lt;&gt;"N",R649="N/A"), IF(I649&lt;4, 0, 0.25),IF(I649=1, IF(J649=1,0.25, 0.25), IF(I649&lt;13, 0.25, IF(I649&lt;26, 0.4, IF(I649&lt;51, 0.6, 0.75)))))</f>
        <v>0.25</v>
      </c>
      <c r="L649" s="15">
        <f>I649-M649</f>
        <v>1</v>
      </c>
      <c r="M649" s="15">
        <f>ROUNDUP(I649*K649,0)</f>
        <v>1</v>
      </c>
      <c r="N649" s="15">
        <f>M649*J649</f>
        <v>1</v>
      </c>
      <c r="O649" s="15">
        <v>0</v>
      </c>
      <c r="P649" s="15">
        <v>0</v>
      </c>
      <c r="Q649" s="15">
        <f>N649-O649-P649</f>
        <v>1</v>
      </c>
      <c r="R649" s="14" t="s">
        <v>75</v>
      </c>
      <c r="S649" s="14">
        <f>IF(R649="N/A", J649-($B$1-F649), J649-($B$1-R649))</f>
        <v>1</v>
      </c>
      <c r="T649" s="15">
        <f>IF($S649&lt;1, "N/A", $M649)</f>
        <v>1</v>
      </c>
      <c r="U649" s="15" t="str">
        <f>IF($S649&lt;2, "N/A", $M649)</f>
        <v>N/A</v>
      </c>
      <c r="V649" s="15" t="str">
        <f>IF($S649&lt;3, "N/A", $M649)</f>
        <v>N/A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No</v>
      </c>
      <c r="AA649" s="17" t="str">
        <f>IF(C649="DM", "N/A", IF(Z649="No","N/A",VLOOKUP(B649,'Extension List'!$A$3:$AE$1972,19,FALSE)))</f>
        <v>N/A</v>
      </c>
      <c r="AB649" s="14" t="str">
        <f>IF(C649="DM", "N/A", IF(Z649="No","N/A",VLOOKUP(B649,'Extension List'!$A$3:$AE$1972,21,FALSE)))</f>
        <v>N/A</v>
      </c>
      <c r="AC649" s="14" t="str">
        <f>IF(AA649="N/A", "N/A", 0)</f>
        <v>N/A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2</v>
      </c>
      <c r="AN649" s="15" t="str">
        <f>IF(AD649="N/A", IF(U649="N/A", "N/A", L649+U649), AD649+AH649)</f>
        <v>N/A</v>
      </c>
      <c r="AO649" s="15" t="str">
        <f>IF(AD649="N/A", IF(V649="N/A", "N/A", L649+V649), IF(AI649="N/A", "N/A", AD649+AI649))</f>
        <v>N/A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40</v>
      </c>
      <c r="AS649" s="14" t="s">
        <v>40</v>
      </c>
      <c r="AT649" s="14" t="s">
        <v>40</v>
      </c>
      <c r="AU649" s="14" t="s">
        <v>40</v>
      </c>
      <c r="AV649" s="14" t="s">
        <v>40</v>
      </c>
      <c r="AW649" s="14" t="s">
        <v>40</v>
      </c>
      <c r="AX649" s="14" t="s">
        <v>40</v>
      </c>
      <c r="AY649" s="14" t="s">
        <v>40</v>
      </c>
      <c r="AZ649" s="14" t="s">
        <v>40</v>
      </c>
      <c r="BA649" s="14" t="s">
        <v>40</v>
      </c>
      <c r="BB649" s="14" t="s">
        <v>40</v>
      </c>
      <c r="BC649" s="14" t="s">
        <v>40</v>
      </c>
      <c r="BD649" s="14" t="s">
        <v>40</v>
      </c>
      <c r="BE649" s="14" t="s">
        <v>40</v>
      </c>
      <c r="BF649" s="14" t="s">
        <v>40</v>
      </c>
      <c r="BG649" s="14" t="s">
        <v>40</v>
      </c>
      <c r="BH649" s="14" t="s">
        <v>40</v>
      </c>
      <c r="BJ649" s="15">
        <f>IF(AR649="R", $CA649, IF(OR(AR649="P", AR649="T", AR649="N"), 0, IF($C649="DM", $T649, IF(OR(AR649="Y", AR649="IR"),$AM649,IF(AR649="C", IF($BI649="Y", IF($AF649="N/A", $Q649, $AF649), IF($AG649="N/A", $T649,$AG649)))))))</f>
        <v>2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2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2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2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2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2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2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2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2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2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2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2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2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2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2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2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2</v>
      </c>
      <c r="CA649" s="14" t="s">
        <v>75</v>
      </c>
      <c r="CB649" s="15">
        <f>BZ649</f>
        <v>2</v>
      </c>
      <c r="CC649" s="14" t="str">
        <f>IF(OR($BH649="T", $BH649="R"), 0, IF($BH649="C", IF($BI649="Y", IF($BA649="C", 0, IF(AF649="N/A", Q649-T649, AF649-AG649)), IF($AF649="N/A", U649, AH649)), AN649))</f>
        <v>N/A</v>
      </c>
      <c r="CD649" s="14" t="str">
        <f>IF(OR($BH649="T", $BH649="R"), 0, IF($BH649="C", IF($BI649="Y", 0, IF($AF649="N/A", V649, AI649)), AO649))</f>
        <v>N/A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S:1 G:1 GR:1</v>
      </c>
      <c r="CH649" s="6"/>
      <c r="CK649" s="6"/>
      <c r="CL649" s="6"/>
      <c r="CM649" s="6"/>
      <c r="CN649" s="6"/>
      <c r="CO649" s="6"/>
      <c r="CP649" s="6"/>
    </row>
    <row r="650" spans="1:94" x14ac:dyDescent="0.25">
      <c r="A650" s="13">
        <v>5669</v>
      </c>
      <c r="B650" s="14" t="s">
        <v>3075</v>
      </c>
      <c r="C650" s="14" t="s">
        <v>70</v>
      </c>
      <c r="D650" s="14" t="s">
        <v>55</v>
      </c>
      <c r="E650" s="14">
        <f>VLOOKUP(B650, 'Rookie Year'!$A$2:$B$55555,2,FALSE)</f>
        <v>2024</v>
      </c>
      <c r="F650" s="14">
        <v>2024</v>
      </c>
      <c r="G650" s="14" t="s">
        <v>40</v>
      </c>
      <c r="H650" s="14" t="s">
        <v>2215</v>
      </c>
      <c r="I650" s="15">
        <v>1</v>
      </c>
      <c r="J650" s="14">
        <v>3</v>
      </c>
      <c r="K650" s="16">
        <f>IF(AND(G650&lt;&gt;"N",R650="N/A"), IF(I650&lt;4, 0, 0.25),IF(I650=1, IF(J650=1,0.25, 0.25), IF(I650&lt;13, 0.25, IF(I650&lt;26, 0.4, IF(I650&lt;51, 0.6, 0.75)))))</f>
        <v>0</v>
      </c>
      <c r="L650" s="15">
        <f>I650-M650</f>
        <v>1</v>
      </c>
      <c r="M650" s="15">
        <f>ROUNDUP(I650*K650,0)</f>
        <v>0</v>
      </c>
      <c r="N650" s="15">
        <f>M650*J650</f>
        <v>0</v>
      </c>
      <c r="O650" s="15">
        <v>0</v>
      </c>
      <c r="P650" s="15">
        <v>0</v>
      </c>
      <c r="Q650" s="15">
        <f>N650-O650-P650</f>
        <v>0</v>
      </c>
      <c r="R650" s="14" t="s">
        <v>75</v>
      </c>
      <c r="S650" s="14">
        <f>IF(R650="N/A", J650-($B$1-F650), J650-($B$1-R650))</f>
        <v>2</v>
      </c>
      <c r="T650" s="15">
        <v>0</v>
      </c>
      <c r="U650" s="15">
        <v>0</v>
      </c>
      <c r="V650" s="15" t="str">
        <f>IF($S650&lt;3, "N/A", $M650)</f>
        <v>N/A</v>
      </c>
      <c r="W650" s="15" t="str">
        <f>IF($S650&lt;4, "N/A", $M650)</f>
        <v>N/A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List'!$A$3:$AE$1972,19,FALSE)))</f>
        <v>N/A</v>
      </c>
      <c r="AB650" s="14" t="str">
        <f>IF(C650="DM", "N/A", IF(Z650="No","N/A",VLOOKUP(B650,'Extension List'!$A$3:$AE$1972,21,FALSE)))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1</v>
      </c>
      <c r="AN650" s="15">
        <f>IF(AD650="N/A", IF(U650="N/A", "N/A", L650+U650), AD650+AH650)</f>
        <v>1</v>
      </c>
      <c r="AO650" s="15" t="str">
        <f>IF(AD650="N/A", IF(V650="N/A", "N/A", L650+V650), IF(AI650="N/A", "N/A", AD650+AI650))</f>
        <v>N/A</v>
      </c>
      <c r="AP650" s="15" t="str">
        <f>IF(AD650="N/A", IF(W650="N/A", "N/A", L650+W650), IF(AJ650="N/A", "N/A", AD650+AJ650))</f>
        <v>N/A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44</v>
      </c>
      <c r="AT650" s="14" t="s">
        <v>44</v>
      </c>
      <c r="AU650" s="14" t="s">
        <v>44</v>
      </c>
      <c r="AV650" s="14" t="s">
        <v>44</v>
      </c>
      <c r="AW650" s="14" t="s">
        <v>44</v>
      </c>
      <c r="AX650" s="14" t="s">
        <v>44</v>
      </c>
      <c r="AY650" s="14" t="s">
        <v>44</v>
      </c>
      <c r="AZ650" s="14" t="s">
        <v>44</v>
      </c>
      <c r="BA650" s="14" t="s">
        <v>44</v>
      </c>
      <c r="BB650" s="14" t="s">
        <v>44</v>
      </c>
      <c r="BC650" s="14" t="s">
        <v>44</v>
      </c>
      <c r="BD650" s="14" t="s">
        <v>44</v>
      </c>
      <c r="BE650" s="14" t="s">
        <v>44</v>
      </c>
      <c r="BF650" s="14" t="s">
        <v>44</v>
      </c>
      <c r="BG650" s="14" t="s">
        <v>44</v>
      </c>
      <c r="BH650" s="14" t="s">
        <v>44</v>
      </c>
      <c r="BI650" s="14"/>
      <c r="BJ650" s="15">
        <f>IF(AR650="R", $CA650, IF(OR(AR650="P", AR650="T", AR650="N"), 0, IF($C650="DM", $T650, IF(OR(AR650="Y", AR650="IR"),$AM650,IF(AR650="C", IF($BI650="Y", IF($AF650="N/A", $Q650, $AF650), IF($AG650="N/A", $T650,$AG650)))))))</f>
        <v>1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0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0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0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0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0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0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0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0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0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0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0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0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0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0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0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0</v>
      </c>
      <c r="CA650" s="14" t="s">
        <v>75</v>
      </c>
      <c r="CB650" s="15">
        <f>BZ650</f>
        <v>0</v>
      </c>
      <c r="CC650" s="14">
        <f>IF(OR($BH650="T", $BH650="R"), 0, IF($BH650="C", IF($BI650="Y", IF($BA650="C", 0, IF(AF650="N/A", Q650-T650, AF650-AG650)), IF($AF650="N/A", U650, AH650)), AN650))</f>
        <v>0</v>
      </c>
      <c r="CD650" s="14" t="str">
        <f>IF(OR($BH650="T", $BH650="R"), 0, IF($BH650="C", IF($BI650="Y", 0, IF($AF650="N/A", V650, AI650)), AO650))</f>
        <v>N/A</v>
      </c>
      <c r="CE650" s="14" t="str">
        <f>IF(OR($BH650="T", $BH650="R"), 0, IF($BH650="C", IF($BI650="Y", 0, IF($AF650="N/A", W650, AJ650)), AP650))</f>
        <v>N/A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S:1 G:0 GR:0</v>
      </c>
      <c r="CH650" s="6"/>
      <c r="CK650" s="6"/>
      <c r="CL650" s="6"/>
      <c r="CM650" s="6"/>
      <c r="CN650" s="6"/>
      <c r="CO650" s="6"/>
      <c r="CP650" s="6"/>
    </row>
    <row r="651" spans="1:94" x14ac:dyDescent="0.25">
      <c r="A651" s="13">
        <v>6216</v>
      </c>
      <c r="B651" s="14" t="s">
        <v>594</v>
      </c>
      <c r="C651" s="14" t="s">
        <v>71</v>
      </c>
      <c r="D651" s="14" t="s">
        <v>55</v>
      </c>
      <c r="E651" s="14">
        <f>VLOOKUP(B651, 'Rookie Year'!$A$2:$B$55555,2,FALSE)</f>
        <v>2018</v>
      </c>
      <c r="F651" s="14">
        <v>2025</v>
      </c>
      <c r="G651" s="14" t="s">
        <v>42</v>
      </c>
      <c r="H651" s="14">
        <v>5</v>
      </c>
      <c r="I651" s="15">
        <v>1</v>
      </c>
      <c r="J651" s="14">
        <v>1</v>
      </c>
      <c r="K651" s="16">
        <f>IF(AND(G651&lt;&gt;"N",R651="N/A"), IF(I651&lt;4, 0, 0.25),IF(I651=1, IF(J651=1,0.25, 0.25), IF(I651&lt;13, 0.25, IF(I651&lt;26, 0.4, IF(I651&lt;51, 0.6, 0.75)))))</f>
        <v>0.25</v>
      </c>
      <c r="L651" s="15">
        <f>I651-M651</f>
        <v>0</v>
      </c>
      <c r="M651" s="15">
        <f>ROUNDUP(I651*K651,0)</f>
        <v>1</v>
      </c>
      <c r="N651" s="15">
        <f>M651*J651</f>
        <v>1</v>
      </c>
      <c r="O651" s="15">
        <v>0</v>
      </c>
      <c r="P651" s="15">
        <v>0</v>
      </c>
      <c r="Q651" s="15">
        <f>N651-O651-P651</f>
        <v>1</v>
      </c>
      <c r="R651" s="14" t="s">
        <v>75</v>
      </c>
      <c r="S651" s="14">
        <f>IF(R651="N/A", J651-($B$1-F651), J651-($B$1-R651))</f>
        <v>1</v>
      </c>
      <c r="T651" s="15">
        <f>IF($S651&lt;1, "N/A", $M651)</f>
        <v>1</v>
      </c>
      <c r="U651" s="15" t="str">
        <f>IF($S651&lt;2, "N/A", $M651)</f>
        <v>N/A</v>
      </c>
      <c r="V651" s="15" t="str">
        <f>IF($S651&lt;3, "N/A", $M651)</f>
        <v>N/A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List'!$A$3:$AE$1972,19,FALSE)))</f>
        <v>N/A</v>
      </c>
      <c r="AB651" s="14" t="str">
        <f>IF(C651="DM", "N/A", IF(Z651="No","N/A",VLOOKUP(B651,'Extension List'!$A$3:$AE$1972,21,FALSE)))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1</v>
      </c>
      <c r="AN651" s="15" t="str">
        <f>IF(AD651="N/A", IF(U651="N/A", "N/A", L651+U651), AD651+AH651)</f>
        <v>N/A</v>
      </c>
      <c r="AO651" s="15" t="str">
        <f>IF(AD651="N/A", IF(V651="N/A", "N/A", L651+V651), IF(AI651="N/A", "N/A", AD651+AI651))</f>
        <v>N/A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42</v>
      </c>
      <c r="AS651" s="14" t="s">
        <v>42</v>
      </c>
      <c r="AT651" s="14" t="s">
        <v>42</v>
      </c>
      <c r="AU651" s="14" t="s">
        <v>42</v>
      </c>
      <c r="AV651" s="14" t="s">
        <v>42</v>
      </c>
      <c r="AW651" s="14" t="s">
        <v>40</v>
      </c>
      <c r="AX651" s="14" t="s">
        <v>40</v>
      </c>
      <c r="AY651" s="14" t="s">
        <v>40</v>
      </c>
      <c r="AZ651" s="14" t="s">
        <v>40</v>
      </c>
      <c r="BA651" s="14" t="s">
        <v>40</v>
      </c>
      <c r="BB651" s="14" t="s">
        <v>40</v>
      </c>
      <c r="BC651" s="14" t="s">
        <v>40</v>
      </c>
      <c r="BD651" s="14" t="s">
        <v>40</v>
      </c>
      <c r="BE651" s="14" t="s">
        <v>40</v>
      </c>
      <c r="BF651" s="14" t="s">
        <v>40</v>
      </c>
      <c r="BG651" s="14" t="s">
        <v>40</v>
      </c>
      <c r="BH651" s="14" t="s">
        <v>40</v>
      </c>
      <c r="BJ651" s="15">
        <f>IF(AR651="R", $CA651, IF(OR(AR651="P", AR651="T", AR651="N"), 0, IF($C651="DM", $T651, IF(OR(AR651="Y", AR651="IR"),$AM651,IF(AR651="C", IF($BI651="Y", IF($AF651="N/A", $Q651, $AF651), IF($AG651="N/A", $T651,$AG651)))))))</f>
        <v>0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0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0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0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0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1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1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1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1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1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1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1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1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1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1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1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1</v>
      </c>
      <c r="CA651" s="14" t="s">
        <v>75</v>
      </c>
      <c r="CB651" s="15">
        <f>BZ651</f>
        <v>1</v>
      </c>
      <c r="CC651" s="14" t="str">
        <f>IF(OR($BH651="T", $BH651="R"), 0, IF($BH651="C", IF($BI651="Y", IF($BA651="C", 0, IF(AF651="N/A", Q651-T651, AF651-AG651)), IF($AF651="N/A", U651, AH651)), AN651))</f>
        <v>N/A</v>
      </c>
      <c r="CD651" s="14" t="str">
        <f>IF(OR($BH651="T", $BH651="R"), 0, IF($BH651="C", IF($BI651="Y", 0, IF($AF651="N/A", V651, AI651)), AO651))</f>
        <v>N/A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S:0 G:1 GR:1</v>
      </c>
      <c r="CH651" s="6"/>
      <c r="CK651" s="6"/>
      <c r="CL651" s="6"/>
      <c r="CM651" s="6"/>
      <c r="CN651" s="6"/>
      <c r="CO651" s="6"/>
      <c r="CP651" s="6"/>
    </row>
    <row r="652" spans="1:94" x14ac:dyDescent="0.25">
      <c r="A652" s="13">
        <v>6144</v>
      </c>
      <c r="B652" s="14" t="s">
        <v>3245</v>
      </c>
      <c r="C652" s="14" t="s">
        <v>71</v>
      </c>
      <c r="D652" s="14" t="s">
        <v>55</v>
      </c>
      <c r="E652" s="14">
        <f>VLOOKUP(B652, 'Rookie Year'!$A$2:$B$55555,2,FALSE)</f>
        <v>2020</v>
      </c>
      <c r="F652" s="14">
        <v>2025</v>
      </c>
      <c r="G652" s="14" t="s">
        <v>42</v>
      </c>
      <c r="H652" s="14">
        <v>1</v>
      </c>
      <c r="I652" s="15">
        <v>11</v>
      </c>
      <c r="J652" s="14">
        <v>1</v>
      </c>
      <c r="K652" s="16">
        <f>IF(AND(G652&lt;&gt;"N",R652="N/A"), IF(I652&lt;4, 0, 0.25),IF(I652=1, IF(J652=1,0.25, 0.25), IF(I652&lt;13, 0.25, IF(I652&lt;26, 0.4, IF(I652&lt;51, 0.6, 0.75)))))</f>
        <v>0.25</v>
      </c>
      <c r="L652" s="15">
        <f>I652-M652</f>
        <v>8</v>
      </c>
      <c r="M652" s="15">
        <f>ROUNDUP(I652*K652,0)</f>
        <v>3</v>
      </c>
      <c r="N652" s="15">
        <f>M652*J652</f>
        <v>3</v>
      </c>
      <c r="O652" s="15">
        <v>0</v>
      </c>
      <c r="P652" s="15">
        <v>0</v>
      </c>
      <c r="Q652" s="15">
        <f>N652-O652-P652</f>
        <v>3</v>
      </c>
      <c r="R652" s="14" t="s">
        <v>75</v>
      </c>
      <c r="S652" s="14">
        <f>IF(R652="N/A", J652-($B$1-F652), J652-($B$1-R652))</f>
        <v>1</v>
      </c>
      <c r="T652" s="15">
        <f>IF($S652&lt;1, "N/A", $M652)</f>
        <v>3</v>
      </c>
      <c r="U652" s="15" t="str">
        <f>IF($S652&lt;2, "N/A", $M652)</f>
        <v>N/A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List'!$A$3:$AE$1972,19,FALSE)))</f>
        <v>N/A</v>
      </c>
      <c r="AB652" s="14" t="str">
        <f>IF(C652="DM", "N/A", IF(Z652="No","N/A",VLOOKUP(B652,'Extension List'!$A$3:$AE$1972,21,FALSE)))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11</v>
      </c>
      <c r="AN652" s="15" t="str">
        <f>IF(AD652="N/A", IF(U652="N/A", "N/A", L652+U652), AD652+AH652)</f>
        <v>N/A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42</v>
      </c>
      <c r="AS652" s="14" t="s">
        <v>40</v>
      </c>
      <c r="AT652" s="14" t="s">
        <v>40</v>
      </c>
      <c r="AU652" s="14" t="s">
        <v>40</v>
      </c>
      <c r="AV652" s="14" t="s">
        <v>40</v>
      </c>
      <c r="AW652" s="14" t="s">
        <v>40</v>
      </c>
      <c r="AX652" s="14" t="s">
        <v>40</v>
      </c>
      <c r="AY652" s="14" t="s">
        <v>40</v>
      </c>
      <c r="AZ652" s="14" t="s">
        <v>40</v>
      </c>
      <c r="BA652" s="14" t="s">
        <v>40</v>
      </c>
      <c r="BB652" s="14" t="s">
        <v>40</v>
      </c>
      <c r="BC652" s="14" t="s">
        <v>40</v>
      </c>
      <c r="BD652" s="14" t="s">
        <v>40</v>
      </c>
      <c r="BE652" s="14" t="s">
        <v>40</v>
      </c>
      <c r="BF652" s="14" t="s">
        <v>40</v>
      </c>
      <c r="BG652" s="14" t="s">
        <v>40</v>
      </c>
      <c r="BH652" s="14" t="s">
        <v>40</v>
      </c>
      <c r="BJ652" s="15">
        <f>IF(AR652="R", $CA652, IF(OR(AR652="P", AR652="T", AR652="N"), 0, IF($C652="DM", $T652, IF(OR(AR652="Y", AR652="IR"),$AM652,IF(AR652="C", IF($BI652="Y", IF($AF652="N/A", $Q652, $AF652), IF($AG652="N/A", $T652,$AG652)))))))</f>
        <v>0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11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11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11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11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11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11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11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11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11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11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11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11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11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11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11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11</v>
      </c>
      <c r="CA652" s="14" t="s">
        <v>75</v>
      </c>
      <c r="CB652" s="15">
        <f>BZ652</f>
        <v>11</v>
      </c>
      <c r="CC652" s="14" t="str">
        <f>IF(OR($BH652="T", $BH652="R"), 0, IF($BH652="C", IF($BI652="Y", IF($BA652="C", 0, IF(AF652="N/A", Q652-T652, AF652-AG652)), IF($AF652="N/A", U652, AH652)), AN652))</f>
        <v>N/A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S:8 G:3 GR:3</v>
      </c>
      <c r="CH652" s="6"/>
      <c r="CK652" s="6"/>
      <c r="CL652" s="6"/>
      <c r="CM652" s="6"/>
      <c r="CN652" s="6"/>
      <c r="CO652" s="6"/>
      <c r="CP652" s="6"/>
    </row>
    <row r="653" spans="1:94" x14ac:dyDescent="0.25">
      <c r="A653" s="13">
        <v>2541</v>
      </c>
      <c r="B653" s="14" t="s">
        <v>897</v>
      </c>
      <c r="C653" s="14" t="s">
        <v>71</v>
      </c>
      <c r="D653" s="14" t="s">
        <v>55</v>
      </c>
      <c r="E653" s="14">
        <f>VLOOKUP(B653, 'Rookie Year'!$A$2:$B$55555,2,FALSE)</f>
        <v>2018</v>
      </c>
      <c r="F653" s="14">
        <v>2018</v>
      </c>
      <c r="G653" s="14" t="s">
        <v>40</v>
      </c>
      <c r="H653" s="14" t="s">
        <v>1926</v>
      </c>
      <c r="I653" s="15">
        <v>21</v>
      </c>
      <c r="J653" s="14">
        <v>5</v>
      </c>
      <c r="K653" s="16">
        <f>IF(AND(G653&lt;&gt;"N",R653="N/A"), IF(I653&lt;4, 0, 0.25),IF(I653=1, IF(J653=1,0.25, 0.25), IF(I653&lt;13, 0.25, IF(I653&lt;26, 0.4, IF(I653&lt;51, 0.6, 0.75)))))</f>
        <v>0.4</v>
      </c>
      <c r="L653" s="15">
        <f>I653-M653</f>
        <v>12</v>
      </c>
      <c r="M653" s="15">
        <f>ROUNDUP(I653*K653,0)</f>
        <v>9</v>
      </c>
      <c r="N653" s="15">
        <f>M653*J653</f>
        <v>45</v>
      </c>
      <c r="O653" s="15">
        <v>45</v>
      </c>
      <c r="P653" s="15">
        <v>0</v>
      </c>
      <c r="Q653" s="15">
        <f>N653-O653-P653</f>
        <v>0</v>
      </c>
      <c r="R653" s="14">
        <v>2021</v>
      </c>
      <c r="S653" s="14">
        <f>IF(R653="N/A", J653-($B$1-F653), J653-($B$1-R653))</f>
        <v>1</v>
      </c>
      <c r="T653" s="15">
        <v>0</v>
      </c>
      <c r="U653" s="15" t="str">
        <f>IF($S653&lt;2, "N/A", $M653)</f>
        <v>N/A</v>
      </c>
      <c r="V653" s="15" t="str">
        <f>IF($S653&lt;3, "N/A", $M653)</f>
        <v>N/A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Yes</v>
      </c>
      <c r="AA653" s="17">
        <f>IF(C653="DM", "N/A", IF(Z653="No","N/A",VLOOKUP(B653,'Extension List'!$A$3:$AE$1972,19,FALSE)))</f>
        <v>11</v>
      </c>
      <c r="AB653" s="14">
        <f>IF(C653="DM", "N/A", IF(Z653="No","N/A",VLOOKUP(B653,'Extension List'!$A$3:$AE$1972,21,FALSE)))</f>
        <v>3</v>
      </c>
      <c r="AC653" s="14">
        <f>IF(AA653="N/A", "N/A", 0)</f>
        <v>0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12</v>
      </c>
      <c r="AN653" s="15" t="str">
        <f>IF(AD653="N/A", IF(U653="N/A", "N/A", L653+U653), AD653+AH653)</f>
        <v>N/A</v>
      </c>
      <c r="AO653" s="15" t="str">
        <f>IF(AD653="N/A", IF(V653="N/A", "N/A", L653+V653), IF(AI653="N/A", "N/A", AD653+AI653))</f>
        <v>N/A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40</v>
      </c>
      <c r="AS653" s="14" t="s">
        <v>40</v>
      </c>
      <c r="AT653" s="14" t="s">
        <v>40</v>
      </c>
      <c r="AU653" s="14" t="s">
        <v>40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I653" s="14"/>
      <c r="BJ653" s="15">
        <f>IF(AR653="R", $CA653, IF(OR(AR653="P", AR653="T", AR653="N"), 0, IF($C653="DM", $T653, IF(OR(AR653="Y", AR653="IR"),$AM653,IF(AR653="C", IF($BI653="Y", IF($AF653="N/A", $Q653, $AF653), IF($AG653="N/A", $T653,$AG653)))))))</f>
        <v>12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12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12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12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12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12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12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12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12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12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12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12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12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12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12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12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12</v>
      </c>
      <c r="CA653" s="14" t="s">
        <v>75</v>
      </c>
      <c r="CB653" s="15">
        <f>BZ653</f>
        <v>12</v>
      </c>
      <c r="CC653" s="14" t="str">
        <f>IF(OR($BH653="T", $BH653="R"), 0, IF($BH653="C", IF($BI653="Y", IF($BA653="C", 0, IF(AF653="N/A", Q653-T653, AF653-AG653)), IF($AF653="N/A", U653, AH653)), AN653))</f>
        <v>N/A</v>
      </c>
      <c r="CD653" s="14" t="str">
        <f>IF(OR($BH653="T", $BH653="R"), 0, IF($BH653="C", IF($BI653="Y", 0, IF($AF653="N/A", V653, AI653)), AO653))</f>
        <v>N/A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S:12 G:9 GR:0</v>
      </c>
      <c r="CH653" s="6"/>
      <c r="CK653" s="6"/>
      <c r="CL653" s="6"/>
      <c r="CM653" s="6"/>
      <c r="CN653" s="6"/>
      <c r="CO653" s="6"/>
      <c r="CP653" s="6"/>
    </row>
    <row r="654" spans="1:94" x14ac:dyDescent="0.25">
      <c r="A654" s="13">
        <v>5552</v>
      </c>
      <c r="B654" s="14" t="s">
        <v>2699</v>
      </c>
      <c r="C654" s="14" t="s">
        <v>71</v>
      </c>
      <c r="D654" s="14" t="s">
        <v>55</v>
      </c>
      <c r="E654" s="14">
        <f>VLOOKUP(B654, 'Rookie Year'!$A$2:$B$55555,2,FALSE)</f>
        <v>2019</v>
      </c>
      <c r="F654" s="14">
        <v>2025</v>
      </c>
      <c r="G654" s="14" t="s">
        <v>42</v>
      </c>
      <c r="H654" s="14" t="s">
        <v>2928</v>
      </c>
      <c r="I654" s="15">
        <v>11</v>
      </c>
      <c r="J654" s="14">
        <v>3</v>
      </c>
      <c r="K654" s="16">
        <f>IF(AND(G654&lt;&gt;"N",R654="N/A"), IF(I654&lt;4, 0, 0.25),IF(I654=1, IF(J654=1,0.25, 0.25), IF(I654&lt;13, 0.25, IF(I654&lt;26, 0.4, IF(I654&lt;51, 0.6, 0.75)))))</f>
        <v>0.25</v>
      </c>
      <c r="L654" s="15">
        <f>I654-M654</f>
        <v>8</v>
      </c>
      <c r="M654" s="15">
        <f>ROUNDUP(I654*K654,0)</f>
        <v>3</v>
      </c>
      <c r="N654" s="15">
        <f>M654*J654</f>
        <v>9</v>
      </c>
      <c r="O654" s="15">
        <v>0</v>
      </c>
      <c r="P654" s="15">
        <v>0</v>
      </c>
      <c r="Q654" s="15">
        <f>N654-O654-P654</f>
        <v>9</v>
      </c>
      <c r="R654" s="14" t="s">
        <v>75</v>
      </c>
      <c r="S654" s="14">
        <f>IF(R654="N/A", J654-($B$1-F654), J654-($B$1-R654))</f>
        <v>3</v>
      </c>
      <c r="T654" s="15">
        <v>9</v>
      </c>
      <c r="U654" s="15">
        <v>0</v>
      </c>
      <c r="V654" s="15">
        <v>0</v>
      </c>
      <c r="W654" s="15" t="str">
        <f>IF($S654&lt;4, "N/A", $M654)</f>
        <v>N/A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List'!$A$3:$AE$1972,19,FALSE)))</f>
        <v>N/A</v>
      </c>
      <c r="AB654" s="14" t="str">
        <f>IF(C654="DM", "N/A", IF(Z654="No","N/A",VLOOKUP(B654,'Extension List'!$A$3:$AE$1972,21,FALSE)))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17</v>
      </c>
      <c r="AN654" s="15">
        <f>IF(AD654="N/A", IF(U654="N/A", "N/A", L654+U654), AD654+AH654)</f>
        <v>8</v>
      </c>
      <c r="AO654" s="15">
        <f>IF(AD654="N/A", IF(V654="N/A", "N/A", L654+V654), IF(AI654="N/A", "N/A", AD654+AI654))</f>
        <v>8</v>
      </c>
      <c r="AP654" s="15" t="str">
        <f>IF(AD654="N/A", IF(W654="N/A", "N/A", L654+W654), IF(AJ654="N/A", "N/A", AD654+AJ654))</f>
        <v>N/A</v>
      </c>
      <c r="AQ654" s="15" t="str">
        <f>IF(AD654="N/A", IF(X654="N/A", "N/A", L654+X654), IF(AK654="N/A", "N/A", AD654+AK654))</f>
        <v>N/A</v>
      </c>
      <c r="AR654" s="14" t="s">
        <v>40</v>
      </c>
      <c r="AS654" s="14" t="s">
        <v>40</v>
      </c>
      <c r="AT654" s="14" t="s">
        <v>40</v>
      </c>
      <c r="AU654" s="14" t="s">
        <v>40</v>
      </c>
      <c r="AV654" s="14" t="s">
        <v>40</v>
      </c>
      <c r="AW654" s="14" t="s">
        <v>40</v>
      </c>
      <c r="AX654" s="14" t="s">
        <v>40</v>
      </c>
      <c r="AY654" s="14" t="s">
        <v>40</v>
      </c>
      <c r="AZ654" s="14" t="s">
        <v>40</v>
      </c>
      <c r="BA654" s="14" t="s">
        <v>40</v>
      </c>
      <c r="BB654" s="14" t="s">
        <v>40</v>
      </c>
      <c r="BC654" s="14" t="s">
        <v>40</v>
      </c>
      <c r="BD654" s="14" t="s">
        <v>40</v>
      </c>
      <c r="BE654" s="14" t="s">
        <v>40</v>
      </c>
      <c r="BF654" s="14" t="s">
        <v>40</v>
      </c>
      <c r="BG654" s="14" t="s">
        <v>40</v>
      </c>
      <c r="BH654" s="14" t="s">
        <v>40</v>
      </c>
      <c r="BI654" s="14"/>
      <c r="BJ654" s="15">
        <f>IF(AR654="R", $CA654, IF(OR(AR654="P", AR654="T", AR654="N"), 0, IF($C654="DM", $T654, IF(OR(AR654="Y", AR654="IR"),$AM654,IF(AR654="C", IF($BI654="Y", IF($AF654="N/A", $Q654, $AF654), IF($AG654="N/A", $T654,$AG654)))))))</f>
        <v>17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17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17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17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17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17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17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17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17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17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17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17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17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17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17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17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17</v>
      </c>
      <c r="CA654" s="14" t="s">
        <v>75</v>
      </c>
      <c r="CB654" s="15">
        <f>BZ654</f>
        <v>17</v>
      </c>
      <c r="CC654" s="14">
        <f>IF(OR($BH654="T", $BH654="R"), 0, IF($BH654="C", IF($BI654="Y", IF($BA654="C", 0, IF(AF654="N/A", Q654-T654, AF654-AG654)), IF($AF654="N/A", U654, AH654)), AN654))</f>
        <v>8</v>
      </c>
      <c r="CD654" s="14">
        <f>IF(OR($BH654="T", $BH654="R"), 0, IF($BH654="C", IF($BI654="Y", 0, IF($AF654="N/A", V654, AI654)), AO654))</f>
        <v>8</v>
      </c>
      <c r="CE654" s="14" t="str">
        <f>IF(OR($BH654="T", $BH654="R"), 0, IF($BH654="C", IF($BI654="Y", 0, IF($AF654="N/A", W654, AJ654)), AP654))</f>
        <v>N/A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S:8 G:3 GR:9</v>
      </c>
      <c r="CH654" s="6"/>
      <c r="CK654" s="6"/>
      <c r="CL654" s="6"/>
      <c r="CM654" s="6"/>
      <c r="CN654" s="6"/>
      <c r="CO654" s="6"/>
      <c r="CP654" s="6"/>
    </row>
    <row r="655" spans="1:94" x14ac:dyDescent="0.25">
      <c r="A655" s="13">
        <v>6097</v>
      </c>
      <c r="B655" s="14" t="s">
        <v>3213</v>
      </c>
      <c r="C655" s="14" t="s">
        <v>71</v>
      </c>
      <c r="D655" s="14" t="s">
        <v>55</v>
      </c>
      <c r="E655" s="14">
        <v>2025</v>
      </c>
      <c r="F655" s="14">
        <v>2025</v>
      </c>
      <c r="G655" s="14" t="s">
        <v>40</v>
      </c>
      <c r="H655" s="14" t="s">
        <v>2432</v>
      </c>
      <c r="I655" s="15">
        <v>1</v>
      </c>
      <c r="J655" s="14">
        <v>3</v>
      </c>
      <c r="K655" s="16">
        <f>IF(AND(G655&lt;&gt;"N",R655="N/A"), IF(I655&lt;4, 0, 0.25),IF(I655=1, IF(J655=1,0.25, 0.25), IF(I655&lt;13, 0.25, IF(I655&lt;26, 0.4, IF(I655&lt;51, 0.6, 0.75)))))</f>
        <v>0</v>
      </c>
      <c r="L655" s="15">
        <f>I655-M655</f>
        <v>1</v>
      </c>
      <c r="M655" s="15">
        <f>ROUNDUP(I655*K655,0)</f>
        <v>0</v>
      </c>
      <c r="N655" s="15">
        <f>M655*J655</f>
        <v>0</v>
      </c>
      <c r="O655" s="15">
        <v>0</v>
      </c>
      <c r="P655" s="15">
        <v>0</v>
      </c>
      <c r="Q655" s="15">
        <f>N655-O655-P655</f>
        <v>0</v>
      </c>
      <c r="R655" s="14" t="s">
        <v>75</v>
      </c>
      <c r="S655" s="14">
        <f>IF(R655="N/A", J655-($B$1-F655), J655-($B$1-R655))</f>
        <v>3</v>
      </c>
      <c r="T655" s="15">
        <f>IF($S655&lt;1, "N/A", $M655)</f>
        <v>0</v>
      </c>
      <c r="U655" s="15">
        <f>IF($S655&lt;2, "N/A", $M655)</f>
        <v>0</v>
      </c>
      <c r="V655" s="15">
        <f>IF($S655&lt;3, "N/A", $M655)</f>
        <v>0</v>
      </c>
      <c r="W655" s="15" t="str">
        <f>IF($S655&lt;4, "N/A", $M655)</f>
        <v>N/A</v>
      </c>
      <c r="X655" s="15" t="str">
        <f>IF($S655&lt;5, "N/A", $M655)</f>
        <v>N/A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List'!$A$3:$AE$1972,19,FALSE)))</f>
        <v>N/A</v>
      </c>
      <c r="AB655" s="14" t="str">
        <f>IF(C655="DM", "N/A", IF(Z655="No","N/A",VLOOKUP(B655,'Extension List'!$A$3:$AE$1972,21,FALSE)))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1</v>
      </c>
      <c r="AN655" s="15">
        <f>IF(AD655="N/A", IF(U655="N/A", "N/A", L655+U655), AD655+AH655)</f>
        <v>1</v>
      </c>
      <c r="AO655" s="15">
        <f>IF(AD655="N/A", IF(V655="N/A", "N/A", L655+V655), IF(AI655="N/A", "N/A", AD655+AI655))</f>
        <v>1</v>
      </c>
      <c r="AP655" s="15" t="str">
        <f>IF(AD655="N/A", IF(W655="N/A", "N/A", L655+W655), IF(AJ655="N/A", "N/A", AD655+AJ655))</f>
        <v>N/A</v>
      </c>
      <c r="AQ655" s="15" t="str">
        <f>IF(AD655="N/A", IF(X655="N/A", "N/A", L655+X655), IF(AK655="N/A", "N/A", AD655+AK655))</f>
        <v>N/A</v>
      </c>
      <c r="AR655" s="14" t="s">
        <v>40</v>
      </c>
      <c r="AS655" s="14" t="s">
        <v>40</v>
      </c>
      <c r="AT655" s="14" t="s">
        <v>40</v>
      </c>
      <c r="AU655" s="14" t="s">
        <v>40</v>
      </c>
      <c r="AV655" s="14" t="s">
        <v>40</v>
      </c>
      <c r="AW655" s="14" t="s">
        <v>40</v>
      </c>
      <c r="AX655" s="14" t="s">
        <v>40</v>
      </c>
      <c r="AY655" s="14" t="s">
        <v>40</v>
      </c>
      <c r="AZ655" s="14" t="s">
        <v>40</v>
      </c>
      <c r="BA655" s="14" t="s">
        <v>40</v>
      </c>
      <c r="BB655" s="14" t="s">
        <v>40</v>
      </c>
      <c r="BC655" s="14" t="s">
        <v>40</v>
      </c>
      <c r="BD655" s="14" t="s">
        <v>40</v>
      </c>
      <c r="BE655" s="14" t="s">
        <v>40</v>
      </c>
      <c r="BF655" s="14" t="s">
        <v>40</v>
      </c>
      <c r="BG655" s="14" t="s">
        <v>40</v>
      </c>
      <c r="BH655" s="14" t="s">
        <v>40</v>
      </c>
      <c r="BJ655" s="15">
        <f>IF(AR655="R", $CA655, IF(OR(AR655="P", AR655="T", AR655="N"), 0, IF($C655="DM", $T655, IF(OR(AR655="Y", AR655="IR"),$AM655,IF(AR655="C", IF($BI655="Y", IF($AF655="N/A", $Q655, $AF655), IF($AG655="N/A", $T655,$AG655)))))))</f>
        <v>1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1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1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1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1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1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1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1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1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1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1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1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1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1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1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1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1</v>
      </c>
      <c r="CA655" s="14" t="s">
        <v>75</v>
      </c>
      <c r="CB655" s="15">
        <f>BZ655</f>
        <v>1</v>
      </c>
      <c r="CC655" s="14">
        <f>IF(OR($BH655="T", $BH655="R"), 0, IF($BH655="C", IF($BI655="Y", IF($BA655="C", 0, IF(AF655="N/A", Q655-T655, AF655-AG655)), IF($AF655="N/A", U655, AH655)), AN655))</f>
        <v>1</v>
      </c>
      <c r="CD655" s="14">
        <f>IF(OR($BH655="T", $BH655="R"), 0, IF($BH655="C", IF($BI655="Y", 0, IF($AF655="N/A", V655, AI655)), AO655))</f>
        <v>1</v>
      </c>
      <c r="CE655" s="14" t="str">
        <f>IF(OR($BH655="T", $BH655="R"), 0, IF($BH655="C", IF($BI655="Y", 0, IF($AF655="N/A", W655, AJ655)), AP655))</f>
        <v>N/A</v>
      </c>
      <c r="CF655" s="14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S:1 G:0 GR:0</v>
      </c>
      <c r="CH655" s="6"/>
      <c r="CK655" s="6"/>
      <c r="CL655" s="6"/>
      <c r="CM655" s="6"/>
      <c r="CN655" s="6"/>
      <c r="CO655" s="6"/>
      <c r="CP655" s="6"/>
    </row>
    <row r="656" spans="1:94" x14ac:dyDescent="0.25">
      <c r="A656" s="13">
        <v>4776</v>
      </c>
      <c r="B656" s="14" t="s">
        <v>2606</v>
      </c>
      <c r="C656" s="14" t="s">
        <v>71</v>
      </c>
      <c r="D656" s="14" t="s">
        <v>55</v>
      </c>
      <c r="E656" s="14">
        <f>VLOOKUP(B656, 'Rookie Year'!$A$2:$B$55555,2,FALSE)</f>
        <v>2022</v>
      </c>
      <c r="F656" s="14">
        <v>2022</v>
      </c>
      <c r="G656" s="14" t="s">
        <v>40</v>
      </c>
      <c r="H656" s="14" t="s">
        <v>2206</v>
      </c>
      <c r="I656" s="15">
        <v>22</v>
      </c>
      <c r="J656" s="14">
        <v>4</v>
      </c>
      <c r="K656" s="16">
        <f>IF(AND(G656&lt;&gt;"N",R656="N/A"), IF(I656&lt;4, 0, 0.25),IF(I656=1, IF(J656=1,0.25, 0.25), IF(I656&lt;13, 0.25, IF(I656&lt;26, 0.4, IF(I656&lt;51, 0.6, 0.75)))))</f>
        <v>0.4</v>
      </c>
      <c r="L656" s="15">
        <f>I656-M656</f>
        <v>13</v>
      </c>
      <c r="M656" s="15">
        <f>ROUNDUP(I656*K656,0)</f>
        <v>9</v>
      </c>
      <c r="N656" s="15">
        <f>M656*J656</f>
        <v>36</v>
      </c>
      <c r="O656" s="15">
        <v>27</v>
      </c>
      <c r="P656" s="15">
        <v>9</v>
      </c>
      <c r="Q656" s="15">
        <f>N656-O656-P656</f>
        <v>0</v>
      </c>
      <c r="R656" s="14">
        <v>2024</v>
      </c>
      <c r="S656" s="14">
        <f>IF(R656="N/A", J656-($B$1-F656), J656-($B$1-R656))</f>
        <v>3</v>
      </c>
      <c r="T656" s="15">
        <v>0</v>
      </c>
      <c r="U656" s="15">
        <v>0</v>
      </c>
      <c r="V656" s="15">
        <v>0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No</v>
      </c>
      <c r="AA656" s="17" t="str">
        <f>IF(C656="DM", "N/A", IF(Z656="No","N/A",VLOOKUP(B656,'Extension List'!$A$3:$AE$1972,19,FALSE)))</f>
        <v>N/A</v>
      </c>
      <c r="AB656" s="14" t="str">
        <f>IF(C656="DM", "N/A", IF(Z656="No","N/A",VLOOKUP(B656,'Extension List'!$A$3:$AE$1972,21,FALSE)))</f>
        <v>N/A</v>
      </c>
      <c r="AC656" s="14" t="str">
        <f>IF(AA656="N/A", "N/A", 0)</f>
        <v>N/A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13</v>
      </c>
      <c r="AN656" s="15">
        <f>IF(AD656="N/A", IF(U656="N/A", "N/A", L656+U656), AD656+AH656)</f>
        <v>13</v>
      </c>
      <c r="AO656" s="15">
        <f>IF(AD656="N/A", IF(V656="N/A", "N/A", L656+V656), IF(AI656="N/A", "N/A", AD656+AI656))</f>
        <v>13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40</v>
      </c>
      <c r="AS656" s="14" t="s">
        <v>40</v>
      </c>
      <c r="AT656" s="14" t="s">
        <v>40</v>
      </c>
      <c r="AU656" s="14" t="s">
        <v>40</v>
      </c>
      <c r="AV656" s="14" t="s">
        <v>40</v>
      </c>
      <c r="AW656" s="14" t="s">
        <v>40</v>
      </c>
      <c r="AX656" s="14" t="s">
        <v>40</v>
      </c>
      <c r="AY656" s="14" t="s">
        <v>40</v>
      </c>
      <c r="AZ656" s="14" t="s">
        <v>40</v>
      </c>
      <c r="BA656" s="14" t="s">
        <v>40</v>
      </c>
      <c r="BB656" s="14" t="s">
        <v>40</v>
      </c>
      <c r="BC656" s="14" t="s">
        <v>40</v>
      </c>
      <c r="BD656" s="14" t="s">
        <v>40</v>
      </c>
      <c r="BE656" s="14" t="s">
        <v>40</v>
      </c>
      <c r="BF656" s="14" t="s">
        <v>40</v>
      </c>
      <c r="BG656" s="14" t="s">
        <v>40</v>
      </c>
      <c r="BH656" s="14" t="s">
        <v>40</v>
      </c>
      <c r="BI656" s="14"/>
      <c r="BJ656" s="15">
        <f>IF(AR656="R", $CA656, IF(OR(AR656="P", AR656="T", AR656="N"), 0, IF($C656="DM", $T656, IF(OR(AR656="Y", AR656="IR"),$AM656,IF(AR656="C", IF($BI656="Y", IF($AF656="N/A", $Q656, $AF656), IF($AG656="N/A", $T656,$AG656)))))))</f>
        <v>13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13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13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13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13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13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13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13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13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13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13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13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13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13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13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13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13</v>
      </c>
      <c r="CA656" s="14" t="s">
        <v>75</v>
      </c>
      <c r="CB656" s="15">
        <f>BZ656</f>
        <v>13</v>
      </c>
      <c r="CC656" s="14">
        <f>IF(OR($BH656="T", $BH656="R"), 0, IF($BH656="C", IF($BI656="Y", IF($BA656="C", 0, IF(AF656="N/A", Q656-T656, AF656-AG656)), IF($AF656="N/A", U656, AH656)), AN656))</f>
        <v>13</v>
      </c>
      <c r="CD656" s="14">
        <f>IF(OR($BH656="T", $BH656="R"), 0, IF($BH656="C", IF($BI656="Y", 0, IF($AF656="N/A", V656, AI656)), AO656))</f>
        <v>13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S:13 G:9 GR:0</v>
      </c>
      <c r="CH656" s="6"/>
      <c r="CK656" s="6"/>
      <c r="CL656" s="6"/>
      <c r="CM656" s="6"/>
      <c r="CN656" s="6"/>
      <c r="CO656" s="6"/>
      <c r="CP656" s="6"/>
    </row>
    <row r="657" spans="1:94" x14ac:dyDescent="0.25">
      <c r="A657" s="13">
        <v>5137</v>
      </c>
      <c r="B657" s="14" t="s">
        <v>417</v>
      </c>
      <c r="C657" s="14" t="s">
        <v>72</v>
      </c>
      <c r="D657" s="14" t="s">
        <v>55</v>
      </c>
      <c r="E657" s="14">
        <f>VLOOKUP(B657, 'Rookie Year'!$A$2:$B$55555,2,FALSE)</f>
        <v>2018</v>
      </c>
      <c r="F657" s="14">
        <v>2023</v>
      </c>
      <c r="G657" s="14" t="s">
        <v>42</v>
      </c>
      <c r="H657" s="14" t="s">
        <v>1927</v>
      </c>
      <c r="I657" s="15">
        <v>1</v>
      </c>
      <c r="J657" s="14">
        <v>3</v>
      </c>
      <c r="K657" s="16">
        <f>IF(AND(G657&lt;&gt;"N",R657="N/A"), IF(I657&lt;4, 0, 0.25),IF(I657=1, IF(J657=1,0.25, 0.25), IF(I657&lt;13, 0.25, IF(I657&lt;26, 0.4, IF(I657&lt;51, 0.6, 0.75)))))</f>
        <v>0.25</v>
      </c>
      <c r="L657" s="15">
        <f>I657-M657</f>
        <v>0</v>
      </c>
      <c r="M657" s="15">
        <f>ROUNDUP(I657*K657,0)</f>
        <v>1</v>
      </c>
      <c r="N657" s="15">
        <f>M657*J657</f>
        <v>3</v>
      </c>
      <c r="O657" s="15">
        <v>2</v>
      </c>
      <c r="P657" s="15">
        <v>0</v>
      </c>
      <c r="Q657" s="15">
        <f>N657-O657-P657</f>
        <v>1</v>
      </c>
      <c r="R657" s="14" t="s">
        <v>75</v>
      </c>
      <c r="S657" s="14">
        <f>IF(R657="N/A", J657-($B$1-F657), J657-($B$1-R657))</f>
        <v>1</v>
      </c>
      <c r="T657" s="15">
        <v>1</v>
      </c>
      <c r="U657" s="15" t="str">
        <f>IF($S657&lt;2, "N/A", $M657)</f>
        <v>N/A</v>
      </c>
      <c r="V657" s="15" t="str">
        <f>IF($S657&lt;3, "N/A", $M657)</f>
        <v>N/A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No</v>
      </c>
      <c r="AA657" s="17" t="str">
        <f>IF(C657="DM", "N/A", IF(Z657="No","N/A",VLOOKUP(B657,'Extension List'!$A$3:$AE$1972,19,FALSE)))</f>
        <v>N/A</v>
      </c>
      <c r="AB657" s="14" t="str">
        <f>IF(C657="DM", "N/A", IF(Z657="No","N/A",VLOOKUP(B657,'Extension List'!$A$3:$AE$1972,21,FALSE)))</f>
        <v>N/A</v>
      </c>
      <c r="AC657" s="14" t="str">
        <f>IF(AA657="N/A", "N/A", 0)</f>
        <v>N/A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1</v>
      </c>
      <c r="AN657" s="15" t="str">
        <f>IF(AD657="N/A", IF(U657="N/A", "N/A", L657+U657), AD657+AH657)</f>
        <v>N/A</v>
      </c>
      <c r="AO657" s="15" t="str">
        <f>IF(AD657="N/A", IF(V657="N/A", "N/A", L657+V657), IF(AI657="N/A", "N/A", AD657+AI657))</f>
        <v>N/A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40</v>
      </c>
      <c r="AS657" s="14" t="s">
        <v>40</v>
      </c>
      <c r="AT657" s="14" t="s">
        <v>40</v>
      </c>
      <c r="AU657" s="14" t="s">
        <v>40</v>
      </c>
      <c r="AV657" s="14" t="s">
        <v>40</v>
      </c>
      <c r="AW657" s="14" t="s">
        <v>40</v>
      </c>
      <c r="AX657" s="14" t="s">
        <v>40</v>
      </c>
      <c r="AY657" s="14" t="s">
        <v>40</v>
      </c>
      <c r="AZ657" s="14" t="s">
        <v>40</v>
      </c>
      <c r="BA657" s="14" t="s">
        <v>40</v>
      </c>
      <c r="BB657" s="14" t="s">
        <v>40</v>
      </c>
      <c r="BC657" s="14" t="s">
        <v>40</v>
      </c>
      <c r="BD657" s="14" t="s">
        <v>40</v>
      </c>
      <c r="BE657" s="14" t="s">
        <v>40</v>
      </c>
      <c r="BF657" s="14" t="s">
        <v>40</v>
      </c>
      <c r="BG657" s="14" t="s">
        <v>40</v>
      </c>
      <c r="BH657" s="14" t="s">
        <v>40</v>
      </c>
      <c r="BI657" s="14"/>
      <c r="BJ657" s="15">
        <f>IF(AR657="R", $CA657, IF(OR(AR657="P", AR657="T", AR657="N"), 0, IF($C657="DM", $T657, IF(OR(AR657="Y", AR657="IR"),$AM657,IF(AR657="C", IF($BI657="Y", IF($AF657="N/A", $Q657, $AF657), IF($AG657="N/A", $T657,$AG657)))))))</f>
        <v>1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1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1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1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1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1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1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1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1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1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1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1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1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1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1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1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1</v>
      </c>
      <c r="CA657" s="14" t="s">
        <v>75</v>
      </c>
      <c r="CB657" s="15">
        <f>BZ657</f>
        <v>1</v>
      </c>
      <c r="CC657" s="14" t="str">
        <f>IF(OR($BH657="T", $BH657="R"), 0, IF($BH657="C", IF($BI657="Y", IF($BA657="C", 0, IF(AF657="N/A", Q657-T657, AF657-AG657)), IF($AF657="N/A", U657, AH657)), AN657))</f>
        <v>N/A</v>
      </c>
      <c r="CD657" s="14" t="str">
        <f>IF(OR($BH657="T", $BH657="R"), 0, IF($BH657="C", IF($BI657="Y", 0, IF($AF657="N/A", V657, AI657)), AO657))</f>
        <v>N/A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S:0 G:1 GR:1</v>
      </c>
      <c r="CH657" s="6"/>
      <c r="CK657" s="6"/>
      <c r="CL657" s="6"/>
      <c r="CM657" s="6"/>
      <c r="CN657" s="6"/>
      <c r="CO657" s="6"/>
      <c r="CP657" s="6"/>
    </row>
    <row r="658" spans="1:94" x14ac:dyDescent="0.25">
      <c r="A658" s="13">
        <v>5126</v>
      </c>
      <c r="B658" s="14" t="s">
        <v>2736</v>
      </c>
      <c r="C658" s="14" t="s">
        <v>72</v>
      </c>
      <c r="D658" s="14" t="s">
        <v>55</v>
      </c>
      <c r="E658" s="14">
        <f>VLOOKUP(B658, 'Rookie Year'!$A$2:$B$55555,2,FALSE)</f>
        <v>2022</v>
      </c>
      <c r="F658" s="14">
        <v>2023</v>
      </c>
      <c r="G658" s="14" t="s">
        <v>42</v>
      </c>
      <c r="H658" s="14" t="s">
        <v>1927</v>
      </c>
      <c r="I658" s="15">
        <v>1</v>
      </c>
      <c r="J658" s="14">
        <v>3</v>
      </c>
      <c r="K658" s="16">
        <f>IF(AND(G658&lt;&gt;"N",R658="N/A"), IF(I658&lt;4, 0, 0.25),IF(I658=1, IF(J658=1,0.25, 0.25), IF(I658&lt;13, 0.25, IF(I658&lt;26, 0.4, IF(I658&lt;51, 0.6, 0.75)))))</f>
        <v>0.25</v>
      </c>
      <c r="L658" s="15">
        <f>I658-M658</f>
        <v>0</v>
      </c>
      <c r="M658" s="15">
        <f>ROUNDUP(I658*K658,0)</f>
        <v>1</v>
      </c>
      <c r="N658" s="15">
        <f>M658*J658</f>
        <v>3</v>
      </c>
      <c r="O658" s="15">
        <v>2</v>
      </c>
      <c r="P658" s="15">
        <v>0</v>
      </c>
      <c r="Q658" s="15">
        <f>N658-O658-P658</f>
        <v>1</v>
      </c>
      <c r="R658" s="14" t="s">
        <v>75</v>
      </c>
      <c r="S658" s="14">
        <f>IF(R658="N/A", J658-($B$1-F658), J658-($B$1-R658))</f>
        <v>1</v>
      </c>
      <c r="T658" s="15">
        <v>1</v>
      </c>
      <c r="U658" s="15" t="str">
        <f>IF($S658&lt;2, "N/A", $M658)</f>
        <v>N/A</v>
      </c>
      <c r="V658" s="15" t="str">
        <f>IF($S658&lt;3, "N/A", $M658)</f>
        <v>N/A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No</v>
      </c>
      <c r="AA658" s="17" t="str">
        <f>IF(C658="DM", "N/A", IF(Z658="No","N/A",VLOOKUP(B658,'Extension List'!$A$3:$AE$1972,19,FALSE)))</f>
        <v>N/A</v>
      </c>
      <c r="AB658" s="14" t="str">
        <f>IF(C658="DM", "N/A", IF(Z658="No","N/A",VLOOKUP(B658,'Extension List'!$A$3:$AE$1972,21,FALSE)))</f>
        <v>N/A</v>
      </c>
      <c r="AC658" s="14" t="str">
        <f>IF(AA658="N/A", "N/A", 0)</f>
        <v>N/A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1</v>
      </c>
      <c r="AN658" s="15" t="str">
        <f>IF(AD658="N/A", IF(U658="N/A", "N/A", L658+U658), AD658+AH658)</f>
        <v>N/A</v>
      </c>
      <c r="AO658" s="15" t="str">
        <f>IF(AD658="N/A", IF(V658="N/A", "N/A", L658+V658), IF(AI658="N/A", "N/A", AD658+AI658))</f>
        <v>N/A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I658" s="14"/>
      <c r="BJ658" s="15">
        <f>IF(AR658="R", $CA658, IF(OR(AR658="P", AR658="T", AR658="N"), 0, IF($C658="DM", $T658, IF(OR(AR658="Y", AR658="IR"),$AM658,IF(AR658="C", IF($BI658="Y", IF($AF658="N/A", $Q658, $AF658), IF($AG658="N/A", $T658,$AG658)))))))</f>
        <v>1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1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1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1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1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1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1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1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1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1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1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1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1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1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1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1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1</v>
      </c>
      <c r="CA658" s="14" t="s">
        <v>75</v>
      </c>
      <c r="CB658" s="15">
        <f>BZ658</f>
        <v>1</v>
      </c>
      <c r="CC658" s="14" t="str">
        <f>IF(OR($BH658="T", $BH658="R"), 0, IF($BH658="C", IF($BI658="Y", IF($BA658="C", 0, IF(AF658="N/A", Q658-T658, AF658-AG658)), IF($AF658="N/A", U658, AH658)), AN658))</f>
        <v>N/A</v>
      </c>
      <c r="CD658" s="14" t="str">
        <f>IF(OR($BH658="T", $BH658="R"), 0, IF($BH658="C", IF($BI658="Y", 0, IF($AF658="N/A", V658, AI658)), AO658))</f>
        <v>N/A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S:0 G:1 GR:1</v>
      </c>
      <c r="CH658" s="6"/>
      <c r="CK658" s="6"/>
      <c r="CL658" s="6"/>
      <c r="CM658" s="6"/>
      <c r="CN658" s="6"/>
      <c r="CO658" s="6"/>
      <c r="CP658" s="6"/>
    </row>
    <row r="659" spans="1:94" x14ac:dyDescent="0.25">
      <c r="A659" s="13">
        <v>5145</v>
      </c>
      <c r="B659" s="14" t="s">
        <v>2739</v>
      </c>
      <c r="C659" s="14" t="s">
        <v>72</v>
      </c>
      <c r="D659" s="14" t="s">
        <v>55</v>
      </c>
      <c r="E659" s="14">
        <f>VLOOKUP(B659, 'Rookie Year'!$A$2:$B$55555,2,FALSE)</f>
        <v>2020</v>
      </c>
      <c r="F659" s="14">
        <v>2023</v>
      </c>
      <c r="G659" s="14" t="s">
        <v>42</v>
      </c>
      <c r="H659" s="14" t="s">
        <v>1927</v>
      </c>
      <c r="I659" s="15">
        <v>1</v>
      </c>
      <c r="J659" s="14">
        <v>3</v>
      </c>
      <c r="K659" s="16">
        <f>IF(AND(G659&lt;&gt;"N",R659="N/A"), IF(I659&lt;4, 0, 0.25),IF(I659=1, IF(J659=1,0.25, 0.25), IF(I659&lt;13, 0.25, IF(I659&lt;26, 0.4, IF(I659&lt;51, 0.6, 0.75)))))</f>
        <v>0.25</v>
      </c>
      <c r="L659" s="15">
        <f>I659-M659</f>
        <v>0</v>
      </c>
      <c r="M659" s="15">
        <f>ROUNDUP(I659*K659,0)</f>
        <v>1</v>
      </c>
      <c r="N659" s="15">
        <f>M659*J659</f>
        <v>3</v>
      </c>
      <c r="O659" s="15">
        <v>2</v>
      </c>
      <c r="P659" s="15">
        <v>0</v>
      </c>
      <c r="Q659" s="15">
        <f>N659-O659-P659</f>
        <v>1</v>
      </c>
      <c r="R659" s="14" t="s">
        <v>75</v>
      </c>
      <c r="S659" s="14">
        <f>IF(R659="N/A", J659-($B$1-F659), J659-($B$1-R659))</f>
        <v>1</v>
      </c>
      <c r="T659" s="15">
        <v>1</v>
      </c>
      <c r="U659" s="15" t="str">
        <f>IF($S659&lt;2, "N/A", $M659)</f>
        <v>N/A</v>
      </c>
      <c r="V659" s="15" t="str">
        <f>IF($S659&lt;3, "N/A", $M659)</f>
        <v>N/A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No</v>
      </c>
      <c r="AA659" s="17" t="str">
        <f>IF(C659="DM", "N/A", IF(Z659="No","N/A",VLOOKUP(B659,'Extension List'!$A$3:$AE$1972,19,FALSE)))</f>
        <v>N/A</v>
      </c>
      <c r="AB659" s="14" t="str">
        <f>IF(C659="DM", "N/A", IF(Z659="No","N/A",VLOOKUP(B659,'Extension List'!$A$3:$AE$1972,21,FALSE)))</f>
        <v>N/A</v>
      </c>
      <c r="AC659" s="14" t="str">
        <f>IF(AA659="N/A", "N/A", 0)</f>
        <v>N/A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1</v>
      </c>
      <c r="AN659" s="15" t="str">
        <f>IF(AD659="N/A", IF(U659="N/A", "N/A", L659+U659), AD659+AH659)</f>
        <v>N/A</v>
      </c>
      <c r="AO659" s="15" t="str">
        <f>IF(AD659="N/A", IF(V659="N/A", "N/A", L659+V659), IF(AI659="N/A", "N/A", AD659+AI659))</f>
        <v>N/A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40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I659" s="14"/>
      <c r="BJ659" s="15">
        <f>IF(AR659="R", $CA659, IF(OR(AR659="P", AR659="T", AR659="N"), 0, IF($C659="DM", $T659, IF(OR(AR659="Y", AR659="IR"),$AM659,IF(AR659="C", IF($BI659="Y", IF($AF659="N/A", $Q659, $AF659), IF($AG659="N/A", $T659,$AG659)))))))</f>
        <v>1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1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1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1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1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1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1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1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1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1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1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1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1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1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1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1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1</v>
      </c>
      <c r="CA659" s="14" t="s">
        <v>75</v>
      </c>
      <c r="CB659" s="15">
        <f>BZ659</f>
        <v>1</v>
      </c>
      <c r="CC659" s="14" t="str">
        <f>IF(OR($BH659="T", $BH659="R"), 0, IF($BH659="C", IF($BI659="Y", IF($BA659="C", 0, IF(AF659="N/A", Q659-T659, AF659-AG659)), IF($AF659="N/A", U659, AH659)), AN659))</f>
        <v>N/A</v>
      </c>
      <c r="CD659" s="14" t="str">
        <f>IF(OR($BH659="T", $BH659="R"), 0, IF($BH659="C", IF($BI659="Y", 0, IF($AF659="N/A", V659, AI659)), AO659))</f>
        <v>N/A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S:0 G:1 GR:1</v>
      </c>
      <c r="CH659" s="6"/>
      <c r="CK659" s="6"/>
      <c r="CL659" s="6"/>
      <c r="CM659" s="6"/>
      <c r="CN659" s="6"/>
      <c r="CO659" s="6"/>
      <c r="CP659" s="6"/>
    </row>
    <row r="660" spans="1:94" x14ac:dyDescent="0.25">
      <c r="A660" s="13">
        <v>5546</v>
      </c>
      <c r="B660" s="14" t="s">
        <v>1698</v>
      </c>
      <c r="C660" s="14" t="s">
        <v>72</v>
      </c>
      <c r="D660" s="14" t="s">
        <v>55</v>
      </c>
      <c r="E660" s="14">
        <f>VLOOKUP(B660, 'Rookie Year'!$A$2:$B$55555,2,FALSE)</f>
        <v>2014</v>
      </c>
      <c r="F660" s="14">
        <v>2024</v>
      </c>
      <c r="G660" s="14" t="s">
        <v>42</v>
      </c>
      <c r="H660" s="14" t="s">
        <v>1927</v>
      </c>
      <c r="I660" s="15">
        <v>4</v>
      </c>
      <c r="J660" s="14">
        <v>2</v>
      </c>
      <c r="K660" s="16">
        <f>IF(AND(G660&lt;&gt;"N",R660="N/A"), IF(I660&lt;4, 0, 0.25),IF(I660=1, IF(J660=1,0.25, 0.25), IF(I660&lt;13, 0.25, IF(I660&lt;26, 0.4, IF(I660&lt;51, 0.6, 0.75)))))</f>
        <v>0.25</v>
      </c>
      <c r="L660" s="15">
        <f>I660-M660</f>
        <v>3</v>
      </c>
      <c r="M660" s="15">
        <f>ROUNDUP(I660*K660,0)</f>
        <v>1</v>
      </c>
      <c r="N660" s="15">
        <f>M660*J660</f>
        <v>2</v>
      </c>
      <c r="O660" s="15">
        <v>1</v>
      </c>
      <c r="P660" s="15">
        <v>0</v>
      </c>
      <c r="Q660" s="15">
        <f>N660-O660-P660</f>
        <v>1</v>
      </c>
      <c r="R660" s="14" t="s">
        <v>75</v>
      </c>
      <c r="S660" s="14">
        <f>IF(R660="N/A", J660-($B$1-F660), J660-($B$1-R660))</f>
        <v>1</v>
      </c>
      <c r="T660" s="15">
        <v>1</v>
      </c>
      <c r="U660" s="15" t="str">
        <f>IF($S660&lt;2, "N/A", $M660)</f>
        <v>N/A</v>
      </c>
      <c r="V660" s="15" t="str">
        <f>IF($S660&lt;3, "N/A", $M660)</f>
        <v>N/A</v>
      </c>
      <c r="W660" s="15" t="str">
        <f>IF($S660&lt;4, "N/A", $M660)</f>
        <v>N/A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No</v>
      </c>
      <c r="AA660" s="17" t="str">
        <f>IF(C660="DM", "N/A", IF(Z660="No","N/A",VLOOKUP(B660,'Extension List'!$A$3:$AE$1972,19,FALSE)))</f>
        <v>N/A</v>
      </c>
      <c r="AB660" s="14" t="str">
        <f>IF(C660="DM", "N/A", IF(Z660="No","N/A",VLOOKUP(B660,'Extension List'!$A$3:$AE$1972,21,FALSE)))</f>
        <v>N/A</v>
      </c>
      <c r="AC660" s="14" t="str">
        <f>IF(AA660="N/A", "N/A", 0)</f>
        <v>N/A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4</v>
      </c>
      <c r="AN660" s="15" t="str">
        <f>IF(AD660="N/A", IF(U660="N/A", "N/A", L660+U660), AD660+AH660)</f>
        <v>N/A</v>
      </c>
      <c r="AO660" s="15" t="str">
        <f>IF(AD660="N/A", IF(V660="N/A", "N/A", L660+V660), IF(AI660="N/A", "N/A", AD660+AI660))</f>
        <v>N/A</v>
      </c>
      <c r="AP660" s="15" t="str">
        <f>IF(AD660="N/A", IF(W660="N/A", "N/A", L660+W660), IF(AJ660="N/A", "N/A", AD660+AJ660))</f>
        <v>N/A</v>
      </c>
      <c r="AQ660" s="15" t="str">
        <f>IF(AD660="N/A", IF(X660="N/A", "N/A", L660+X660), IF(AK660="N/A", "N/A", AD660+AK660))</f>
        <v>N/A</v>
      </c>
      <c r="AR660" s="14" t="s">
        <v>40</v>
      </c>
      <c r="AS660" s="14" t="s">
        <v>40</v>
      </c>
      <c r="AT660" s="14" t="s">
        <v>40</v>
      </c>
      <c r="AU660" s="14" t="s">
        <v>40</v>
      </c>
      <c r="AV660" s="14" t="s">
        <v>40</v>
      </c>
      <c r="AW660" s="14" t="s">
        <v>40</v>
      </c>
      <c r="AX660" s="14" t="s">
        <v>40</v>
      </c>
      <c r="AY660" s="14" t="s">
        <v>40</v>
      </c>
      <c r="AZ660" s="14" t="s">
        <v>40</v>
      </c>
      <c r="BA660" s="14" t="s">
        <v>40</v>
      </c>
      <c r="BB660" s="14" t="s">
        <v>40</v>
      </c>
      <c r="BC660" s="14" t="s">
        <v>40</v>
      </c>
      <c r="BD660" s="14" t="s">
        <v>40</v>
      </c>
      <c r="BE660" s="14" t="s">
        <v>40</v>
      </c>
      <c r="BF660" s="14" t="s">
        <v>40</v>
      </c>
      <c r="BG660" s="14" t="s">
        <v>40</v>
      </c>
      <c r="BH660" s="14" t="s">
        <v>40</v>
      </c>
      <c r="BI660" s="14"/>
      <c r="BJ660" s="15">
        <f>IF(AR660="R", $CA660, IF(OR(AR660="P", AR660="T", AR660="N"), 0, IF($C660="DM", $T660, IF(OR(AR660="Y", AR660="IR"),$AM660,IF(AR660="C", IF($BI660="Y", IF($AF660="N/A", $Q660, $AF660), IF($AG660="N/A", $T660,$AG660)))))))</f>
        <v>1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1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1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1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1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1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1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1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1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1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1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1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1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1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1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1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1</v>
      </c>
      <c r="CA660" s="14" t="s">
        <v>75</v>
      </c>
      <c r="CB660" s="15">
        <f>BZ660</f>
        <v>1</v>
      </c>
      <c r="CC660" s="14" t="str">
        <f>IF(OR($BH660="T", $BH660="R"), 0, IF($BH660="C", IF($BI660="Y", IF($BA660="C", 0, IF(AF660="N/A", Q660-T660, AF660-AG660)), IF($AF660="N/A", U660, AH660)), AN660))</f>
        <v>N/A</v>
      </c>
      <c r="CD660" s="14" t="str">
        <f>IF(OR($BH660="T", $BH660="R"), 0, IF($BH660="C", IF($BI660="Y", 0, IF($AF660="N/A", V660, AI660)), AO660))</f>
        <v>N/A</v>
      </c>
      <c r="CE660" s="14" t="str">
        <f>IF(OR($BH660="T", $BH660="R"), 0, IF($BH660="C", IF($BI660="Y", 0, IF($AF660="N/A", W660, AJ660)), AP660))</f>
        <v>N/A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S:3 G:1 GR:1</v>
      </c>
      <c r="CH660" s="6"/>
      <c r="CK660" s="6"/>
      <c r="CL660" s="6"/>
      <c r="CM660" s="6"/>
      <c r="CN660" s="6"/>
      <c r="CO660" s="6"/>
      <c r="CP660" s="6"/>
    </row>
    <row r="661" spans="1:94" x14ac:dyDescent="0.25">
      <c r="A661" s="13">
        <v>4736</v>
      </c>
      <c r="B661" s="14" t="s">
        <v>2566</v>
      </c>
      <c r="C661" s="14" t="s">
        <v>72</v>
      </c>
      <c r="D661" s="14" t="s">
        <v>55</v>
      </c>
      <c r="E661" s="14">
        <f>VLOOKUP(B661, 'Rookie Year'!$A$2:$B$55555,2,FALSE)</f>
        <v>2022</v>
      </c>
      <c r="F661" s="14">
        <v>2022</v>
      </c>
      <c r="G661" s="14" t="s">
        <v>40</v>
      </c>
      <c r="H661" s="14" t="s">
        <v>2165</v>
      </c>
      <c r="I661" s="15">
        <v>6</v>
      </c>
      <c r="J661" s="14">
        <v>4</v>
      </c>
      <c r="K661" s="16">
        <f>IF(AND(G661&lt;&gt;"N",R661="N/A"), IF(I661&lt;4, 0, 0.25),IF(I661=1, IF(J661=1,0.25, 0.25), IF(I661&lt;13, 0.25, IF(I661&lt;26, 0.4, IF(I661&lt;51, 0.6, 0.75)))))</f>
        <v>0.25</v>
      </c>
      <c r="L661" s="15">
        <f>I661-M661</f>
        <v>4</v>
      </c>
      <c r="M661" s="15">
        <f>ROUNDUP(I661*K661,0)</f>
        <v>2</v>
      </c>
      <c r="N661" s="15">
        <f>M661*J661</f>
        <v>8</v>
      </c>
      <c r="O661" s="15">
        <v>6</v>
      </c>
      <c r="P661" s="15">
        <v>0</v>
      </c>
      <c r="Q661" s="15">
        <f>N661-O661-P661</f>
        <v>2</v>
      </c>
      <c r="R661" s="14" t="s">
        <v>75</v>
      </c>
      <c r="S661" s="14">
        <f>IF(R661="N/A", J661-($B$1-F661), J661-($B$1-R661))</f>
        <v>1</v>
      </c>
      <c r="T661" s="15">
        <v>2</v>
      </c>
      <c r="U661" s="15" t="str">
        <f>IF($S661&lt;2, "N/A", $M661)</f>
        <v>N/A</v>
      </c>
      <c r="V661" s="15" t="str">
        <f>IF($S661&lt;3, "N/A", $M661)</f>
        <v>N/A</v>
      </c>
      <c r="W661" s="15" t="str">
        <f>IF($S661&lt;4, "N/A", $M661)</f>
        <v>N/A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No</v>
      </c>
      <c r="AA661" s="17" t="str">
        <f>IF(C661="DM", "N/A", IF(Z661="No","N/A",VLOOKUP(B661,'Extension List'!$A$3:$AE$1972,19,FALSE)))</f>
        <v>N/A</v>
      </c>
      <c r="AB661" s="14" t="str">
        <f>IF(C661="DM", "N/A", IF(Z661="No","N/A",VLOOKUP(B661,'Extension List'!$A$3:$AE$1972,21,FALSE)))</f>
        <v>N/A</v>
      </c>
      <c r="AC661" s="14" t="str">
        <f>IF(AA661="N/A", "N/A", 0)</f>
        <v>N/A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6</v>
      </c>
      <c r="AN661" s="15" t="str">
        <f>IF(AD661="N/A", IF(U661="N/A", "N/A", L661+U661), AD661+AH661)</f>
        <v>N/A</v>
      </c>
      <c r="AO661" s="15" t="str">
        <f>IF(AD661="N/A", IF(V661="N/A", "N/A", L661+V661), IF(AI661="N/A", "N/A", AD661+AI661))</f>
        <v>N/A</v>
      </c>
      <c r="AP661" s="15" t="str">
        <f>IF(AD661="N/A", IF(W661="N/A", "N/A", L661+W661), IF(AJ661="N/A", "N/A", AD661+AJ661))</f>
        <v>N/A</v>
      </c>
      <c r="AQ661" s="15" t="str">
        <f>IF(AD661="N/A", IF(X661="N/A", "N/A", L661+X661), IF(AK661="N/A", "N/A", AD661+AK661))</f>
        <v>N/A</v>
      </c>
      <c r="AR661" s="14" t="s">
        <v>40</v>
      </c>
      <c r="AS661" s="14" t="s">
        <v>40</v>
      </c>
      <c r="AT661" s="14" t="s">
        <v>40</v>
      </c>
      <c r="AU661" s="14" t="s">
        <v>40</v>
      </c>
      <c r="AV661" s="14" t="s">
        <v>40</v>
      </c>
      <c r="AW661" s="14" t="s">
        <v>40</v>
      </c>
      <c r="AX661" s="14" t="s">
        <v>40</v>
      </c>
      <c r="AY661" s="14" t="s">
        <v>40</v>
      </c>
      <c r="AZ661" s="14" t="s">
        <v>40</v>
      </c>
      <c r="BA661" s="14" t="s">
        <v>40</v>
      </c>
      <c r="BB661" s="14" t="s">
        <v>40</v>
      </c>
      <c r="BC661" s="14" t="s">
        <v>40</v>
      </c>
      <c r="BD661" s="14" t="s">
        <v>40</v>
      </c>
      <c r="BE661" s="14" t="s">
        <v>40</v>
      </c>
      <c r="BF661" s="14" t="s">
        <v>40</v>
      </c>
      <c r="BG661" s="14" t="s">
        <v>40</v>
      </c>
      <c r="BH661" s="14" t="s">
        <v>40</v>
      </c>
      <c r="BI661" s="14"/>
      <c r="BJ661" s="15">
        <f>IF(AR661="R", $CA661, IF(OR(AR661="P", AR661="T", AR661="N"), 0, IF($C661="DM", $T661, IF(OR(AR661="Y", AR661="IR"),$AM661,IF(AR661="C", IF($BI661="Y", IF($AF661="N/A", $Q661, $AF661), IF($AG661="N/A", $T661,$AG661)))))))</f>
        <v>2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2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2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2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2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2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2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2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2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2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2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2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2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2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2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2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2</v>
      </c>
      <c r="CA661" s="14" t="s">
        <v>75</v>
      </c>
      <c r="CB661" s="15">
        <f>BZ661</f>
        <v>2</v>
      </c>
      <c r="CC661" s="14" t="str">
        <f>IF(OR($BH661="T", $BH661="R"), 0, IF($BH661="C", IF($BI661="Y", IF($BA661="C", 0, IF(AF661="N/A", Q661-T661, AF661-AG661)), IF($AF661="N/A", U661, AH661)), AN661))</f>
        <v>N/A</v>
      </c>
      <c r="CD661" s="14" t="str">
        <f>IF(OR($BH661="T", $BH661="R"), 0, IF($BH661="C", IF($BI661="Y", 0, IF($AF661="N/A", V661, AI661)), AO661))</f>
        <v>N/A</v>
      </c>
      <c r="CE661" s="14" t="str">
        <f>IF(OR($BH661="T", $BH661="R"), 0, IF($BH661="C", IF($BI661="Y", 0, IF($AF661="N/A", W661, AJ661)), AP661))</f>
        <v>N/A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S:4 G:2 GR:2</v>
      </c>
      <c r="CH661" s="6"/>
      <c r="CK661" s="6"/>
      <c r="CL661" s="6"/>
      <c r="CM661" s="6"/>
      <c r="CN661" s="6"/>
      <c r="CO661" s="6"/>
      <c r="CP661" s="6"/>
    </row>
    <row r="662" spans="1:94" x14ac:dyDescent="0.25">
      <c r="A662" s="13">
        <v>5608</v>
      </c>
      <c r="B662" s="14" t="s">
        <v>2974</v>
      </c>
      <c r="C662" s="14" t="s">
        <v>61</v>
      </c>
      <c r="D662" s="14" t="s">
        <v>60</v>
      </c>
      <c r="E662" s="14">
        <f>VLOOKUP(B662, 'Rookie Year'!$A$2:$B$55555,2,FALSE)</f>
        <v>2024</v>
      </c>
      <c r="F662" s="14">
        <v>2024</v>
      </c>
      <c r="G662" s="14" t="s">
        <v>40</v>
      </c>
      <c r="H662" s="14" t="s">
        <v>2159</v>
      </c>
      <c r="I662" s="15">
        <v>8</v>
      </c>
      <c r="J662" s="14">
        <v>4</v>
      </c>
      <c r="K662" s="16">
        <f>IF(AND(G662&lt;&gt;"N",R662="N/A"), IF(I662&lt;4, 0, 0.25),IF(I662=1, IF(J662=1,0.25, 0.25), IF(I662&lt;13, 0.25, IF(I662&lt;26, 0.4, IF(I662&lt;51, 0.6, 0.75)))))</f>
        <v>0.25</v>
      </c>
      <c r="L662" s="15">
        <f>I662-M662</f>
        <v>6</v>
      </c>
      <c r="M662" s="15">
        <f>ROUNDUP(I662*K662,0)</f>
        <v>2</v>
      </c>
      <c r="N662" s="15">
        <f>M662*J662</f>
        <v>8</v>
      </c>
      <c r="O662" s="15">
        <v>2</v>
      </c>
      <c r="P662" s="15">
        <v>0</v>
      </c>
      <c r="Q662" s="15">
        <f>N662-O662-P662</f>
        <v>6</v>
      </c>
      <c r="R662" s="14" t="s">
        <v>75</v>
      </c>
      <c r="S662" s="14">
        <f>IF(R662="N/A", J662-($B$1-F662), J662-($B$1-R662))</f>
        <v>3</v>
      </c>
      <c r="T662" s="15">
        <v>2</v>
      </c>
      <c r="U662" s="15">
        <v>2</v>
      </c>
      <c r="V662" s="15">
        <v>2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No</v>
      </c>
      <c r="AA662" s="17" t="str">
        <f>IF(C662="DM", "N/A", IF(Z662="No","N/A",VLOOKUP(B662,'Extension List'!$A$3:$AE$1972,19,FALSE)))</f>
        <v>N/A</v>
      </c>
      <c r="AB662" s="14" t="str">
        <f>IF(C662="DM", "N/A", IF(Z662="No","N/A",VLOOKUP(B662,'Extension List'!$A$3:$AE$1972,21,FALSE)))</f>
        <v>N/A</v>
      </c>
      <c r="AC662" s="14" t="str">
        <f>IF(AA662="N/A", "N/A", 0)</f>
        <v>N/A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8</v>
      </c>
      <c r="AN662" s="15">
        <f>IF(AD662="N/A", IF(U662="N/A", "N/A", L662+U662), AD662+AH662)</f>
        <v>8</v>
      </c>
      <c r="AO662" s="15">
        <f>IF(AD662="N/A", IF(V662="N/A", "N/A", L662+V662), IF(AI662="N/A", "N/A", AD662+AI662))</f>
        <v>8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40</v>
      </c>
      <c r="AS662" s="14" t="s">
        <v>40</v>
      </c>
      <c r="AT662" s="14" t="s">
        <v>40</v>
      </c>
      <c r="AU662" s="14" t="s">
        <v>40</v>
      </c>
      <c r="AV662" s="14" t="s">
        <v>40</v>
      </c>
      <c r="AW662" s="14" t="s">
        <v>40</v>
      </c>
      <c r="AX662" s="14" t="s">
        <v>40</v>
      </c>
      <c r="AY662" s="14" t="s">
        <v>40</v>
      </c>
      <c r="AZ662" s="14" t="s">
        <v>40</v>
      </c>
      <c r="BA662" s="14" t="s">
        <v>40</v>
      </c>
      <c r="BB662" s="14" t="s">
        <v>40</v>
      </c>
      <c r="BC662" s="14" t="s">
        <v>40</v>
      </c>
      <c r="BD662" s="14" t="s">
        <v>40</v>
      </c>
      <c r="BE662" s="14" t="s">
        <v>40</v>
      </c>
      <c r="BF662" s="14" t="s">
        <v>40</v>
      </c>
      <c r="BG662" s="14" t="s">
        <v>40</v>
      </c>
      <c r="BH662" s="14" t="s">
        <v>40</v>
      </c>
      <c r="BI662" s="14"/>
      <c r="BJ662" s="15">
        <f>IF(AR662="R", $CA662, IF(OR(AR662="P", AR662="T", AR662="N"), 0, IF($C662="DM", $T662, IF(OR(AR662="Y", AR662="IR"),$AM662,IF(AR662="C", IF($BI662="Y", IF($AF662="N/A", $Q662, $AF662), IF($AG662="N/A", $T662,$AG662)))))))</f>
        <v>8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8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8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8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8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8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8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8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8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8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8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8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8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8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8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8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8</v>
      </c>
      <c r="CA662" s="14" t="s">
        <v>75</v>
      </c>
      <c r="CB662" s="15">
        <f>BZ662</f>
        <v>8</v>
      </c>
      <c r="CC662" s="14">
        <f>IF(OR($BH662="T", $BH662="R"), 0, IF($BH662="C", IF($BI662="Y", IF($BA662="C", 0, IF(AF662="N/A", Q662-T662, AF662-AG662)), IF($AF662="N/A", U662, AH662)), AN662))</f>
        <v>8</v>
      </c>
      <c r="CD662" s="14">
        <f>IF(OR($BH662="T", $BH662="R"), 0, IF($BH662="C", IF($BI662="Y", 0, IF($AF662="N/A", V662, AI662)), AO662))</f>
        <v>8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S:6 G:2 GR:6</v>
      </c>
      <c r="CH662" s="6"/>
      <c r="CK662" s="6"/>
      <c r="CL662" s="6"/>
      <c r="CM662" s="6"/>
      <c r="CN662" s="6"/>
      <c r="CO662" s="6"/>
      <c r="CP662" s="6"/>
    </row>
    <row r="663" spans="1:94" x14ac:dyDescent="0.25">
      <c r="A663" s="13">
        <v>5914</v>
      </c>
      <c r="B663" s="14" t="s">
        <v>1588</v>
      </c>
      <c r="C663" s="14" t="s">
        <v>61</v>
      </c>
      <c r="D663" s="14" t="s">
        <v>60</v>
      </c>
      <c r="E663" s="14">
        <f>VLOOKUP(B663, 'Rookie Year'!$A$2:$B$55555,2,FALSE)</f>
        <v>2013</v>
      </c>
      <c r="F663" s="14">
        <v>2025</v>
      </c>
      <c r="G663" s="14" t="s">
        <v>42</v>
      </c>
      <c r="H663" s="14" t="s">
        <v>1927</v>
      </c>
      <c r="I663" s="15">
        <v>1</v>
      </c>
      <c r="J663" s="14">
        <v>1</v>
      </c>
      <c r="K663" s="16">
        <f>IF(AND(G663&lt;&gt;"N",R663="N/A"), IF(I663&lt;4, 0, 0.25),IF(I663=1, IF(J663=1,0.25, 0.25), IF(I663&lt;13, 0.25, IF(I663&lt;26, 0.4, IF(I663&lt;51, 0.6, 0.75)))))</f>
        <v>0.25</v>
      </c>
      <c r="L663" s="15">
        <f>I663-M663</f>
        <v>0</v>
      </c>
      <c r="M663" s="15">
        <f>ROUNDUP(I663*K663,0)</f>
        <v>1</v>
      </c>
      <c r="N663" s="15">
        <f>M663*J663</f>
        <v>1</v>
      </c>
      <c r="O663" s="15">
        <v>0</v>
      </c>
      <c r="P663" s="15">
        <v>0</v>
      </c>
      <c r="Q663" s="15">
        <f>N663-O663-P663</f>
        <v>1</v>
      </c>
      <c r="R663" s="14" t="s">
        <v>75</v>
      </c>
      <c r="S663" s="14">
        <f>IF(R663="N/A", J663-($B$1-F663), J663-($B$1-R663))</f>
        <v>1</v>
      </c>
      <c r="T663" s="15">
        <f>IF($S663&lt;1, "N/A", $M663)</f>
        <v>1</v>
      </c>
      <c r="U663" s="15" t="str">
        <f>IF($S663&lt;2, "N/A", $M663)</f>
        <v>N/A</v>
      </c>
      <c r="V663" s="15" t="str">
        <f>IF($S663&lt;3, "N/A", $M663)</f>
        <v>N/A</v>
      </c>
      <c r="W663" s="15" t="str">
        <f>IF($S663&lt;4, "N/A", $M663)</f>
        <v>N/A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No</v>
      </c>
      <c r="AA663" s="17" t="str">
        <f>IF(C663="DM", "N/A", IF(Z663="No","N/A",VLOOKUP(B663,'Extension List'!$A$3:$AE$1972,19,FALSE)))</f>
        <v>N/A</v>
      </c>
      <c r="AB663" s="14" t="str">
        <f>IF(C663="DM", "N/A", IF(Z663="No","N/A",VLOOKUP(B663,'Extension List'!$A$3:$AE$1972,21,FALSE)))</f>
        <v>N/A</v>
      </c>
      <c r="AC663" s="14" t="str">
        <f>IF(AA663="N/A", "N/A", 0)</f>
        <v>N/A</v>
      </c>
      <c r="AD663" s="15" t="str">
        <f>IF(AE663="N/A", "N/A", AA663-AE663)</f>
        <v>N/A</v>
      </c>
      <c r="AE663" s="15" t="str">
        <f>IF(AA663="N/A", "N/A", IF(AC663&gt;0, IF(AA663&lt;13, ROUNDUP(0.25*AA663,0), IF(AA663&lt;26, ROUNDUP(0.4*AA663,0), IF(AA663&lt;51, ROUNDUP(0.6*AA663,0), ROUNDUP(0.75*AA663,0)))), "N/A"))</f>
        <v>N/A</v>
      </c>
      <c r="AF663" s="15" t="str">
        <f>IF(AD663="N/A","N/A", (AE663*AC663)+Q663)</f>
        <v>N/A</v>
      </c>
      <c r="AG663" s="15" t="str">
        <f>IF($AF663="N/A", "N/A", "TBC")</f>
        <v>N/A</v>
      </c>
      <c r="AH663" s="15" t="str">
        <f>IF($AF663="N/A", "N/A", "TBC")</f>
        <v>N/A</v>
      </c>
      <c r="AI663" s="15" t="str">
        <f>IF($AF663="N/A","N/A",IF(AC663&gt;1,"TBC","N/A"))</f>
        <v>N/A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N/A</v>
      </c>
      <c r="AM663" s="15">
        <f>IF(AD663="N/A", L663+T663, L663+AG663)</f>
        <v>1</v>
      </c>
      <c r="AN663" s="15" t="str">
        <f>IF(AD663="N/A", IF(U663="N/A", "N/A", L663+U663), AD663+AH663)</f>
        <v>N/A</v>
      </c>
      <c r="AO663" s="15" t="str">
        <f>IF(AD663="N/A", IF(V663="N/A", "N/A", L663+V663), IF(AI663="N/A", "N/A", AD663+AI663))</f>
        <v>N/A</v>
      </c>
      <c r="AP663" s="15" t="str">
        <f>IF(AD663="N/A", IF(W663="N/A", "N/A", L663+W663), IF(AJ663="N/A", "N/A", AD663+AJ663))</f>
        <v>N/A</v>
      </c>
      <c r="AQ663" s="15" t="str">
        <f>IF(AD663="N/A", IF(X663="N/A", "N/A", L663+X663), IF(AK663="N/A", "N/A", AD663+AK663))</f>
        <v>N/A</v>
      </c>
      <c r="AR663" s="14" t="s">
        <v>40</v>
      </c>
      <c r="AS663" s="14" t="s">
        <v>40</v>
      </c>
      <c r="AT663" s="14" t="s">
        <v>40</v>
      </c>
      <c r="AU663" s="14" t="s">
        <v>40</v>
      </c>
      <c r="AV663" s="14" t="s">
        <v>40</v>
      </c>
      <c r="AW663" s="14" t="s">
        <v>40</v>
      </c>
      <c r="AX663" s="14" t="s">
        <v>40</v>
      </c>
      <c r="AY663" s="14" t="s">
        <v>40</v>
      </c>
      <c r="AZ663" s="14" t="s">
        <v>40</v>
      </c>
      <c r="BA663" s="14" t="s">
        <v>40</v>
      </c>
      <c r="BB663" s="14" t="s">
        <v>40</v>
      </c>
      <c r="BC663" s="14" t="s">
        <v>40</v>
      </c>
      <c r="BD663" s="14" t="s">
        <v>40</v>
      </c>
      <c r="BE663" s="14" t="s">
        <v>40</v>
      </c>
      <c r="BF663" s="14" t="s">
        <v>40</v>
      </c>
      <c r="BG663" s="14" t="s">
        <v>40</v>
      </c>
      <c r="BH663" s="14" t="s">
        <v>40</v>
      </c>
      <c r="BI663" s="14"/>
      <c r="BJ663" s="15">
        <f>IF(AR663="R", $CA663, IF(OR(AR663="P", AR663="T", AR663="N"), 0, IF($C663="DM", $T663, IF(OR(AR663="Y", AR663="IR"),$AM663,IF(AR663="C", IF($BI663="Y", IF($AF663="N/A", $Q663, $AF663), IF($AG663="N/A", $T663,$AG663)))))))</f>
        <v>1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1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1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1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1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1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1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1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1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1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1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1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1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1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1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1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1</v>
      </c>
      <c r="CA663" s="14" t="s">
        <v>75</v>
      </c>
      <c r="CB663" s="15">
        <f>BZ663</f>
        <v>1</v>
      </c>
      <c r="CC663" s="14" t="str">
        <f>IF(OR($BH663="T", $BH663="R"), 0, IF($BH663="C", IF($BI663="Y", IF($BA663="C", 0, IF(AF663="N/A", Q663-T663, AF663-AG663)), IF($AF663="N/A", U663, AH663)), AN663))</f>
        <v>N/A</v>
      </c>
      <c r="CD663" s="14" t="str">
        <f>IF(OR($BH663="T", $BH663="R"), 0, IF($BH663="C", IF($BI663="Y", 0, IF($AF663="N/A", V663, AI663)), AO663))</f>
        <v>N/A</v>
      </c>
      <c r="CE663" s="14" t="str">
        <f>IF(OR($BH663="T", $BH663="R"), 0, IF($BH663="C", IF($BI663="Y", 0, IF($AF663="N/A", W663, AJ663)), AP663))</f>
        <v>N/A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S:0 G:1 GR:1</v>
      </c>
      <c r="CH663" s="6"/>
      <c r="CK663" s="6"/>
      <c r="CL663" s="6"/>
      <c r="CM663" s="6"/>
      <c r="CN663" s="6"/>
      <c r="CO663" s="6"/>
      <c r="CP663" s="6"/>
    </row>
    <row r="664" spans="1:94" x14ac:dyDescent="0.25">
      <c r="A664" s="13">
        <v>5175</v>
      </c>
      <c r="B664" s="14" t="s">
        <v>2767</v>
      </c>
      <c r="C664" s="14" t="s">
        <v>62</v>
      </c>
      <c r="D664" s="14" t="s">
        <v>60</v>
      </c>
      <c r="E664" s="14">
        <f>VLOOKUP(B664, 'Rookie Year'!$A$2:$B$55555,2,FALSE)</f>
        <v>2023</v>
      </c>
      <c r="F664" s="14">
        <v>2023</v>
      </c>
      <c r="G664" s="14" t="s">
        <v>40</v>
      </c>
      <c r="H664" s="14" t="s">
        <v>2169</v>
      </c>
      <c r="I664" s="15">
        <v>5</v>
      </c>
      <c r="J664" s="14">
        <v>4</v>
      </c>
      <c r="K664" s="16">
        <f>IF(AND(G664&lt;&gt;"N",R664="N/A"), IF(I664&lt;4, 0, 0.25),IF(I664=1, IF(J664=1,0.25, 0.25), IF(I664&lt;13, 0.25, IF(I664&lt;26, 0.4, IF(I664&lt;51, 0.6, 0.75)))))</f>
        <v>0.25</v>
      </c>
      <c r="L664" s="15">
        <f>I664-M664</f>
        <v>3</v>
      </c>
      <c r="M664" s="15">
        <f>ROUNDUP(I664*K664,0)</f>
        <v>2</v>
      </c>
      <c r="N664" s="15">
        <f>M664*J664</f>
        <v>8</v>
      </c>
      <c r="O664" s="15">
        <v>4</v>
      </c>
      <c r="P664" s="15">
        <v>0</v>
      </c>
      <c r="Q664" s="15">
        <f>N664-O664-P664</f>
        <v>4</v>
      </c>
      <c r="R664" s="14" t="s">
        <v>75</v>
      </c>
      <c r="S664" s="14">
        <f>IF(R664="N/A", J664-($B$1-F664), J664-($B$1-R664))</f>
        <v>2</v>
      </c>
      <c r="T664" s="15">
        <v>2</v>
      </c>
      <c r="U664" s="15">
        <v>2</v>
      </c>
      <c r="V664" s="15" t="str">
        <f>IF($S664&lt;3, "N/A", $M664)</f>
        <v>N/A</v>
      </c>
      <c r="W664" s="15" t="str">
        <f>IF($S664&lt;4, "N/A", $M664)</f>
        <v>N/A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List'!$A$3:$AE$1972,19,FALSE)))</f>
        <v>N/A</v>
      </c>
      <c r="AB664" s="14" t="str">
        <f>IF(C664="DM", "N/A", IF(Z664="No","N/A",VLOOKUP(B664,'Extension List'!$A$3:$AE$1972,21,FALSE)))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5</v>
      </c>
      <c r="AN664" s="15">
        <f>IF(AD664="N/A", IF(U664="N/A", "N/A", L664+U664), AD664+AH664)</f>
        <v>5</v>
      </c>
      <c r="AO664" s="15" t="str">
        <f>IF(AD664="N/A", IF(V664="N/A", "N/A", L664+V664), IF(AI664="N/A", "N/A", AD664+AI664))</f>
        <v>N/A</v>
      </c>
      <c r="AP664" s="15" t="str">
        <f>IF(AD664="N/A", IF(W664="N/A", "N/A", L664+W664), IF(AJ664="N/A", "N/A", AD664+AJ664))</f>
        <v>N/A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40</v>
      </c>
      <c r="AT664" s="14" t="s">
        <v>40</v>
      </c>
      <c r="AU664" s="14" t="s">
        <v>40</v>
      </c>
      <c r="AV664" s="14" t="s">
        <v>40</v>
      </c>
      <c r="AW664" s="14" t="s">
        <v>40</v>
      </c>
      <c r="AX664" s="14" t="s">
        <v>40</v>
      </c>
      <c r="AY664" s="14" t="s">
        <v>40</v>
      </c>
      <c r="AZ664" s="14" t="s">
        <v>40</v>
      </c>
      <c r="BA664" s="14" t="s">
        <v>40</v>
      </c>
      <c r="BB664" s="14" t="s">
        <v>40</v>
      </c>
      <c r="BC664" s="14" t="s">
        <v>40</v>
      </c>
      <c r="BD664" s="14" t="s">
        <v>40</v>
      </c>
      <c r="BE664" s="14" t="s">
        <v>40</v>
      </c>
      <c r="BF664" s="14" t="s">
        <v>40</v>
      </c>
      <c r="BG664" s="14" t="s">
        <v>40</v>
      </c>
      <c r="BH664" s="14" t="s">
        <v>40</v>
      </c>
      <c r="BI664" s="14"/>
      <c r="BJ664" s="15">
        <f>IF(AR664="R", $CA664, IF(OR(AR664="P", AR664="T", AR664="N"), 0, IF($C664="DM", $T664, IF(OR(AR664="Y", AR664="IR"),$AM664,IF(AR664="C", IF($BI664="Y", IF($AF664="N/A", $Q664, $AF664), IF($AG664="N/A", $T664,$AG664)))))))</f>
        <v>5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5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5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5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5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5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5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5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5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5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5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5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5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5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5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5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5</v>
      </c>
      <c r="CA664" s="14" t="s">
        <v>75</v>
      </c>
      <c r="CB664" s="15">
        <f>BZ664</f>
        <v>5</v>
      </c>
      <c r="CC664" s="14">
        <f>IF(OR($BH664="T", $BH664="R"), 0, IF($BH664="C", IF($BI664="Y", IF($BA664="C", 0, IF(AF664="N/A", Q664-T664, AF664-AG664)), IF($AF664="N/A", U664, AH664)), AN664))</f>
        <v>5</v>
      </c>
      <c r="CD664" s="14" t="str">
        <f>IF(OR($BH664="T", $BH664="R"), 0, IF($BH664="C", IF($BI664="Y", 0, IF($AF664="N/A", V664, AI664)), AO664))</f>
        <v>N/A</v>
      </c>
      <c r="CE664" s="14" t="str">
        <f>IF(OR($BH664="T", $BH664="R"), 0, IF($BH664="C", IF($BI664="Y", 0, IF($AF664="N/A", W664, AJ664)), AP664))</f>
        <v>N/A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S:3 G:2 GR:4</v>
      </c>
      <c r="CH664" s="6"/>
      <c r="CK664" s="6"/>
      <c r="CL664" s="6"/>
      <c r="CM664" s="6"/>
      <c r="CN664" s="6"/>
      <c r="CO664" s="6"/>
      <c r="CP664" s="6"/>
    </row>
    <row r="665" spans="1:94" x14ac:dyDescent="0.25">
      <c r="A665" s="13">
        <v>6191</v>
      </c>
      <c r="B665" s="14" t="s">
        <v>2899</v>
      </c>
      <c r="C665" s="14" t="s">
        <v>62</v>
      </c>
      <c r="D665" s="14" t="s">
        <v>60</v>
      </c>
      <c r="E665" s="14">
        <f>VLOOKUP(B665, 'Rookie Year'!$A$2:$B$55555,2,FALSE)</f>
        <v>2023</v>
      </c>
      <c r="F665" s="14">
        <v>2025</v>
      </c>
      <c r="G665" s="14" t="s">
        <v>42</v>
      </c>
      <c r="H665" s="14">
        <v>4</v>
      </c>
      <c r="I665" s="15">
        <v>6</v>
      </c>
      <c r="J665" s="14">
        <v>1</v>
      </c>
      <c r="K665" s="16">
        <f>IF(AND(G665&lt;&gt;"N",R665="N/A"), IF(I665&lt;4, 0, 0.25),IF(I665=1, IF(J665=1,0.25, 0.25), IF(I665&lt;13, 0.25, IF(I665&lt;26, 0.4, IF(I665&lt;51, 0.6, 0.75)))))</f>
        <v>0.25</v>
      </c>
      <c r="L665" s="15">
        <f>I665-M665</f>
        <v>4</v>
      </c>
      <c r="M665" s="15">
        <f>ROUNDUP(I665*K665,0)</f>
        <v>2</v>
      </c>
      <c r="N665" s="15">
        <f>M665*J665</f>
        <v>2</v>
      </c>
      <c r="O665" s="15">
        <v>0</v>
      </c>
      <c r="P665" s="15">
        <v>0</v>
      </c>
      <c r="Q665" s="15">
        <f>N665-O665-P665</f>
        <v>2</v>
      </c>
      <c r="R665" s="14" t="s">
        <v>75</v>
      </c>
      <c r="S665" s="14">
        <f>IF(R665="N/A", J665-($B$1-F665), J665-($B$1-R665))</f>
        <v>1</v>
      </c>
      <c r="T665" s="15">
        <f>IF($S665&lt;1, "N/A", $M665)</f>
        <v>2</v>
      </c>
      <c r="U665" s="15" t="str">
        <f>IF($S665&lt;2, "N/A", $M665)</f>
        <v>N/A</v>
      </c>
      <c r="V665" s="15" t="str">
        <f>IF($S665&lt;3, "N/A", $M665)</f>
        <v>N/A</v>
      </c>
      <c r="W665" s="15" t="str">
        <f>IF($S665&lt;4, "N/A", $M665)</f>
        <v>N/A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No</v>
      </c>
      <c r="AA665" s="17" t="str">
        <f>IF(C665="DM", "N/A", IF(Z665="No","N/A",VLOOKUP(B665,'Extension List'!$A$3:$AE$1972,19,FALSE)))</f>
        <v>N/A</v>
      </c>
      <c r="AB665" s="14" t="str">
        <f>IF(C665="DM", "N/A", IF(Z665="No","N/A",VLOOKUP(B665,'Extension List'!$A$3:$AE$1972,21,FALSE)))</f>
        <v>N/A</v>
      </c>
      <c r="AC665" s="14" t="str">
        <f>IF(AA665="N/A", "N/A", 0)</f>
        <v>N/A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6</v>
      </c>
      <c r="AN665" s="15" t="str">
        <f>IF(AD665="N/A", IF(U665="N/A", "N/A", L665+U665), AD665+AH665)</f>
        <v>N/A</v>
      </c>
      <c r="AO665" s="15" t="str">
        <f>IF(AD665="N/A", IF(V665="N/A", "N/A", L665+V665), IF(AI665="N/A", "N/A", AD665+AI665))</f>
        <v>N/A</v>
      </c>
      <c r="AP665" s="15" t="str">
        <f>IF(AD665="N/A", IF(W665="N/A", "N/A", L665+W665), IF(AJ665="N/A", "N/A", AD665+AJ665))</f>
        <v>N/A</v>
      </c>
      <c r="AQ665" s="15" t="str">
        <f>IF(AD665="N/A", IF(X665="N/A", "N/A", L665+X665), IF(AK665="N/A", "N/A", AD665+AK665))</f>
        <v>N/A</v>
      </c>
      <c r="AR665" s="14" t="s">
        <v>42</v>
      </c>
      <c r="AS665" s="14" t="s">
        <v>42</v>
      </c>
      <c r="AT665" s="14" t="s">
        <v>42</v>
      </c>
      <c r="AU665" s="14" t="s">
        <v>42</v>
      </c>
      <c r="AV665" s="14" t="s">
        <v>40</v>
      </c>
      <c r="AW665" s="14" t="s">
        <v>40</v>
      </c>
      <c r="AX665" s="14" t="s">
        <v>40</v>
      </c>
      <c r="AY665" s="14" t="s">
        <v>40</v>
      </c>
      <c r="AZ665" s="14" t="s">
        <v>40</v>
      </c>
      <c r="BA665" s="14" t="s">
        <v>40</v>
      </c>
      <c r="BB665" s="14" t="s">
        <v>40</v>
      </c>
      <c r="BC665" s="14" t="s">
        <v>40</v>
      </c>
      <c r="BD665" s="14" t="s">
        <v>40</v>
      </c>
      <c r="BE665" s="14" t="s">
        <v>40</v>
      </c>
      <c r="BF665" s="14" t="s">
        <v>40</v>
      </c>
      <c r="BG665" s="14" t="s">
        <v>40</v>
      </c>
      <c r="BH665" s="14" t="s">
        <v>40</v>
      </c>
      <c r="BJ665" s="15">
        <f>IF(AR665="R", $CA665, IF(OR(AR665="P", AR665="T", AR665="N"), 0, IF($C665="DM", $T665, IF(OR(AR665="Y", AR665="IR"),$AM665,IF(AR665="C", IF($BI665="Y", IF($AF665="N/A", $Q665, $AF665), IF($AG665="N/A", $T665,$AG665)))))))</f>
        <v>0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0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0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0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6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6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6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6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6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6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6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6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6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6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6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6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6</v>
      </c>
      <c r="CA665" s="14" t="s">
        <v>75</v>
      </c>
      <c r="CB665" s="15">
        <f>BZ665</f>
        <v>6</v>
      </c>
      <c r="CC665" s="14" t="str">
        <f>IF(OR($BH665="T", $BH665="R"), 0, IF($BH665="C", IF($BI665="Y", IF($BA665="C", 0, IF(AF665="N/A", Q665-T665, AF665-AG665)), IF($AF665="N/A", U665, AH665)), AN665))</f>
        <v>N/A</v>
      </c>
      <c r="CD665" s="14" t="str">
        <f>IF(OR($BH665="T", $BH665="R"), 0, IF($BH665="C", IF($BI665="Y", 0, IF($AF665="N/A", V665, AI665)), AO665))</f>
        <v>N/A</v>
      </c>
      <c r="CE665" s="14" t="str">
        <f>IF(OR($BH665="T", $BH665="R"), 0, IF($BH665="C", IF($BI665="Y", 0, IF($AF665="N/A", W665, AJ665)), AP665))</f>
        <v>N/A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S:4 G:2 GR:2</v>
      </c>
      <c r="CH665" s="6"/>
      <c r="CK665" s="6"/>
      <c r="CL665" s="6"/>
      <c r="CM665" s="6"/>
      <c r="CN665" s="6"/>
      <c r="CO665" s="6"/>
      <c r="CP665" s="6"/>
    </row>
    <row r="666" spans="1:94" x14ac:dyDescent="0.25">
      <c r="A666" s="13">
        <v>4044</v>
      </c>
      <c r="B666" s="14" t="s">
        <v>555</v>
      </c>
      <c r="C666" s="14" t="s">
        <v>62</v>
      </c>
      <c r="D666" s="14" t="s">
        <v>60</v>
      </c>
      <c r="E666" s="14">
        <f>VLOOKUP(B666, 'Rookie Year'!$A$2:$B$55555,2,FALSE)</f>
        <v>2017</v>
      </c>
      <c r="F666" s="14">
        <v>2021</v>
      </c>
      <c r="G666" s="14" t="s">
        <v>42</v>
      </c>
      <c r="H666" s="14" t="s">
        <v>1927</v>
      </c>
      <c r="I666" s="15">
        <v>34</v>
      </c>
      <c r="J666" s="14">
        <v>5</v>
      </c>
      <c r="K666" s="16">
        <f>IF(AND(G666&lt;&gt;"N",R666="N/A"), IF(I666&lt;4, 0, 0.25),IF(I666=1, IF(J666=1,0.25, 0.25), IF(I666&lt;13, 0.25, IF(I666&lt;26, 0.4, IF(I666&lt;51, 0.6, 0.75)))))</f>
        <v>0.6</v>
      </c>
      <c r="L666" s="15">
        <f>I666-M666</f>
        <v>13</v>
      </c>
      <c r="M666" s="15">
        <f>ROUNDUP(I666*K666,0)</f>
        <v>21</v>
      </c>
      <c r="N666" s="15">
        <f>M666*J666</f>
        <v>105</v>
      </c>
      <c r="O666" s="15">
        <v>84</v>
      </c>
      <c r="P666" s="15">
        <v>0</v>
      </c>
      <c r="Q666" s="15">
        <f>N666-O666-P666</f>
        <v>21</v>
      </c>
      <c r="R666" s="14" t="s">
        <v>75</v>
      </c>
      <c r="S666" s="14">
        <f>IF(R666="N/A", J666-($B$1-F666), J666-($B$1-R666))</f>
        <v>1</v>
      </c>
      <c r="T666" s="15">
        <v>21</v>
      </c>
      <c r="U666" s="15" t="str">
        <f>IF($S666&lt;2, "N/A", $M666)</f>
        <v>N/A</v>
      </c>
      <c r="V666" s="15" t="str">
        <f>IF($S666&lt;3, "N/A", $M666)</f>
        <v>N/A</v>
      </c>
      <c r="W666" s="15" t="str">
        <f>IF($S666&lt;4, "N/A", $M666)</f>
        <v>N/A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Yes</v>
      </c>
      <c r="AA666" s="17">
        <f>IF(C666="DM", "N/A", IF(Z666="No","N/A",VLOOKUP(B666,'Extension List'!$A$3:$AE$1972,19,FALSE)))</f>
        <v>66</v>
      </c>
      <c r="AB666" s="14">
        <f>IF(C666="DM", "N/A", IF(Z666="No","N/A",VLOOKUP(B666,'Extension List'!$A$3:$AE$1972,21,FALSE)))</f>
        <v>4</v>
      </c>
      <c r="AC666" s="14">
        <f>IF(AA666="N/A", "N/A", 0)</f>
        <v>0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34</v>
      </c>
      <c r="AN666" s="15" t="str">
        <f>IF(AD666="N/A", IF(U666="N/A", "N/A", L666+U666), AD666+AH666)</f>
        <v>N/A</v>
      </c>
      <c r="AO666" s="15" t="str">
        <f>IF(AD666="N/A", IF(V666="N/A", "N/A", L666+V666), IF(AI666="N/A", "N/A", AD666+AI666))</f>
        <v>N/A</v>
      </c>
      <c r="AP666" s="15" t="str">
        <f>IF(AD666="N/A", IF(W666="N/A", "N/A", L666+W666), IF(AJ666="N/A", "N/A", AD666+AJ666))</f>
        <v>N/A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44</v>
      </c>
      <c r="AU666" s="14" t="s">
        <v>44</v>
      </c>
      <c r="AV666" s="14" t="s">
        <v>44</v>
      </c>
      <c r="AW666" s="14" t="s">
        <v>44</v>
      </c>
      <c r="AX666" s="14" t="s">
        <v>44</v>
      </c>
      <c r="AY666" s="14" t="s">
        <v>44</v>
      </c>
      <c r="AZ666" s="14" t="s">
        <v>44</v>
      </c>
      <c r="BA666" s="14" t="s">
        <v>44</v>
      </c>
      <c r="BB666" s="14" t="s">
        <v>44</v>
      </c>
      <c r="BC666" s="14" t="s">
        <v>44</v>
      </c>
      <c r="BD666" s="14" t="s">
        <v>44</v>
      </c>
      <c r="BE666" s="14" t="s">
        <v>44</v>
      </c>
      <c r="BF666" s="14" t="s">
        <v>44</v>
      </c>
      <c r="BG666" s="14" t="s">
        <v>44</v>
      </c>
      <c r="BH666" s="14" t="s">
        <v>44</v>
      </c>
      <c r="BI666" s="14"/>
      <c r="BJ666" s="15">
        <f>IF(AR666="R", $CA666, IF(OR(AR666="P", AR666="T", AR666="N"), 0, IF($C666="DM", $T666, IF(OR(AR666="Y", AR666="IR"),$AM666,IF(AR666="C", IF($BI666="Y", IF($AF666="N/A", $Q666, $AF666), IF($AG666="N/A", $T666,$AG666)))))))</f>
        <v>34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34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21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21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21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21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21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21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21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21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21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21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21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21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21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21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21</v>
      </c>
      <c r="CA666" s="14" t="s">
        <v>75</v>
      </c>
      <c r="CB666" s="15">
        <f>BZ666</f>
        <v>21</v>
      </c>
      <c r="CC666" s="14" t="str">
        <f>IF(OR($BH666="T", $BH666="R"), 0, IF($BH666="C", IF($BI666="Y", IF($BA666="C", 0, IF(AF666="N/A", Q666-T666, AF666-AG666)), IF($AF666="N/A", U666, AH666)), AN666))</f>
        <v>N/A</v>
      </c>
      <c r="CD666" s="14" t="str">
        <f>IF(OR($BH666="T", $BH666="R"), 0, IF($BH666="C", IF($BI666="Y", 0, IF($AF666="N/A", V666, AI666)), AO666))</f>
        <v>N/A</v>
      </c>
      <c r="CE666" s="14" t="str">
        <f>IF(OR($BH666="T", $BH666="R"), 0, IF($BH666="C", IF($BI666="Y", 0, IF($AF666="N/A", W666, AJ666)), AP666))</f>
        <v>N/A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S:13 G:21 GR:21</v>
      </c>
      <c r="CH666" s="6"/>
      <c r="CK666" s="6"/>
      <c r="CL666" s="6"/>
      <c r="CM666" s="6"/>
      <c r="CN666" s="6"/>
      <c r="CO666" s="6"/>
      <c r="CP666" s="6"/>
    </row>
    <row r="667" spans="1:94" x14ac:dyDescent="0.25">
      <c r="A667" s="13">
        <v>5930</v>
      </c>
      <c r="B667" s="14" t="s">
        <v>2335</v>
      </c>
      <c r="C667" s="14" t="s">
        <v>62</v>
      </c>
      <c r="D667" s="14" t="s">
        <v>60</v>
      </c>
      <c r="E667" s="14">
        <f>VLOOKUP(B667, 'Rookie Year'!$A$2:$B$55555,2,FALSE)</f>
        <v>2021</v>
      </c>
      <c r="F667" s="14">
        <v>2025</v>
      </c>
      <c r="G667" s="14" t="s">
        <v>42</v>
      </c>
      <c r="H667" s="14" t="s">
        <v>1927</v>
      </c>
      <c r="I667" s="15">
        <v>14</v>
      </c>
      <c r="J667" s="14">
        <v>2</v>
      </c>
      <c r="K667" s="16">
        <f>IF(AND(G667&lt;&gt;"N",R667="N/A"), IF(I667&lt;4, 0, 0.25),IF(I667=1, IF(J667=1,0.25, 0.25), IF(I667&lt;13, 0.25, IF(I667&lt;26, 0.4, IF(I667&lt;51, 0.6, 0.75)))))</f>
        <v>0.4</v>
      </c>
      <c r="L667" s="15">
        <f>I667-M667</f>
        <v>8</v>
      </c>
      <c r="M667" s="15">
        <f>ROUNDUP(I667*K667,0)</f>
        <v>6</v>
      </c>
      <c r="N667" s="15">
        <f>M667*J667</f>
        <v>12</v>
      </c>
      <c r="O667" s="15">
        <v>0</v>
      </c>
      <c r="P667" s="15">
        <v>0</v>
      </c>
      <c r="Q667" s="15">
        <f>N667-O667-P667</f>
        <v>12</v>
      </c>
      <c r="R667" s="14" t="s">
        <v>75</v>
      </c>
      <c r="S667" s="14">
        <f>IF(R667="N/A", J667-($B$1-F667), J667-($B$1-R667))</f>
        <v>2</v>
      </c>
      <c r="T667" s="15">
        <v>12</v>
      </c>
      <c r="U667" s="15">
        <v>0</v>
      </c>
      <c r="V667" s="15" t="str">
        <f>IF($S667&lt;3, "N/A", $M667)</f>
        <v>N/A</v>
      </c>
      <c r="W667" s="15" t="str">
        <f>IF($S667&lt;4, "N/A", $M667)</f>
        <v>N/A</v>
      </c>
      <c r="X667" s="15" t="str">
        <f>IF($S667&lt;5, "N/A", $M667)</f>
        <v>N/A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List'!$A$3:$AE$1972,19,FALSE)))</f>
        <v>N/A</v>
      </c>
      <c r="AB667" s="14" t="str">
        <f>IF(C667="DM", "N/A", IF(Z667="No","N/A",VLOOKUP(B667,'Extension List'!$A$3:$AE$1972,21,FALSE)))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20</v>
      </c>
      <c r="AN667" s="15">
        <f>IF(AD667="N/A", IF(U667="N/A", "N/A", L667+U667), AD667+AH667)</f>
        <v>8</v>
      </c>
      <c r="AO667" s="15" t="str">
        <f>IF(AD667="N/A", IF(V667="N/A", "N/A", L667+V667), IF(AI667="N/A", "N/A", AD667+AI667))</f>
        <v>N/A</v>
      </c>
      <c r="AP667" s="15" t="str">
        <f>IF(AD667="N/A", IF(W667="N/A", "N/A", L667+W667), IF(AJ667="N/A", "N/A", AD667+AJ667))</f>
        <v>N/A</v>
      </c>
      <c r="AQ667" s="15" t="str">
        <f>IF(AD667="N/A", IF(X667="N/A", "N/A", L667+X667), IF(AK667="N/A", "N/A", AD667+AK667))</f>
        <v>N/A</v>
      </c>
      <c r="AR667" s="14" t="s">
        <v>40</v>
      </c>
      <c r="AS667" s="14" t="s">
        <v>40</v>
      </c>
      <c r="AT667" s="14" t="s">
        <v>40</v>
      </c>
      <c r="AU667" s="14" t="s">
        <v>40</v>
      </c>
      <c r="AV667" s="14" t="s">
        <v>40</v>
      </c>
      <c r="AW667" s="14" t="s">
        <v>40</v>
      </c>
      <c r="AX667" s="14" t="s">
        <v>40</v>
      </c>
      <c r="AY667" s="14" t="s">
        <v>40</v>
      </c>
      <c r="AZ667" s="14" t="s">
        <v>40</v>
      </c>
      <c r="BA667" s="14" t="s">
        <v>40</v>
      </c>
      <c r="BB667" s="14" t="s">
        <v>40</v>
      </c>
      <c r="BC667" s="14" t="s">
        <v>40</v>
      </c>
      <c r="BD667" s="14" t="s">
        <v>40</v>
      </c>
      <c r="BE667" s="14" t="s">
        <v>40</v>
      </c>
      <c r="BF667" s="14" t="s">
        <v>40</v>
      </c>
      <c r="BG667" s="14" t="s">
        <v>40</v>
      </c>
      <c r="BH667" s="14" t="s">
        <v>40</v>
      </c>
      <c r="BI667" s="14"/>
      <c r="BJ667" s="15">
        <f>IF(AR667="R", $CA667, IF(OR(AR667="P", AR667="T", AR667="N"), 0, IF($C667="DM", $T667, IF(OR(AR667="Y", AR667="IR"),$AM667,IF(AR667="C", IF($BI667="Y", IF($AF667="N/A", $Q667, $AF667), IF($AG667="N/A", $T667,$AG667)))))))</f>
        <v>20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20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20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20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20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20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20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20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20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20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20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20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20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20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20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20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20</v>
      </c>
      <c r="CA667" s="14" t="s">
        <v>75</v>
      </c>
      <c r="CB667" s="15">
        <f>BZ667</f>
        <v>20</v>
      </c>
      <c r="CC667" s="14">
        <f>IF(OR($BH667="T", $BH667="R"), 0, IF($BH667="C", IF($BI667="Y", IF($BA667="C", 0, IF(AF667="N/A", Q667-T667, AF667-AG667)), IF($AF667="N/A", U667, AH667)), AN667))</f>
        <v>8</v>
      </c>
      <c r="CD667" s="14" t="str">
        <f>IF(OR($BH667="T", $BH667="R"), 0, IF($BH667="C", IF($BI667="Y", 0, IF($AF667="N/A", V667, AI667)), AO667))</f>
        <v>N/A</v>
      </c>
      <c r="CE667" s="14" t="str">
        <f>IF(OR($BH667="T", $BH667="R"), 0, IF($BH667="C", IF($BI667="Y", 0, IF($AF667="N/A", W667, AJ667)), AP667))</f>
        <v>N/A</v>
      </c>
      <c r="CF667" s="14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S:8 G:6 GR:12</v>
      </c>
      <c r="CH667" s="6"/>
      <c r="CK667" s="6"/>
      <c r="CL667" s="6"/>
      <c r="CM667" s="6"/>
      <c r="CN667" s="6"/>
      <c r="CO667" s="6"/>
      <c r="CP667" s="6"/>
    </row>
    <row r="668" spans="1:94" x14ac:dyDescent="0.25">
      <c r="A668" s="13">
        <v>6045</v>
      </c>
      <c r="B668" s="14" t="s">
        <v>3161</v>
      </c>
      <c r="C668" s="14" t="s">
        <v>62</v>
      </c>
      <c r="D668" s="14" t="s">
        <v>60</v>
      </c>
      <c r="E668" s="14">
        <v>2025</v>
      </c>
      <c r="F668" s="14">
        <v>2025</v>
      </c>
      <c r="G668" s="14" t="s">
        <v>40</v>
      </c>
      <c r="H668" s="14" t="s">
        <v>2189</v>
      </c>
      <c r="I668" s="15">
        <v>2</v>
      </c>
      <c r="J668" s="14">
        <v>3</v>
      </c>
      <c r="K668" s="16">
        <f>IF(AND(G668&lt;&gt;"N",R668="N/A"), IF(I668&lt;4, 0, 0.25),IF(I668=1, IF(J668=1,0.25, 0.25), IF(I668&lt;13, 0.25, IF(I668&lt;26, 0.4, IF(I668&lt;51, 0.6, 0.75)))))</f>
        <v>0</v>
      </c>
      <c r="L668" s="15">
        <f>I668-M668</f>
        <v>2</v>
      </c>
      <c r="M668" s="15">
        <f>ROUNDUP(I668*K668,0)</f>
        <v>0</v>
      </c>
      <c r="N668" s="15">
        <f>M668*J668</f>
        <v>0</v>
      </c>
      <c r="O668" s="15">
        <v>0</v>
      </c>
      <c r="P668" s="15">
        <v>0</v>
      </c>
      <c r="Q668" s="15">
        <f>N668-O668-P668</f>
        <v>0</v>
      </c>
      <c r="R668" s="14" t="s">
        <v>75</v>
      </c>
      <c r="S668" s="14">
        <f>IF(R668="N/A", J668-($B$1-F668), J668-($B$1-R668))</f>
        <v>3</v>
      </c>
      <c r="T668" s="15">
        <f>IF($S668&lt;1, "N/A", $M668)</f>
        <v>0</v>
      </c>
      <c r="U668" s="15">
        <f>IF($S668&lt;2, "N/A", $M668)</f>
        <v>0</v>
      </c>
      <c r="V668" s="15">
        <f>IF($S668&lt;3, "N/A", $M668)</f>
        <v>0</v>
      </c>
      <c r="W668" s="15" t="str">
        <f>IF($S668&lt;4, "N/A", $M668)</f>
        <v>N/A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No</v>
      </c>
      <c r="AA668" s="17" t="str">
        <f>IF(C668="DM", "N/A", IF(Z668="No","N/A",VLOOKUP(B668,'Extension List'!$A$3:$AE$1972,19,FALSE)))</f>
        <v>N/A</v>
      </c>
      <c r="AB668" s="14" t="str">
        <f>IF(C668="DM", "N/A", IF(Z668="No","N/A",VLOOKUP(B668,'Extension List'!$A$3:$AE$1972,21,FALSE)))</f>
        <v>N/A</v>
      </c>
      <c r="AC668" s="14" t="str">
        <f>IF(AA668="N/A", "N/A", 0)</f>
        <v>N/A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2</v>
      </c>
      <c r="AN668" s="15">
        <f>IF(AD668="N/A", IF(U668="N/A", "N/A", L668+U668), AD668+AH668)</f>
        <v>2</v>
      </c>
      <c r="AO668" s="15">
        <f>IF(AD668="N/A", IF(V668="N/A", "N/A", L668+V668), IF(AI668="N/A", "N/A", AD668+AI668))</f>
        <v>2</v>
      </c>
      <c r="AP668" s="15" t="str">
        <f>IF(AD668="N/A", IF(W668="N/A", "N/A", L668+W668), IF(AJ668="N/A", "N/A", AD668+AJ668))</f>
        <v>N/A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40</v>
      </c>
      <c r="AX668" s="14" t="s">
        <v>40</v>
      </c>
      <c r="AY668" s="14" t="s">
        <v>40</v>
      </c>
      <c r="AZ668" s="14" t="s">
        <v>40</v>
      </c>
      <c r="BA668" s="14" t="s">
        <v>40</v>
      </c>
      <c r="BB668" s="14" t="s">
        <v>40</v>
      </c>
      <c r="BC668" s="14" t="s">
        <v>40</v>
      </c>
      <c r="BD668" s="14" t="s">
        <v>40</v>
      </c>
      <c r="BE668" s="14" t="s">
        <v>40</v>
      </c>
      <c r="BF668" s="14" t="s">
        <v>40</v>
      </c>
      <c r="BG668" s="14" t="s">
        <v>40</v>
      </c>
      <c r="BH668" s="14" t="s">
        <v>40</v>
      </c>
      <c r="BJ668" s="15">
        <f>IF(AR668="R", $CA668, IF(OR(AR668="P", AR668="T", AR668="N"), 0, IF($C668="DM", $T668, IF(OR(AR668="Y", AR668="IR"),$AM668,IF(AR668="C", IF($BI668="Y", IF($AF668="N/A", $Q668, $AF668), IF($AG668="N/A", $T668,$AG668)))))))</f>
        <v>2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2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2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2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2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2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2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2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2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2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2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2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2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2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2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2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2</v>
      </c>
      <c r="CA668" s="14" t="s">
        <v>75</v>
      </c>
      <c r="CB668" s="15">
        <f>BZ668</f>
        <v>2</v>
      </c>
      <c r="CC668" s="14">
        <f>IF(OR($BH668="T", $BH668="R"), 0, IF($BH668="C", IF($BI668="Y", IF($BA668="C", 0, IF(AF668="N/A", Q668-T668, AF668-AG668)), IF($AF668="N/A", U668, AH668)), AN668))</f>
        <v>2</v>
      </c>
      <c r="CD668" s="14">
        <f>IF(OR($BH668="T", $BH668="R"), 0, IF($BH668="C", IF($BI668="Y", 0, IF($AF668="N/A", V668, AI668)), AO668))</f>
        <v>2</v>
      </c>
      <c r="CE668" s="14" t="str">
        <f>IF(OR($BH668="T", $BH668="R"), 0, IF($BH668="C", IF($BI668="Y", 0, IF($AF668="N/A", W668, AJ668)), AP668))</f>
        <v>N/A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S:2 G:0 GR:0</v>
      </c>
      <c r="CH668" s="6"/>
      <c r="CK668" s="6"/>
      <c r="CL668" s="6"/>
      <c r="CM668" s="6"/>
      <c r="CN668" s="6"/>
      <c r="CO668" s="6"/>
      <c r="CP668" s="6"/>
    </row>
    <row r="669" spans="1:94" x14ac:dyDescent="0.25">
      <c r="A669" s="13">
        <v>4185</v>
      </c>
      <c r="B669" s="14" t="s">
        <v>2377</v>
      </c>
      <c r="C669" s="14" t="s">
        <v>62</v>
      </c>
      <c r="D669" s="14" t="s">
        <v>60</v>
      </c>
      <c r="E669" s="14">
        <f>VLOOKUP(B669, 'Rookie Year'!$A$2:$B$55555,2,FALSE)</f>
        <v>2021</v>
      </c>
      <c r="F669" s="14">
        <v>2021</v>
      </c>
      <c r="G669" s="14" t="s">
        <v>40</v>
      </c>
      <c r="H669" s="14" t="s">
        <v>2188</v>
      </c>
      <c r="I669" s="15">
        <v>3</v>
      </c>
      <c r="J669" s="14">
        <v>3</v>
      </c>
      <c r="K669" s="16">
        <f>IF(AND(G669&lt;&gt;"N",R669="N/A"), IF(I669&lt;4, 0, 0.25),IF(I669=1, IF(J669=1,0.25, 0.25), IF(I669&lt;13, 0.25, IF(I669&lt;26, 0.4, IF(I669&lt;51, 0.6, 0.75)))))</f>
        <v>0.25</v>
      </c>
      <c r="L669" s="15">
        <f>I669-M669</f>
        <v>2</v>
      </c>
      <c r="M669" s="15">
        <f>ROUNDUP(I669*K669,0)</f>
        <v>1</v>
      </c>
      <c r="N669" s="15">
        <f>M669*J669</f>
        <v>3</v>
      </c>
      <c r="O669" s="15">
        <v>3</v>
      </c>
      <c r="P669" s="15">
        <v>0</v>
      </c>
      <c r="Q669" s="15">
        <f>N669-O669-P669</f>
        <v>0</v>
      </c>
      <c r="R669" s="14">
        <v>2023</v>
      </c>
      <c r="S669" s="14">
        <f>IF(R669="N/A", J669-($B$1-F669), J669-($B$1-R669))</f>
        <v>1</v>
      </c>
      <c r="T669" s="15">
        <v>0</v>
      </c>
      <c r="U669" s="15" t="str">
        <f>IF($S669&lt;2, "N/A", $M669)</f>
        <v>N/A</v>
      </c>
      <c r="V669" s="15" t="str">
        <f>IF($S669&lt;3, "N/A", $M669)</f>
        <v>N/A</v>
      </c>
      <c r="W669" s="15" t="str">
        <f>IF($S669&lt;4, "N/A", $M669)</f>
        <v>N/A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Yes</v>
      </c>
      <c r="AA669" s="17">
        <f>IF(C669="DM", "N/A", IF(Z669="No","N/A",VLOOKUP(B669,'Extension List'!$A$3:$AE$1972,19,FALSE)))</f>
        <v>3</v>
      </c>
      <c r="AB669" s="14">
        <f>IF(C669="DM", "N/A", IF(Z669="No","N/A",VLOOKUP(B669,'Extension List'!$A$3:$AE$1972,21,FALSE)))</f>
        <v>1</v>
      </c>
      <c r="AC669" s="14">
        <f>IF(AA669="N/A", "N/A", 0)</f>
        <v>0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2</v>
      </c>
      <c r="AN669" s="15" t="str">
        <f>IF(AD669="N/A", IF(U669="N/A", "N/A", L669+U669), AD669+AH669)</f>
        <v>N/A</v>
      </c>
      <c r="AO669" s="15" t="str">
        <f>IF(AD669="N/A", IF(V669="N/A", "N/A", L669+V669), IF(AI669="N/A", "N/A", AD669+AI669))</f>
        <v>N/A</v>
      </c>
      <c r="AP669" s="15" t="str">
        <f>IF(AD669="N/A", IF(W669="N/A", "N/A", L669+W669), IF(AJ669="N/A", "N/A", AD669+AJ669))</f>
        <v>N/A</v>
      </c>
      <c r="AQ669" s="15" t="str">
        <f>IF(AD669="N/A", IF(X669="N/A", "N/A", L669+X669), IF(AK669="N/A", "N/A", AD669+AK669))</f>
        <v>N/A</v>
      </c>
      <c r="AR669" s="14" t="s">
        <v>44</v>
      </c>
      <c r="AS669" s="14" t="s">
        <v>44</v>
      </c>
      <c r="AT669" s="14" t="s">
        <v>44</v>
      </c>
      <c r="AU669" s="14" t="s">
        <v>44</v>
      </c>
      <c r="AV669" s="14" t="s">
        <v>44</v>
      </c>
      <c r="AW669" s="14" t="s">
        <v>44</v>
      </c>
      <c r="AX669" s="14" t="s">
        <v>44</v>
      </c>
      <c r="AY669" s="14" t="s">
        <v>44</v>
      </c>
      <c r="AZ669" s="14" t="s">
        <v>44</v>
      </c>
      <c r="BA669" s="14" t="s">
        <v>44</v>
      </c>
      <c r="BB669" s="14" t="s">
        <v>44</v>
      </c>
      <c r="BC669" s="14" t="s">
        <v>44</v>
      </c>
      <c r="BD669" s="14" t="s">
        <v>44</v>
      </c>
      <c r="BE669" s="14" t="s">
        <v>44</v>
      </c>
      <c r="BF669" s="14" t="s">
        <v>44</v>
      </c>
      <c r="BG669" s="14" t="s">
        <v>44</v>
      </c>
      <c r="BH669" s="14" t="s">
        <v>44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0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0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0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0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0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0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0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0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0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0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0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0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0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0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0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0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0</v>
      </c>
      <c r="CA669" s="14" t="s">
        <v>75</v>
      </c>
      <c r="CB669" s="15">
        <f>BZ669</f>
        <v>0</v>
      </c>
      <c r="CC669" s="14" t="str">
        <f>IF(OR($BH669="T", $BH669="R"), 0, IF($BH669="C", IF($BI669="Y", IF($BA669="C", 0, IF(AF669="N/A", Q669-T669, AF669-AG669)), IF($AF669="N/A", U669, AH669)), AN669))</f>
        <v>N/A</v>
      </c>
      <c r="CD669" s="14" t="str">
        <f>IF(OR($BH669="T", $BH669="R"), 0, IF($BH669="C", IF($BI669="Y", 0, IF($AF669="N/A", V669, AI669)), AO669))</f>
        <v>N/A</v>
      </c>
      <c r="CE669" s="14" t="str">
        <f>IF(OR($BH669="T", $BH669="R"), 0, IF($BH669="C", IF($BI669="Y", 0, IF($AF669="N/A", W669, AJ669)), AP669))</f>
        <v>N/A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S:2 G:1 GR:0</v>
      </c>
      <c r="CH669" s="6"/>
      <c r="CK669" s="6"/>
      <c r="CL669" s="6"/>
      <c r="CM669" s="6"/>
      <c r="CN669" s="6"/>
      <c r="CO669" s="6"/>
      <c r="CP669" s="6"/>
    </row>
    <row r="670" spans="1:94" x14ac:dyDescent="0.25">
      <c r="A670" s="13">
        <v>6000</v>
      </c>
      <c r="B670" s="14" t="s">
        <v>3116</v>
      </c>
      <c r="C670" s="14" t="s">
        <v>62</v>
      </c>
      <c r="D670" s="14" t="s">
        <v>60</v>
      </c>
      <c r="E670" s="14">
        <v>2025</v>
      </c>
      <c r="F670" s="14">
        <v>2025</v>
      </c>
      <c r="G670" s="14" t="s">
        <v>40</v>
      </c>
      <c r="H670" s="14" t="s">
        <v>2144</v>
      </c>
      <c r="I670" s="15">
        <v>18</v>
      </c>
      <c r="J670" s="14">
        <v>4</v>
      </c>
      <c r="K670" s="16">
        <f>IF(AND(G670&lt;&gt;"N",R670="N/A"), IF(I670&lt;4, 0, 0.25),IF(I670=1, IF(J670=1,0.25, 0.25), IF(I670&lt;13, 0.25, IF(I670&lt;26, 0.4, IF(I670&lt;51, 0.6, 0.75)))))</f>
        <v>0.25</v>
      </c>
      <c r="L670" s="15">
        <f>I670-M670</f>
        <v>13</v>
      </c>
      <c r="M670" s="15">
        <f>ROUNDUP(I670*K670,0)</f>
        <v>5</v>
      </c>
      <c r="N670" s="15">
        <f>M670*J670</f>
        <v>20</v>
      </c>
      <c r="O670" s="15">
        <v>0</v>
      </c>
      <c r="P670" s="15">
        <v>0</v>
      </c>
      <c r="Q670" s="15">
        <f>N670-O670-P670</f>
        <v>20</v>
      </c>
      <c r="R670" s="14" t="s">
        <v>75</v>
      </c>
      <c r="S670" s="14">
        <f>IF(R670="N/A", J670-($B$1-F670), J670-($B$1-R670))</f>
        <v>4</v>
      </c>
      <c r="T670" s="15">
        <v>20</v>
      </c>
      <c r="U670" s="15">
        <v>0</v>
      </c>
      <c r="V670" s="15">
        <v>0</v>
      </c>
      <c r="W670" s="15">
        <v>0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No</v>
      </c>
      <c r="AA670" s="17" t="str">
        <f>IF(C670="DM", "N/A", IF(Z670="No","N/A",VLOOKUP(B670,'Extension List'!$A$3:$AE$1972,19,FALSE)))</f>
        <v>N/A</v>
      </c>
      <c r="AB670" s="14" t="str">
        <f>IF(C670="DM", "N/A", IF(Z670="No","N/A",VLOOKUP(B670,'Extension List'!$A$3:$AE$1972,21,FALSE)))</f>
        <v>N/A</v>
      </c>
      <c r="AC670" s="14" t="str">
        <f>IF(AA670="N/A", "N/A", 0)</f>
        <v>N/A</v>
      </c>
      <c r="AD670" s="15" t="str">
        <f>IF(AE670="N/A", "N/A", AA670-AE670)</f>
        <v>N/A</v>
      </c>
      <c r="AE670" s="15" t="str">
        <f>IF(AA670="N/A", "N/A", IF(AC670&gt;0, IF(AA670&lt;13, ROUNDUP(0.25*AA670,0), IF(AA670&lt;26, ROUNDUP(0.4*AA670,0), IF(AA670&lt;51, ROUNDUP(0.6*AA670,0), ROUNDUP(0.75*AA670,0)))), "N/A"))</f>
        <v>N/A</v>
      </c>
      <c r="AF670" s="15" t="str">
        <f>IF(AD670="N/A","N/A", (AE670*AC670)+Q670)</f>
        <v>N/A</v>
      </c>
      <c r="AG670" s="15" t="str">
        <f>IF($AF670="N/A", "N/A", "TBC")</f>
        <v>N/A</v>
      </c>
      <c r="AH670" s="15" t="str">
        <f>IF($AF670="N/A", "N/A", "TBC")</f>
        <v>N/A</v>
      </c>
      <c r="AI670" s="15" t="str">
        <f>IF($AF670="N/A","N/A",IF(AC670&gt;1,"TBC","N/A"))</f>
        <v>N/A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N/A</v>
      </c>
      <c r="AM670" s="15">
        <f>IF(AD670="N/A", L670+T670, L670+AG670)</f>
        <v>33</v>
      </c>
      <c r="AN670" s="15">
        <f>IF(AD670="N/A", IF(U670="N/A", "N/A", L670+U670), AD670+AH670)</f>
        <v>13</v>
      </c>
      <c r="AO670" s="15">
        <f>IF(AD670="N/A", IF(V670="N/A", "N/A", L670+V670), IF(AI670="N/A", "N/A", AD670+AI670))</f>
        <v>13</v>
      </c>
      <c r="AP670" s="15">
        <f>IF(AD670="N/A", IF(W670="N/A", "N/A", L670+W670), IF(AJ670="N/A", "N/A", AD670+AJ670))</f>
        <v>13</v>
      </c>
      <c r="AQ670" s="15" t="str">
        <f>IF(AD670="N/A", IF(X670="N/A", "N/A", L670+X670), IF(AK670="N/A", "N/A", AD670+AK670))</f>
        <v>N/A</v>
      </c>
      <c r="AR670" s="14" t="s">
        <v>40</v>
      </c>
      <c r="AS670" s="14" t="s">
        <v>40</v>
      </c>
      <c r="AT670" s="14" t="s">
        <v>40</v>
      </c>
      <c r="AU670" s="14" t="s">
        <v>40</v>
      </c>
      <c r="AV670" s="14" t="s">
        <v>40</v>
      </c>
      <c r="AW670" s="14" t="s">
        <v>48</v>
      </c>
      <c r="AX670" s="14" t="s">
        <v>48</v>
      </c>
      <c r="AY670" s="14" t="s">
        <v>48</v>
      </c>
      <c r="AZ670" s="14" t="s">
        <v>48</v>
      </c>
      <c r="BA670" s="14" t="s">
        <v>48</v>
      </c>
      <c r="BB670" s="14" t="s">
        <v>48</v>
      </c>
      <c r="BC670" s="14" t="s">
        <v>48</v>
      </c>
      <c r="BD670" s="14" t="s">
        <v>48</v>
      </c>
      <c r="BE670" s="14" t="s">
        <v>48</v>
      </c>
      <c r="BF670" s="14" t="s">
        <v>48</v>
      </c>
      <c r="BG670" s="14" t="s">
        <v>48</v>
      </c>
      <c r="BH670" s="14" t="s">
        <v>48</v>
      </c>
      <c r="BJ670" s="15">
        <f>IF(AR670="R", $CA670, IF(OR(AR670="P", AR670="T", AR670="N"), 0, IF($C670="DM", $T670, IF(OR(AR670="Y", AR670="IR"),$AM670,IF(AR670="C", IF($BI670="Y", IF($AF670="N/A", $Q670, $AF670), IF($AG670="N/A", $T670,$AG670)))))))</f>
        <v>33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33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33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33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33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33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33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33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33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33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33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33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33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33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33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33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33</v>
      </c>
      <c r="CA670" s="14" t="s">
        <v>75</v>
      </c>
      <c r="CB670" s="15">
        <f>BZ670</f>
        <v>33</v>
      </c>
      <c r="CC670" s="14">
        <f>IF(OR($BH670="T", $BH670="R"), 0, IF($BH670="C", IF($BI670="Y", IF($BA670="C", 0, IF(AF670="N/A", Q670-T670, AF670-AG670)), IF($AF670="N/A", U670, AH670)), AN670))</f>
        <v>13</v>
      </c>
      <c r="CD670" s="14">
        <f>IF(OR($BH670="T", $BH670="R"), 0, IF($BH670="C", IF($BI670="Y", 0, IF($AF670="N/A", V670, AI670)), AO670))</f>
        <v>13</v>
      </c>
      <c r="CE670" s="14">
        <f>IF(OR($BH670="T", $BH670="R"), 0, IF($BH670="C", IF($BI670="Y", 0, IF($AF670="N/A", W670, AJ670)), AP670))</f>
        <v>13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S:13 G:5 GR:20</v>
      </c>
      <c r="CH670" s="6"/>
      <c r="CK670" s="6"/>
      <c r="CL670" s="6"/>
      <c r="CM670" s="6"/>
      <c r="CN670" s="6"/>
      <c r="CO670" s="6"/>
      <c r="CP670" s="6"/>
    </row>
    <row r="671" spans="1:94" x14ac:dyDescent="0.25">
      <c r="A671" s="13">
        <v>6096</v>
      </c>
      <c r="B671" s="14" t="s">
        <v>3212</v>
      </c>
      <c r="C671" s="14" t="s">
        <v>62</v>
      </c>
      <c r="D671" s="14" t="s">
        <v>60</v>
      </c>
      <c r="E671" s="14">
        <v>2025</v>
      </c>
      <c r="F671" s="14">
        <v>2025</v>
      </c>
      <c r="G671" s="14" t="s">
        <v>40</v>
      </c>
      <c r="H671" s="14" t="s">
        <v>2232</v>
      </c>
      <c r="I671" s="15">
        <v>1</v>
      </c>
      <c r="J671" s="14">
        <v>3</v>
      </c>
      <c r="K671" s="16">
        <f>IF(AND(G671&lt;&gt;"N",R671="N/A"), IF(I671&lt;4, 0, 0.25),IF(I671=1, IF(J671=1,0.25, 0.25), IF(I671&lt;13, 0.25, IF(I671&lt;26, 0.4, IF(I671&lt;51, 0.6, 0.75)))))</f>
        <v>0</v>
      </c>
      <c r="L671" s="15">
        <f>I671-M671</f>
        <v>1</v>
      </c>
      <c r="M671" s="15">
        <f>ROUNDUP(I671*K671,0)</f>
        <v>0</v>
      </c>
      <c r="N671" s="15">
        <f>M671*J671</f>
        <v>0</v>
      </c>
      <c r="O671" s="15">
        <v>0</v>
      </c>
      <c r="P671" s="15">
        <v>0</v>
      </c>
      <c r="Q671" s="15">
        <f>N671-O671-P671</f>
        <v>0</v>
      </c>
      <c r="R671" s="14" t="s">
        <v>75</v>
      </c>
      <c r="S671" s="14">
        <f>IF(R671="N/A", J671-($B$1-F671), J671-($B$1-R671))</f>
        <v>3</v>
      </c>
      <c r="T671" s="15">
        <f>IF($S671&lt;1, "N/A", $M671)</f>
        <v>0</v>
      </c>
      <c r="U671" s="15">
        <f>IF($S671&lt;2, "N/A", $M671)</f>
        <v>0</v>
      </c>
      <c r="V671" s="15">
        <f>IF($S671&lt;3, "N/A", $M671)</f>
        <v>0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No</v>
      </c>
      <c r="AA671" s="17" t="str">
        <f>IF(C671="DM", "N/A", IF(Z671="No","N/A",VLOOKUP(B671,'Extension List'!$A$3:$AE$1972,19,FALSE)))</f>
        <v>N/A</v>
      </c>
      <c r="AB671" s="14" t="str">
        <f>IF(C671="DM", "N/A", IF(Z671="No","N/A",VLOOKUP(B671,'Extension List'!$A$3:$AE$1972,21,FALSE)))</f>
        <v>N/A</v>
      </c>
      <c r="AC671" s="14" t="str">
        <f>IF(AA671="N/A", "N/A", 0)</f>
        <v>N/A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1</v>
      </c>
      <c r="AN671" s="15">
        <f>IF(AD671="N/A", IF(U671="N/A", "N/A", L671+U671), AD671+AH671)</f>
        <v>1</v>
      </c>
      <c r="AO671" s="15">
        <f>IF(AD671="N/A", IF(V671="N/A", "N/A", L671+V671), IF(AI671="N/A", "N/A", AD671+AI671))</f>
        <v>1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40</v>
      </c>
      <c r="AS671" s="14" t="s">
        <v>40</v>
      </c>
      <c r="AT671" s="14" t="s">
        <v>40</v>
      </c>
      <c r="AU671" s="14" t="s">
        <v>40</v>
      </c>
      <c r="AV671" s="14" t="s">
        <v>40</v>
      </c>
      <c r="AW671" s="14" t="s">
        <v>40</v>
      </c>
      <c r="AX671" s="14" t="s">
        <v>40</v>
      </c>
      <c r="AY671" s="14" t="s">
        <v>40</v>
      </c>
      <c r="AZ671" s="14" t="s">
        <v>40</v>
      </c>
      <c r="BA671" s="14" t="s">
        <v>40</v>
      </c>
      <c r="BB671" s="14" t="s">
        <v>40</v>
      </c>
      <c r="BC671" s="14" t="s">
        <v>40</v>
      </c>
      <c r="BD671" s="14" t="s">
        <v>40</v>
      </c>
      <c r="BE671" s="14" t="s">
        <v>40</v>
      </c>
      <c r="BF671" s="14" t="s">
        <v>40</v>
      </c>
      <c r="BG671" s="14" t="s">
        <v>40</v>
      </c>
      <c r="BH671" s="14" t="s">
        <v>40</v>
      </c>
      <c r="BJ671" s="15">
        <f>IF(AR671="R", $CA671, IF(OR(AR671="P", AR671="T", AR671="N"), 0, IF($C671="DM", $T671, IF(OR(AR671="Y", AR671="IR"),$AM671,IF(AR671="C", IF($BI671="Y", IF($AF671="N/A", $Q671, $AF671), IF($AG671="N/A", $T671,$AG671)))))))</f>
        <v>1</v>
      </c>
      <c r="BK671" s="15">
        <f>IF(AS671="R", $CA671, IF(OR(AS671="P", AS671="T", AS671="N"), 0, IF($C671="DM", $T671, IF(OR(AS671="Y", AS671="IR"),$AM671,IF(AS671="C", IF($BI671="Y", IF($AF671="N/A", $Q671, $AF671), IF($AG671="N/A", $T671,$AG671)))))))</f>
        <v>1</v>
      </c>
      <c r="BL671" s="15">
        <f>IF(AT671="R", $CA671, IF(OR(AT671="P", AT671="T", AT671="N"), 0, IF($C671="DM", $T671, IF(OR(AT671="Y", AT671="IR"),$AM671,IF(AT671="C", IF($BI671="Y", IF($AF671="N/A", $Q671, $AF671), IF($AG671="N/A", $T671,$AG671)))))))</f>
        <v>1</v>
      </c>
      <c r="BM671" s="15">
        <f>IF(AU671="R", $CA671, IF(OR(AU671="P", AU671="T", AU671="N"), 0, IF($C671="DM", $T671, IF(OR(AU671="Y", AU671="IR"),$AM671,IF(AU671="C", IF($BI671="Y", IF($AF671="N/A", $Q671, $AF671), IF($AG671="N/A", $T671,$AG671)))))))</f>
        <v>1</v>
      </c>
      <c r="BN671" s="15">
        <f>IF(AV671="R", $CA671, IF(OR(AV671="P", AV671="T", AV671="N"), 0, IF($C671="DM", $T671, IF(OR(AV671="Y", AV671="IR"),$AM671,IF(AV671="C", IF($BI671="Y", IF($AF671="N/A", $Q671, $AF671), IF($AG671="N/A", $T671,$AG671)))))))</f>
        <v>1</v>
      </c>
      <c r="BO671" s="15">
        <f>IF(AW671="R", $CA671, IF(OR(AW671="P", AW671="T", AW671="N"), 0, IF($C671="DM", $T671, IF(OR(AW671="Y", AW671="IR"),$AM671,IF(AW671="C", IF($BI671="Y", IF($AF671="N/A", $Q671, $AF671), IF($AG671="N/A", $T671,$AG671)))))))</f>
        <v>1</v>
      </c>
      <c r="BP671" s="15">
        <f>IF(AX671="R", $CA671, IF(OR(AX671="P", AX671="T", AX671="N"), 0, IF($C671="DM", $T671, IF(OR(AX671="Y", AX671="IR"),$AM671,IF(AX671="C", IF($BI671="Y", IF($AF671="N/A", $Q671, $AF671), IF($AG671="N/A", $T671,$AG671)))))))</f>
        <v>1</v>
      </c>
      <c r="BQ671" s="15">
        <f>IF(AY671="R", $CA671, IF(OR(AY671="P", AY671="T", AY671="N"), 0, IF($C671="DM", $T671, IF(OR(AY671="Y", AY671="IR"),$AM671,IF(AY671="C", IF($BI671="Y", IF($AF671="N/A", $Q671, $AF671), IF($AG671="N/A", $T671,$AG671)))))))</f>
        <v>1</v>
      </c>
      <c r="BR671" s="15">
        <f>IF(AZ671="R", $CA671, IF(OR(AZ671="P", AZ671="T", AZ671="N"), 0, IF($C671="DM", $T671, IF(OR(AZ671="Y", AZ671="IR"),$AM671,IF(AZ671="C", IF($BI671="Y", IF($AF671="N/A", $Q671, $AF671), IF($AG671="N/A", $T671,$AG671)))))))</f>
        <v>1</v>
      </c>
      <c r="BS671" s="15">
        <f>IF(BA671="R", $CA671, IF(OR(BA671="P", BA671="T", BA671="N"), 0, IF($C671="DM", $T671, IF(OR(BA671="Y", BA671="IR"),$AM671,IF(BA671="C", IF($BI671="Y", IF($AF671="N/A", $Q671, $AF671), IF($AG671="N/A", $T671,$AG671)))))))</f>
        <v>1</v>
      </c>
      <c r="BT671" s="15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1</v>
      </c>
      <c r="BU671" s="15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1</v>
      </c>
      <c r="BV671" s="15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1</v>
      </c>
      <c r="BW671" s="15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1</v>
      </c>
      <c r="BX671" s="15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1</v>
      </c>
      <c r="BY671" s="15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1</v>
      </c>
      <c r="BZ671" s="15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1</v>
      </c>
      <c r="CA671" s="14" t="s">
        <v>75</v>
      </c>
      <c r="CB671" s="15">
        <f>BZ671</f>
        <v>1</v>
      </c>
      <c r="CC671" s="14">
        <f>IF(OR($BH671="T", $BH671="R"), 0, IF($BH671="C", IF($BI671="Y", IF($BA671="C", 0, IF(AF671="N/A", Q671-T671, AF671-AG671)), IF($AF671="N/A", U671, AH671)), AN671))</f>
        <v>1</v>
      </c>
      <c r="CD671" s="14">
        <f>IF(OR($BH671="T", $BH671="R"), 0, IF($BH671="C", IF($BI671="Y", 0, IF($AF671="N/A", V671, AI671)), AO671))</f>
        <v>1</v>
      </c>
      <c r="CE671" s="14" t="str">
        <f>IF(OR($BH671="T", $BH671="R"), 0, IF($BH671="C", IF($BI671="Y", 0, IF($AF671="N/A", W671, AJ671)), AP671))</f>
        <v>N/A</v>
      </c>
      <c r="CF671" s="14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S:1 G:0 GR:0</v>
      </c>
      <c r="CH671" s="6"/>
      <c r="CK671" s="6"/>
      <c r="CL671" s="6"/>
      <c r="CM671" s="6"/>
      <c r="CN671" s="6"/>
      <c r="CO671" s="6"/>
      <c r="CP671" s="6"/>
    </row>
    <row r="672" spans="1:94" x14ac:dyDescent="0.25">
      <c r="A672" s="13">
        <v>3096</v>
      </c>
      <c r="B672" s="14" t="s">
        <v>1219</v>
      </c>
      <c r="C672" s="14" t="s">
        <v>62</v>
      </c>
      <c r="D672" s="14" t="s">
        <v>60</v>
      </c>
      <c r="E672" s="14">
        <f>VLOOKUP(B672, 'Rookie Year'!$A$2:$B$55555,2,FALSE)</f>
        <v>2019</v>
      </c>
      <c r="F672" s="14">
        <v>2019</v>
      </c>
      <c r="G672" s="14" t="s">
        <v>40</v>
      </c>
      <c r="H672" s="14" t="s">
        <v>1926</v>
      </c>
      <c r="I672" s="15">
        <v>41</v>
      </c>
      <c r="J672" s="14">
        <v>4</v>
      </c>
      <c r="K672" s="16">
        <f>IF(AND(G672&lt;&gt;"N",R672="N/A"), IF(I672&lt;4, 0, 0.25),IF(I672=1, IF(J672=1,0.25, 0.25), IF(I672&lt;13, 0.25, IF(I672&lt;26, 0.4, IF(I672&lt;51, 0.6, 0.75)))))</f>
        <v>0.6</v>
      </c>
      <c r="L672" s="15">
        <f>I672-M672</f>
        <v>16</v>
      </c>
      <c r="M672" s="15">
        <f>ROUNDUP(I672*K672,0)</f>
        <v>25</v>
      </c>
      <c r="N672" s="15">
        <f>M672*J672</f>
        <v>100</v>
      </c>
      <c r="O672" s="15">
        <v>95</v>
      </c>
      <c r="P672" s="15">
        <v>0</v>
      </c>
      <c r="Q672" s="15">
        <f>N672-O672-P672</f>
        <v>5</v>
      </c>
      <c r="R672" s="14">
        <v>2022</v>
      </c>
      <c r="S672" s="14">
        <f>IF(R672="N/A", J672-($B$1-F672), J672-($B$1-R672))</f>
        <v>1</v>
      </c>
      <c r="T672" s="15">
        <v>5</v>
      </c>
      <c r="U672" s="15" t="str">
        <f>IF($S672&lt;2, "N/A", $M672)</f>
        <v>N/A</v>
      </c>
      <c r="V672" s="15" t="str">
        <f>IF($S672&lt;3, "N/A", $M672)</f>
        <v>N/A</v>
      </c>
      <c r="W672" s="15" t="str">
        <f>IF($S672&lt;4, "N/A", $M672)</f>
        <v>N/A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Yes</v>
      </c>
      <c r="AA672" s="17">
        <f>IF(C672="DM", "N/A", IF(Z672="No","N/A",VLOOKUP(B672,'Extension List'!$A$3:$AE$1972,19,FALSE)))</f>
        <v>39</v>
      </c>
      <c r="AB672" s="14">
        <f>IF(C672="DM", "N/A", IF(Z672="No","N/A",VLOOKUP(B672,'Extension List'!$A$3:$AE$1972,21,FALSE)))</f>
        <v>4</v>
      </c>
      <c r="AC672" s="14">
        <v>2</v>
      </c>
      <c r="AD672" s="15">
        <f>IF(AE672="N/A", "N/A", AA672-AE672)</f>
        <v>15</v>
      </c>
      <c r="AE672" s="15">
        <f>IF(AA672="N/A", "N/A", IF(AC672&gt;0, IF(AA672&lt;13, ROUNDUP(0.25*AA672,0), IF(AA672&lt;26, ROUNDUP(0.4*AA672,0), IF(AA672&lt;51, ROUNDUP(0.6*AA672,0), ROUNDUP(0.75*AA672,0)))), "N/A"))</f>
        <v>24</v>
      </c>
      <c r="AF672" s="15">
        <f>IF(AD672="N/A","N/A", (AE672*AC672)+Q672)</f>
        <v>53</v>
      </c>
      <c r="AG672" s="15">
        <v>53</v>
      </c>
      <c r="AH672" s="15">
        <v>0</v>
      </c>
      <c r="AI672" s="15">
        <v>0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OK</v>
      </c>
      <c r="AM672" s="15">
        <f>IF(AD672="N/A", L672+T672, L672+AG672)</f>
        <v>69</v>
      </c>
      <c r="AN672" s="15">
        <f>IF(AD672="N/A", IF(U672="N/A", "N/A", L672+U672), AD672+AH672)</f>
        <v>15</v>
      </c>
      <c r="AO672" s="15">
        <f>IF(AD672="N/A", IF(V672="N/A", "N/A", L672+V672), IF(AI672="N/A", "N/A", AD672+AI672))</f>
        <v>15</v>
      </c>
      <c r="AP672" s="15" t="str">
        <f>IF(AD672="N/A", IF(W672="N/A", "N/A", L672+W672), IF(AJ672="N/A", "N/A", AD672+AJ672))</f>
        <v>N/A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40</v>
      </c>
      <c r="AW672" s="14" t="s">
        <v>40</v>
      </c>
      <c r="AX672" s="14" t="s">
        <v>40</v>
      </c>
      <c r="AY672" s="14" t="s">
        <v>40</v>
      </c>
      <c r="AZ672" s="14" t="s">
        <v>40</v>
      </c>
      <c r="BA672" s="14" t="s">
        <v>40</v>
      </c>
      <c r="BB672" s="14" t="s">
        <v>40</v>
      </c>
      <c r="BC672" s="14" t="s">
        <v>40</v>
      </c>
      <c r="BD672" s="14" t="s">
        <v>40</v>
      </c>
      <c r="BE672" s="14" t="s">
        <v>40</v>
      </c>
      <c r="BF672" s="14" t="s">
        <v>40</v>
      </c>
      <c r="BG672" s="14" t="s">
        <v>40</v>
      </c>
      <c r="BH672" s="14" t="s">
        <v>40</v>
      </c>
      <c r="BI672" s="14"/>
      <c r="BJ672" s="15">
        <f>IF(AR672="R", $CA672, IF(OR(AR672="P", AR672="T", AR672="N"), 0, IF($C672="DM", $T672, IF(OR(AR672="Y", AR672="IR"),$AM672,IF(AR672="C", IF($BI672="Y", IF($AF672="N/A", $Q672, $AF672), IF($AG672="N/A", $T672,$AG672)))))))</f>
        <v>69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69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69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69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69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69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69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69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69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69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69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69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69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69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69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69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69</v>
      </c>
      <c r="CA672" s="14" t="s">
        <v>75</v>
      </c>
      <c r="CB672" s="15">
        <f>BZ672</f>
        <v>69</v>
      </c>
      <c r="CC672" s="14">
        <f>IF(OR($BH672="T", $BH672="R"), 0, IF($BH672="C", IF($BI672="Y", IF($BA672="C", 0, IF(AF672="N/A", Q672-T672, AF672-AG672)), IF($AF672="N/A", U672, AH672)), AN672))</f>
        <v>15</v>
      </c>
      <c r="CD672" s="14">
        <f>IF(OR($BH672="T", $BH672="R"), 0, IF($BH672="C", IF($BI672="Y", 0, IF($AF672="N/A", V672, AI672)), AO672))</f>
        <v>15</v>
      </c>
      <c r="CE672" s="14" t="str">
        <f>IF(OR($BH672="T", $BH672="R"), 0, IF($BH672="C", IF($BI672="Y", 0, IF($AF672="N/A", W672, AJ672)), AP672))</f>
        <v>N/A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S:16/15 G:24 GR:53</v>
      </c>
      <c r="CH672" s="6"/>
      <c r="CK672" s="6"/>
      <c r="CL672" s="6"/>
      <c r="CM672" s="6"/>
      <c r="CN672" s="6"/>
      <c r="CO672" s="6"/>
      <c r="CP672" s="6"/>
    </row>
    <row r="673" spans="1:94" x14ac:dyDescent="0.25">
      <c r="A673" s="13">
        <v>6013</v>
      </c>
      <c r="B673" s="14" t="s">
        <v>3129</v>
      </c>
      <c r="C673" s="14" t="s">
        <v>62</v>
      </c>
      <c r="D673" s="14" t="s">
        <v>60</v>
      </c>
      <c r="E673" s="14">
        <v>2025</v>
      </c>
      <c r="F673" s="14">
        <v>2025</v>
      </c>
      <c r="G673" s="14" t="s">
        <v>40</v>
      </c>
      <c r="H673" s="14" t="s">
        <v>2157</v>
      </c>
      <c r="I673" s="15">
        <v>9</v>
      </c>
      <c r="J673" s="14">
        <v>4</v>
      </c>
      <c r="K673" s="16">
        <f>IF(AND(G673&lt;&gt;"N",R673="N/A"), IF(I673&lt;4, 0, 0.25),IF(I673=1, IF(J673=1,0.25, 0.25), IF(I673&lt;13, 0.25, IF(I673&lt;26, 0.4, IF(I673&lt;51, 0.6, 0.75)))))</f>
        <v>0.25</v>
      </c>
      <c r="L673" s="15">
        <f>I673-M673</f>
        <v>6</v>
      </c>
      <c r="M673" s="15">
        <f>ROUNDUP(I673*K673,0)</f>
        <v>3</v>
      </c>
      <c r="N673" s="15">
        <f>M673*J673</f>
        <v>12</v>
      </c>
      <c r="O673" s="15">
        <v>0</v>
      </c>
      <c r="P673" s="15">
        <v>0</v>
      </c>
      <c r="Q673" s="15">
        <f>N673-O673-P673</f>
        <v>12</v>
      </c>
      <c r="R673" s="14" t="s">
        <v>75</v>
      </c>
      <c r="S673" s="14">
        <f>IF(R673="N/A", J673-($B$1-F673), J673-($B$1-R673))</f>
        <v>4</v>
      </c>
      <c r="T673" s="15">
        <v>12</v>
      </c>
      <c r="U673" s="15">
        <v>0</v>
      </c>
      <c r="V673" s="15">
        <v>0</v>
      </c>
      <c r="W673" s="15">
        <v>0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No</v>
      </c>
      <c r="AA673" s="17" t="str">
        <f>IF(C673="DM", "N/A", IF(Z673="No","N/A",VLOOKUP(B673,'Extension List'!$A$3:$AE$1972,19,FALSE)))</f>
        <v>N/A</v>
      </c>
      <c r="AB673" s="14" t="str">
        <f>IF(C673="DM", "N/A", IF(Z673="No","N/A",VLOOKUP(B673,'Extension List'!$A$3:$AE$1972,21,FALSE)))</f>
        <v>N/A</v>
      </c>
      <c r="AC673" s="14" t="str">
        <f>IF(AA673="N/A", "N/A", 0)</f>
        <v>N/A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18</v>
      </c>
      <c r="AN673" s="15">
        <f>IF(AD673="N/A", IF(U673="N/A", "N/A", L673+U673), AD673+AH673)</f>
        <v>6</v>
      </c>
      <c r="AO673" s="15">
        <f>IF(AD673="N/A", IF(V673="N/A", "N/A", L673+V673), IF(AI673="N/A", "N/A", AD673+AI673))</f>
        <v>6</v>
      </c>
      <c r="AP673" s="15">
        <f>IF(AD673="N/A", IF(W673="N/A", "N/A", L673+W673), IF(AJ673="N/A", "N/A", AD673+AJ673))</f>
        <v>6</v>
      </c>
      <c r="AQ673" s="15" t="str">
        <f>IF(AD673="N/A", IF(X673="N/A", "N/A", L673+X673), IF(AK673="N/A", "N/A", AD673+AK673))</f>
        <v>N/A</v>
      </c>
      <c r="AR673" s="14" t="s">
        <v>40</v>
      </c>
      <c r="AS673" s="14" t="s">
        <v>40</v>
      </c>
      <c r="AT673" s="14" t="s">
        <v>40</v>
      </c>
      <c r="AU673" s="14" t="s">
        <v>40</v>
      </c>
      <c r="AV673" s="14" t="s">
        <v>40</v>
      </c>
      <c r="AW673" s="14" t="s">
        <v>40</v>
      </c>
      <c r="AX673" s="14" t="s">
        <v>40</v>
      </c>
      <c r="AY673" s="14" t="s">
        <v>40</v>
      </c>
      <c r="AZ673" s="14" t="s">
        <v>40</v>
      </c>
      <c r="BA673" s="14" t="s">
        <v>40</v>
      </c>
      <c r="BB673" s="14" t="s">
        <v>40</v>
      </c>
      <c r="BC673" s="14" t="s">
        <v>40</v>
      </c>
      <c r="BD673" s="14" t="s">
        <v>40</v>
      </c>
      <c r="BE673" s="14" t="s">
        <v>40</v>
      </c>
      <c r="BF673" s="14" t="s">
        <v>40</v>
      </c>
      <c r="BG673" s="14" t="s">
        <v>40</v>
      </c>
      <c r="BH673" s="14" t="s">
        <v>40</v>
      </c>
      <c r="BJ673" s="15">
        <f>IF(AR673="R", $CA673, IF(OR(AR673="P", AR673="T", AR673="N"), 0, IF($C673="DM", $T673, IF(OR(AR673="Y", AR673="IR"),$AM673,IF(AR673="C", IF($BI673="Y", IF($AF673="N/A", $Q673, $AF673), IF($AG673="N/A", $T673,$AG673)))))))</f>
        <v>18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18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18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18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18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18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18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18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18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18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18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18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18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18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18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18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18</v>
      </c>
      <c r="CA673" s="14" t="s">
        <v>75</v>
      </c>
      <c r="CB673" s="15">
        <f>BZ673</f>
        <v>18</v>
      </c>
      <c r="CC673" s="14">
        <f>IF(OR($BH673="T", $BH673="R"), 0, IF($BH673="C", IF($BI673="Y", IF($BA673="C", 0, IF(AF673="N/A", Q673-T673, AF673-AG673)), IF($AF673="N/A", U673, AH673)), AN673))</f>
        <v>6</v>
      </c>
      <c r="CD673" s="14">
        <f>IF(OR($BH673="T", $BH673="R"), 0, IF($BH673="C", IF($BI673="Y", 0, IF($AF673="N/A", V673, AI673)), AO673))</f>
        <v>6</v>
      </c>
      <c r="CE673" s="14">
        <f>IF(OR($BH673="T", $BH673="R"), 0, IF($BH673="C", IF($BI673="Y", 0, IF($AF673="N/A", W673, AJ673)), AP673))</f>
        <v>6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S:6 G:3 GR:12</v>
      </c>
      <c r="CH673" s="6"/>
      <c r="CK673" s="6"/>
      <c r="CL673" s="6"/>
      <c r="CM673" s="6"/>
      <c r="CN673" s="6"/>
      <c r="CO673" s="6"/>
      <c r="CP673" s="6"/>
    </row>
    <row r="674" spans="1:94" x14ac:dyDescent="0.25">
      <c r="A674" s="13">
        <v>6020</v>
      </c>
      <c r="B674" s="14" t="s">
        <v>3136</v>
      </c>
      <c r="C674" s="14" t="s">
        <v>62</v>
      </c>
      <c r="D674" s="14" t="s">
        <v>60</v>
      </c>
      <c r="E674" s="14">
        <v>2025</v>
      </c>
      <c r="F674" s="14">
        <v>2025</v>
      </c>
      <c r="G674" s="14" t="s">
        <v>40</v>
      </c>
      <c r="H674" s="14" t="s">
        <v>2164</v>
      </c>
      <c r="I674" s="15">
        <v>6</v>
      </c>
      <c r="J674" s="14">
        <v>4</v>
      </c>
      <c r="K674" s="16">
        <f>IF(AND(G674&lt;&gt;"N",R674="N/A"), IF(I674&lt;4, 0, 0.25),IF(I674=1, IF(J674=1,0.25, 0.25), IF(I674&lt;13, 0.25, IF(I674&lt;26, 0.4, IF(I674&lt;51, 0.6, 0.75)))))</f>
        <v>0.25</v>
      </c>
      <c r="L674" s="15">
        <f>I674-M674</f>
        <v>4</v>
      </c>
      <c r="M674" s="15">
        <f>ROUNDUP(I674*K674,0)</f>
        <v>2</v>
      </c>
      <c r="N674" s="15">
        <f>M674*J674</f>
        <v>8</v>
      </c>
      <c r="O674" s="15">
        <v>0</v>
      </c>
      <c r="P674" s="15">
        <v>0</v>
      </c>
      <c r="Q674" s="15">
        <f>N674-O674-P674</f>
        <v>8</v>
      </c>
      <c r="R674" s="14" t="s">
        <v>75</v>
      </c>
      <c r="S674" s="14">
        <f>IF(R674="N/A", J674-($B$1-F674), J674-($B$1-R674))</f>
        <v>4</v>
      </c>
      <c r="T674" s="15">
        <v>8</v>
      </c>
      <c r="U674" s="15">
        <v>0</v>
      </c>
      <c r="V674" s="15">
        <v>0</v>
      </c>
      <c r="W674" s="15">
        <v>0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No</v>
      </c>
      <c r="AA674" s="17" t="str">
        <f>IF(C674="DM", "N/A", IF(Z674="No","N/A",VLOOKUP(B674,'Extension List'!$A$3:$AE$1972,19,FALSE)))</f>
        <v>N/A</v>
      </c>
      <c r="AB674" s="14" t="str">
        <f>IF(C674="DM", "N/A", IF(Z674="No","N/A",VLOOKUP(B674,'Extension List'!$A$3:$AE$1972,21,FALSE)))</f>
        <v>N/A</v>
      </c>
      <c r="AC674" s="14" t="str">
        <f>IF(AA674="N/A", "N/A", 0)</f>
        <v>N/A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12</v>
      </c>
      <c r="AN674" s="15">
        <f>IF(AD674="N/A", IF(U674="N/A", "N/A", L674+U674), AD674+AH674)</f>
        <v>4</v>
      </c>
      <c r="AO674" s="15">
        <f>IF(AD674="N/A", IF(V674="N/A", "N/A", L674+V674), IF(AI674="N/A", "N/A", AD674+AI674))</f>
        <v>4</v>
      </c>
      <c r="AP674" s="15">
        <f>IF(AD674="N/A", IF(W674="N/A", "N/A", L674+W674), IF(AJ674="N/A", "N/A", AD674+AJ674))</f>
        <v>4</v>
      </c>
      <c r="AQ674" s="15" t="str">
        <f>IF(AD674="N/A", IF(X674="N/A", "N/A", L674+X674), IF(AK674="N/A", "N/A", AD674+AK674))</f>
        <v>N/A</v>
      </c>
      <c r="AR674" s="14" t="s">
        <v>40</v>
      </c>
      <c r="AS674" s="14" t="s">
        <v>40</v>
      </c>
      <c r="AT674" s="14" t="s">
        <v>40</v>
      </c>
      <c r="AU674" s="14" t="s">
        <v>40</v>
      </c>
      <c r="AV674" s="14" t="s">
        <v>40</v>
      </c>
      <c r="AW674" s="14" t="s">
        <v>40</v>
      </c>
      <c r="AX674" s="14" t="s">
        <v>40</v>
      </c>
      <c r="AY674" s="14" t="s">
        <v>40</v>
      </c>
      <c r="AZ674" s="14" t="s">
        <v>40</v>
      </c>
      <c r="BA674" s="14" t="s">
        <v>40</v>
      </c>
      <c r="BB674" s="14" t="s">
        <v>40</v>
      </c>
      <c r="BC674" s="14" t="s">
        <v>40</v>
      </c>
      <c r="BD674" s="14" t="s">
        <v>40</v>
      </c>
      <c r="BE674" s="14" t="s">
        <v>40</v>
      </c>
      <c r="BF674" s="14" t="s">
        <v>40</v>
      </c>
      <c r="BG674" s="14" t="s">
        <v>40</v>
      </c>
      <c r="BH674" s="14" t="s">
        <v>40</v>
      </c>
      <c r="BJ674" s="15">
        <f>IF(AR674="R", $CA674, IF(OR(AR674="P", AR674="T", AR674="N"), 0, IF($C674="DM", $T674, IF(OR(AR674="Y", AR674="IR"),$AM674,IF(AR674="C", IF($BI674="Y", IF($AF674="N/A", $Q674, $AF674), IF($AG674="N/A", $T674,$AG674)))))))</f>
        <v>12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12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12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12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12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12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12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12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12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12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12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12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12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12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12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12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12</v>
      </c>
      <c r="CA674" s="14" t="s">
        <v>75</v>
      </c>
      <c r="CB674" s="15">
        <f>BZ674</f>
        <v>12</v>
      </c>
      <c r="CC674" s="14">
        <f>IF(OR($BH674="T", $BH674="R"), 0, IF($BH674="C", IF($BI674="Y", IF($BA674="C", 0, IF(AF674="N/A", Q674-T674, AF674-AG674)), IF($AF674="N/A", U674, AH674)), AN674))</f>
        <v>4</v>
      </c>
      <c r="CD674" s="14">
        <f>IF(OR($BH674="T", $BH674="R"), 0, IF($BH674="C", IF($BI674="Y", 0, IF($AF674="N/A", V674, AI674)), AO674))</f>
        <v>4</v>
      </c>
      <c r="CE674" s="14">
        <f>IF(OR($BH674="T", $BH674="R"), 0, IF($BH674="C", IF($BI674="Y", 0, IF($AF674="N/A", W674, AJ674)), AP674))</f>
        <v>4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S:4 G:2 GR:8</v>
      </c>
      <c r="CH674" s="6"/>
      <c r="CK674" s="6"/>
      <c r="CL674" s="6"/>
      <c r="CM674" s="6"/>
      <c r="CN674" s="6"/>
      <c r="CO674" s="6"/>
      <c r="CP674" s="6"/>
    </row>
    <row r="675" spans="1:94" x14ac:dyDescent="0.25">
      <c r="A675" s="13">
        <v>6051</v>
      </c>
      <c r="B675" s="14" t="s">
        <v>3167</v>
      </c>
      <c r="C675" s="14" t="s">
        <v>63</v>
      </c>
      <c r="D675" s="14" t="s">
        <v>60</v>
      </c>
      <c r="E675" s="14">
        <v>2025</v>
      </c>
      <c r="F675" s="14">
        <v>2025</v>
      </c>
      <c r="G675" s="14" t="s">
        <v>40</v>
      </c>
      <c r="H675" s="14" t="s">
        <v>2196</v>
      </c>
      <c r="I675" s="15">
        <v>1</v>
      </c>
      <c r="J675" s="14">
        <v>3</v>
      </c>
      <c r="K675" s="16">
        <f>IF(AND(G675&lt;&gt;"N",R675="N/A"), IF(I675&lt;4, 0, 0.25),IF(I675=1, IF(J675=1,0.25, 0.25), IF(I675&lt;13, 0.25, IF(I675&lt;26, 0.4, IF(I675&lt;51, 0.6, 0.75)))))</f>
        <v>0</v>
      </c>
      <c r="L675" s="15">
        <f>I675-M675</f>
        <v>1</v>
      </c>
      <c r="M675" s="15">
        <f>ROUNDUP(I675*K675,0)</f>
        <v>0</v>
      </c>
      <c r="N675" s="15">
        <f>M675*J675</f>
        <v>0</v>
      </c>
      <c r="O675" s="15">
        <v>0</v>
      </c>
      <c r="P675" s="15">
        <v>0</v>
      </c>
      <c r="Q675" s="15">
        <f>N675-O675-P675</f>
        <v>0</v>
      </c>
      <c r="R675" s="14" t="s">
        <v>75</v>
      </c>
      <c r="S675" s="14">
        <f>IF(R675="N/A", J675-($B$1-F675), J675-($B$1-R675))</f>
        <v>3</v>
      </c>
      <c r="T675" s="15">
        <f>IF($S675&lt;1, "N/A", $M675)</f>
        <v>0</v>
      </c>
      <c r="U675" s="15">
        <f>IF($S675&lt;2, "N/A", $M675)</f>
        <v>0</v>
      </c>
      <c r="V675" s="15">
        <f>IF($S675&lt;3, "N/A", $M675)</f>
        <v>0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No</v>
      </c>
      <c r="AA675" s="17" t="str">
        <f>IF(C675="DM", "N/A", IF(Z675="No","N/A",VLOOKUP(B675,'Extension List'!$A$3:$AE$1972,19,FALSE)))</f>
        <v>N/A</v>
      </c>
      <c r="AB675" s="14" t="str">
        <f>IF(C675="DM", "N/A", IF(Z675="No","N/A",VLOOKUP(B675,'Extension List'!$A$3:$AE$1972,21,FALSE)))</f>
        <v>N/A</v>
      </c>
      <c r="AC675" s="14" t="str">
        <f>IF(AA675="N/A", "N/A", 0)</f>
        <v>N/A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1</v>
      </c>
      <c r="AN675" s="15">
        <f>IF(AD675="N/A", IF(U675="N/A", "N/A", L675+U675), AD675+AH675)</f>
        <v>1</v>
      </c>
      <c r="AO675" s="15">
        <f>IF(AD675="N/A", IF(V675="N/A", "N/A", L675+V675), IF(AI675="N/A", "N/A", AD675+AI675))</f>
        <v>1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40</v>
      </c>
      <c r="AX675" s="14" t="s">
        <v>40</v>
      </c>
      <c r="AY675" s="14" t="s">
        <v>40</v>
      </c>
      <c r="AZ675" s="14" t="s">
        <v>40</v>
      </c>
      <c r="BA675" s="14" t="s">
        <v>40</v>
      </c>
      <c r="BB675" s="14" t="s">
        <v>40</v>
      </c>
      <c r="BC675" s="14" t="s">
        <v>40</v>
      </c>
      <c r="BD675" s="14" t="s">
        <v>40</v>
      </c>
      <c r="BE675" s="14" t="s">
        <v>40</v>
      </c>
      <c r="BF675" s="14" t="s">
        <v>40</v>
      </c>
      <c r="BG675" s="14" t="s">
        <v>40</v>
      </c>
      <c r="BH675" s="14" t="s">
        <v>40</v>
      </c>
      <c r="BJ675" s="15">
        <f>IF(AR675="R", $CA675, IF(OR(AR675="P", AR675="T", AR675="N"), 0, IF($C675="DM", $T675, IF(OR(AR675="Y", AR675="IR"),$AM675,IF(AR675="C", IF($BI675="Y", IF($AF675="N/A", $Q675, $AF675), IF($AG675="N/A", $T675,$AG675)))))))</f>
        <v>1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1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1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1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1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1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1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1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1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1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1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1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1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1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1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1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1</v>
      </c>
      <c r="CA675" s="14" t="s">
        <v>75</v>
      </c>
      <c r="CB675" s="15">
        <f>BZ675</f>
        <v>1</v>
      </c>
      <c r="CC675" s="14">
        <f>IF(OR($BH675="T", $BH675="R"), 0, IF($BH675="C", IF($BI675="Y", IF($BA675="C", 0, IF(AF675="N/A", Q675-T675, AF675-AG675)), IF($AF675="N/A", U675, AH675)), AN675))</f>
        <v>1</v>
      </c>
      <c r="CD675" s="14">
        <f>IF(OR($BH675="T", $BH675="R"), 0, IF($BH675="C", IF($BI675="Y", 0, IF($AF675="N/A", V675, AI675)), AO675))</f>
        <v>1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S:1 G:0 GR:0</v>
      </c>
      <c r="CH675" s="6"/>
      <c r="CK675" s="6"/>
      <c r="CL675" s="6"/>
      <c r="CM675" s="6"/>
      <c r="CN675" s="6"/>
      <c r="CO675" s="6"/>
      <c r="CP675" s="6"/>
    </row>
    <row r="676" spans="1:94" x14ac:dyDescent="0.25">
      <c r="A676" s="13">
        <v>6146</v>
      </c>
      <c r="B676" s="14" t="s">
        <v>2799</v>
      </c>
      <c r="C676" s="14" t="s">
        <v>63</v>
      </c>
      <c r="D676" s="14" t="s">
        <v>60</v>
      </c>
      <c r="E676" s="14">
        <f>VLOOKUP(B676, 'Rookie Year'!$A$2:$B$55555,2,FALSE)</f>
        <v>2023</v>
      </c>
      <c r="F676" s="14">
        <v>2025</v>
      </c>
      <c r="G676" s="14" t="s">
        <v>42</v>
      </c>
      <c r="H676" s="14">
        <v>1</v>
      </c>
      <c r="I676" s="15">
        <v>8</v>
      </c>
      <c r="J676" s="14">
        <v>1</v>
      </c>
      <c r="K676" s="16">
        <f>IF(AND(G676&lt;&gt;"N",R676="N/A"), IF(I676&lt;4, 0, 0.25),IF(I676=1, IF(J676=1,0.25, 0.25), IF(I676&lt;13, 0.25, IF(I676&lt;26, 0.4, IF(I676&lt;51, 0.6, 0.75)))))</f>
        <v>0.25</v>
      </c>
      <c r="L676" s="15">
        <f>I676-M676</f>
        <v>6</v>
      </c>
      <c r="M676" s="15">
        <f>ROUNDUP(I676*K676,0)</f>
        <v>2</v>
      </c>
      <c r="N676" s="15">
        <f>M676*J676</f>
        <v>2</v>
      </c>
      <c r="O676" s="15">
        <v>0</v>
      </c>
      <c r="P676" s="15">
        <v>0</v>
      </c>
      <c r="Q676" s="15">
        <f>N676-O676-P676</f>
        <v>2</v>
      </c>
      <c r="R676" s="14" t="s">
        <v>75</v>
      </c>
      <c r="S676" s="14">
        <f>IF(R676="N/A", J676-($B$1-F676), J676-($B$1-R676))</f>
        <v>1</v>
      </c>
      <c r="T676" s="15">
        <f>IF($S676&lt;1, "N/A", $M676)</f>
        <v>2</v>
      </c>
      <c r="U676" s="15" t="str">
        <f>IF($S676&lt;2, "N/A", $M676)</f>
        <v>N/A</v>
      </c>
      <c r="V676" s="15" t="str">
        <f>IF($S676&lt;3, "N/A", $M676)</f>
        <v>N/A</v>
      </c>
      <c r="W676" s="15" t="str">
        <f>IF($S676&lt;4, "N/A", $M676)</f>
        <v>N/A</v>
      </c>
      <c r="X676" s="15" t="str">
        <f>IF($S676&lt;5, "N/A", $M676)</f>
        <v>N/A</v>
      </c>
      <c r="Y676" s="14" t="str">
        <f>IF(SUM(T676:X676)&lt;&gt;Q676, "CHECK", "OK")</f>
        <v>OK</v>
      </c>
      <c r="Z676" s="14" t="str">
        <f>IF(C676="DM", "No", IF(F676=$B$1, "No", IF(S676=1, "Yes", "No")))</f>
        <v>No</v>
      </c>
      <c r="AA676" s="17" t="str">
        <f>IF(C676="DM", "N/A", IF(Z676="No","N/A",VLOOKUP(B676,'Extension List'!$A$3:$AE$1972,19,FALSE)))</f>
        <v>N/A</v>
      </c>
      <c r="AB676" s="14" t="str">
        <f>IF(C676="DM", "N/A", IF(Z676="No","N/A",VLOOKUP(B676,'Extension List'!$A$3:$AE$1972,21,FALSE)))</f>
        <v>N/A</v>
      </c>
      <c r="AC676" s="14" t="str">
        <f>IF(AA676="N/A", "N/A", 0)</f>
        <v>N/A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8</v>
      </c>
      <c r="AN676" s="15" t="str">
        <f>IF(AD676="N/A", IF(U676="N/A", "N/A", L676+U676), AD676+AH676)</f>
        <v>N/A</v>
      </c>
      <c r="AO676" s="15" t="str">
        <f>IF(AD676="N/A", IF(V676="N/A", "N/A", L676+V676), IF(AI676="N/A", "N/A", AD676+AI676))</f>
        <v>N/A</v>
      </c>
      <c r="AP676" s="15" t="str">
        <f>IF(AD676="N/A", IF(W676="N/A", "N/A", L676+W676), IF(AJ676="N/A", "N/A", AD676+AJ676))</f>
        <v>N/A</v>
      </c>
      <c r="AQ676" s="15" t="str">
        <f>IF(AD676="N/A", IF(X676="N/A", "N/A", L676+X676), IF(AK676="N/A", "N/A", AD676+AK676))</f>
        <v>N/A</v>
      </c>
      <c r="AR676" s="14" t="s">
        <v>42</v>
      </c>
      <c r="AS676" s="14" t="s">
        <v>40</v>
      </c>
      <c r="AT676" s="14" t="s">
        <v>40</v>
      </c>
      <c r="AU676" s="14" t="s">
        <v>40</v>
      </c>
      <c r="AV676" s="14" t="s">
        <v>40</v>
      </c>
      <c r="AW676" s="14" t="s">
        <v>40</v>
      </c>
      <c r="AX676" s="14" t="s">
        <v>40</v>
      </c>
      <c r="AY676" s="14" t="s">
        <v>40</v>
      </c>
      <c r="AZ676" s="14" t="s">
        <v>40</v>
      </c>
      <c r="BA676" s="14" t="s">
        <v>40</v>
      </c>
      <c r="BB676" s="14" t="s">
        <v>40</v>
      </c>
      <c r="BC676" s="14" t="s">
        <v>40</v>
      </c>
      <c r="BD676" s="14" t="s">
        <v>40</v>
      </c>
      <c r="BE676" s="14" t="s">
        <v>40</v>
      </c>
      <c r="BF676" s="14" t="s">
        <v>40</v>
      </c>
      <c r="BG676" s="14" t="s">
        <v>40</v>
      </c>
      <c r="BH676" s="14" t="s">
        <v>40</v>
      </c>
      <c r="BJ676" s="15">
        <f>IF(AR676="R", $CA676, IF(OR(AR676="P", AR676="T", AR676="N"), 0, IF($C676="DM", $T676, IF(OR(AR676="Y", AR676="IR"),$AM676,IF(AR676="C", IF($BI676="Y", IF($AF676="N/A", $Q676, $AF676), IF($AG676="N/A", $T676,$AG676)))))))</f>
        <v>0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8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8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8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8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8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8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8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8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8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8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8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8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8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8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8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8</v>
      </c>
      <c r="CA676" s="14" t="s">
        <v>75</v>
      </c>
      <c r="CB676" s="15">
        <f>BZ676</f>
        <v>8</v>
      </c>
      <c r="CC676" s="14" t="str">
        <f>IF(OR($BH676="T", $BH676="R"), 0, IF($BH676="C", IF($BI676="Y", IF($BA676="C", 0, IF(AF676="N/A", Q676-T676, AF676-AG676)), IF($AF676="N/A", U676, AH676)), AN676))</f>
        <v>N/A</v>
      </c>
      <c r="CD676" s="14" t="str">
        <f>IF(OR($BH676="T", $BH676="R"), 0, IF($BH676="C", IF($BI676="Y", 0, IF($AF676="N/A", V676, AI676)), AO676))</f>
        <v>N/A</v>
      </c>
      <c r="CE676" s="14" t="str">
        <f>IF(OR($BH676="T", $BH676="R"), 0, IF($BH676="C", IF($BI676="Y", 0, IF($AF676="N/A", W676, AJ676)), AP676))</f>
        <v>N/A</v>
      </c>
      <c r="CF676" s="14" t="str">
        <f>IF(OR($BH676="T", $BH676="R"), 0, IF($BH676="C", IF($BI676="Y", 0, IF($AF676="N/A", X676, AK676)), AQ676))</f>
        <v>N/A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S:6 G:2 GR:2</v>
      </c>
      <c r="CH676" s="6"/>
      <c r="CK676" s="6"/>
      <c r="CL676" s="6"/>
      <c r="CM676" s="6"/>
      <c r="CN676" s="6"/>
      <c r="CO676" s="6"/>
      <c r="CP676" s="6"/>
    </row>
    <row r="677" spans="1:94" x14ac:dyDescent="0.25">
      <c r="A677" s="13">
        <v>5484</v>
      </c>
      <c r="B677" s="14" t="s">
        <v>2908</v>
      </c>
      <c r="C677" s="14" t="s">
        <v>63</v>
      </c>
      <c r="D677" s="14" t="s">
        <v>60</v>
      </c>
      <c r="E677" s="14">
        <f>VLOOKUP(B677, 'Rookie Year'!$A$2:$B$55555,2,FALSE)</f>
        <v>2023</v>
      </c>
      <c r="F677" s="14">
        <v>2024</v>
      </c>
      <c r="G677" s="14" t="s">
        <v>42</v>
      </c>
      <c r="H677" s="14" t="s">
        <v>2928</v>
      </c>
      <c r="I677" s="15">
        <v>4</v>
      </c>
      <c r="J677" s="14">
        <v>2</v>
      </c>
      <c r="K677" s="16">
        <f>IF(AND(G677&lt;&gt;"N",R677="N/A"), IF(I677&lt;4, 0, 0.25),IF(I677=1, IF(J677=1,0.25, 0.25), IF(I677&lt;13, 0.25, IF(I677&lt;26, 0.4, IF(I677&lt;51, 0.6, 0.75)))))</f>
        <v>0.25</v>
      </c>
      <c r="L677" s="15">
        <f>I677-M677</f>
        <v>3</v>
      </c>
      <c r="M677" s="15">
        <f>ROUNDUP(I677*K677,0)</f>
        <v>1</v>
      </c>
      <c r="N677" s="15">
        <f>M677*J677</f>
        <v>2</v>
      </c>
      <c r="O677" s="15">
        <v>2</v>
      </c>
      <c r="P677" s="15">
        <v>0</v>
      </c>
      <c r="Q677" s="15">
        <f>N677-O677-P677</f>
        <v>0</v>
      </c>
      <c r="R677" s="14" t="s">
        <v>75</v>
      </c>
      <c r="S677" s="14">
        <f>IF(R677="N/A", J677-($B$1-F677), J677-($B$1-R677))</f>
        <v>1</v>
      </c>
      <c r="T677" s="15">
        <v>0</v>
      </c>
      <c r="U677" s="15" t="str">
        <f>IF($S677&lt;2, "N/A", $M677)</f>
        <v>N/A</v>
      </c>
      <c r="V677" s="15" t="str">
        <f>IF($S677&lt;3, "N/A", $M677)</f>
        <v>N/A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Yes</v>
      </c>
      <c r="AA677" s="17">
        <f>IF(C677="DM", "N/A", IF(Z677="No","N/A",VLOOKUP(B677,'Extension List'!$A$3:$AE$1972,19,FALSE)))</f>
        <v>5</v>
      </c>
      <c r="AB677" s="14">
        <f>IF(C677="DM", "N/A", IF(Z677="No","N/A",VLOOKUP(B677,'Extension List'!$A$3:$AE$1972,21,FALSE)))</f>
        <v>1</v>
      </c>
      <c r="AC677" s="14">
        <f>IF(AA677="N/A", "N/A", 0)</f>
        <v>0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3</v>
      </c>
      <c r="AN677" s="15" t="str">
        <f>IF(AD677="N/A", IF(U677="N/A", "N/A", L677+U677), AD677+AH677)</f>
        <v>N/A</v>
      </c>
      <c r="AO677" s="15" t="str">
        <f>IF(AD677="N/A", IF(V677="N/A", "N/A", L677+V677), IF(AI677="N/A", "N/A", AD677+AI677))</f>
        <v>N/A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40</v>
      </c>
      <c r="AS677" s="14" t="s">
        <v>40</v>
      </c>
      <c r="AT677" s="14" t="s">
        <v>40</v>
      </c>
      <c r="AU677" s="14" t="s">
        <v>40</v>
      </c>
      <c r="AV677" s="14" t="s">
        <v>40</v>
      </c>
      <c r="AW677" s="14" t="s">
        <v>44</v>
      </c>
      <c r="AX677" s="14" t="s">
        <v>44</v>
      </c>
      <c r="AY677" s="14" t="s">
        <v>44</v>
      </c>
      <c r="AZ677" s="14" t="s">
        <v>44</v>
      </c>
      <c r="BA677" s="14" t="s">
        <v>44</v>
      </c>
      <c r="BB677" s="14" t="s">
        <v>44</v>
      </c>
      <c r="BC677" s="14" t="s">
        <v>44</v>
      </c>
      <c r="BD677" s="14" t="s">
        <v>44</v>
      </c>
      <c r="BE677" s="14" t="s">
        <v>44</v>
      </c>
      <c r="BF677" s="14" t="s">
        <v>44</v>
      </c>
      <c r="BG677" s="14" t="s">
        <v>44</v>
      </c>
      <c r="BH677" s="14" t="s">
        <v>44</v>
      </c>
      <c r="BI677" s="14"/>
      <c r="BJ677" s="15">
        <f>IF(AR677="R", $CA677, IF(OR(AR677="P", AR677="T", AR677="N"), 0, IF($C677="DM", $T677, IF(OR(AR677="Y", AR677="IR"),$AM677,IF(AR677="C", IF($BI677="Y", IF($AF677="N/A", $Q677, $AF677), IF($AG677="N/A", $T677,$AG677)))))))</f>
        <v>3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3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3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3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3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0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0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0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0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0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0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0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0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0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0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0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0</v>
      </c>
      <c r="CA677" s="14" t="s">
        <v>75</v>
      </c>
      <c r="CB677" s="15">
        <f>BZ677</f>
        <v>0</v>
      </c>
      <c r="CC677" s="14" t="str">
        <f>IF(OR($BH677="T", $BH677="R"), 0, IF($BH677="C", IF($BI677="Y", IF($BA677="C", 0, IF(AF677="N/A", Q677-T677, AF677-AG677)), IF($AF677="N/A", U677, AH677)), AN677))</f>
        <v>N/A</v>
      </c>
      <c r="CD677" s="14" t="str">
        <f>IF(OR($BH677="T", $BH677="R"), 0, IF($BH677="C", IF($BI677="Y", 0, IF($AF677="N/A", V677, AI677)), AO677))</f>
        <v>N/A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S:3 G:1 GR:0</v>
      </c>
      <c r="CH677" s="6"/>
      <c r="CK677" s="6"/>
      <c r="CL677" s="6"/>
      <c r="CM677" s="6"/>
      <c r="CN677" s="6"/>
      <c r="CO677" s="6"/>
      <c r="CP677" s="6"/>
    </row>
    <row r="678" spans="1:94" x14ac:dyDescent="0.25">
      <c r="A678" s="13">
        <v>5618</v>
      </c>
      <c r="B678" s="14" t="s">
        <v>2975</v>
      </c>
      <c r="C678" s="14" t="s">
        <v>63</v>
      </c>
      <c r="D678" s="14" t="s">
        <v>60</v>
      </c>
      <c r="E678" s="14">
        <f>VLOOKUP(B678, 'Rookie Year'!$A$2:$B$55555,2,FALSE)</f>
        <v>2024</v>
      </c>
      <c r="F678" s="14">
        <v>2024</v>
      </c>
      <c r="G678" s="14" t="s">
        <v>40</v>
      </c>
      <c r="H678" s="14" t="s">
        <v>2169</v>
      </c>
      <c r="I678" s="15">
        <v>5</v>
      </c>
      <c r="J678" s="14">
        <v>4</v>
      </c>
      <c r="K678" s="16">
        <f>IF(AND(G678&lt;&gt;"N",R678="N/A"), IF(I678&lt;4, 0, 0.25),IF(I678=1, IF(J678=1,0.25, 0.25), IF(I678&lt;13, 0.25, IF(I678&lt;26, 0.4, IF(I678&lt;51, 0.6, 0.75)))))</f>
        <v>0.25</v>
      </c>
      <c r="L678" s="15">
        <f>I678-M678</f>
        <v>3</v>
      </c>
      <c r="M678" s="15">
        <f>ROUNDUP(I678*K678,0)</f>
        <v>2</v>
      </c>
      <c r="N678" s="15">
        <f>M678*J678</f>
        <v>8</v>
      </c>
      <c r="O678" s="15">
        <v>2</v>
      </c>
      <c r="P678" s="15">
        <v>0</v>
      </c>
      <c r="Q678" s="15">
        <f>N678-O678-P678</f>
        <v>6</v>
      </c>
      <c r="R678" s="14" t="s">
        <v>75</v>
      </c>
      <c r="S678" s="14">
        <f>IF(R678="N/A", J678-($B$1-F678), J678-($B$1-R678))</f>
        <v>3</v>
      </c>
      <c r="T678" s="15">
        <v>2</v>
      </c>
      <c r="U678" s="15">
        <v>2</v>
      </c>
      <c r="V678" s="15">
        <v>2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No</v>
      </c>
      <c r="AA678" s="17" t="str">
        <f>IF(C678="DM", "N/A", IF(Z678="No","N/A",VLOOKUP(B678,'Extension List'!$A$3:$AE$1972,19,FALSE)))</f>
        <v>N/A</v>
      </c>
      <c r="AB678" s="14" t="str">
        <f>IF(C678="DM", "N/A", IF(Z678="No","N/A",VLOOKUP(B678,'Extension List'!$A$3:$AE$1972,21,FALSE)))</f>
        <v>N/A</v>
      </c>
      <c r="AC678" s="14" t="str">
        <f>IF(AA678="N/A", "N/A", 0)</f>
        <v>N/A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5</v>
      </c>
      <c r="AN678" s="15">
        <f>IF(AD678="N/A", IF(U678="N/A", "N/A", L678+U678), AD678+AH678)</f>
        <v>5</v>
      </c>
      <c r="AO678" s="15">
        <f>IF(AD678="N/A", IF(V678="N/A", "N/A", L678+V678), IF(AI678="N/A", "N/A", AD678+AI678))</f>
        <v>5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40</v>
      </c>
      <c r="AS678" s="14" t="s">
        <v>40</v>
      </c>
      <c r="AT678" s="14" t="s">
        <v>40</v>
      </c>
      <c r="AU678" s="14" t="s">
        <v>40</v>
      </c>
      <c r="AV678" s="14" t="s">
        <v>40</v>
      </c>
      <c r="AW678" s="14" t="s">
        <v>40</v>
      </c>
      <c r="AX678" s="14" t="s">
        <v>40</v>
      </c>
      <c r="AY678" s="14" t="s">
        <v>40</v>
      </c>
      <c r="AZ678" s="14" t="s">
        <v>40</v>
      </c>
      <c r="BA678" s="14" t="s">
        <v>40</v>
      </c>
      <c r="BB678" s="14" t="s">
        <v>40</v>
      </c>
      <c r="BC678" s="14" t="s">
        <v>40</v>
      </c>
      <c r="BD678" s="14" t="s">
        <v>40</v>
      </c>
      <c r="BE678" s="14" t="s">
        <v>40</v>
      </c>
      <c r="BF678" s="14" t="s">
        <v>40</v>
      </c>
      <c r="BG678" s="14" t="s">
        <v>40</v>
      </c>
      <c r="BH678" s="14" t="s">
        <v>40</v>
      </c>
      <c r="BI678" s="14"/>
      <c r="BJ678" s="15">
        <f>IF(AR678="R", $CA678, IF(OR(AR678="P", AR678="T", AR678="N"), 0, IF($C678="DM", $T678, IF(OR(AR678="Y", AR678="IR"),$AM678,IF(AR678="C", IF($BI678="Y", IF($AF678="N/A", $Q678, $AF678), IF($AG678="N/A", $T678,$AG678)))))))</f>
        <v>5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5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5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5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5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5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5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5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5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5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5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5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5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5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5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5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5</v>
      </c>
      <c r="CA678" s="14" t="s">
        <v>75</v>
      </c>
      <c r="CB678" s="15">
        <f>BZ678</f>
        <v>5</v>
      </c>
      <c r="CC678" s="14">
        <f>IF(OR($BH678="T", $BH678="R"), 0, IF($BH678="C", IF($BI678="Y", IF($BA678="C", 0, IF(AF678="N/A", Q678-T678, AF678-AG678)), IF($AF678="N/A", U678, AH678)), AN678))</f>
        <v>5</v>
      </c>
      <c r="CD678" s="14">
        <f>IF(OR($BH678="T", $BH678="R"), 0, IF($BH678="C", IF($BI678="Y", 0, IF($AF678="N/A", V678, AI678)), AO678))</f>
        <v>5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S:3 G:2 GR:6</v>
      </c>
      <c r="CH678" s="6"/>
      <c r="CK678" s="6"/>
      <c r="CL678" s="6"/>
      <c r="CM678" s="6"/>
      <c r="CN678" s="6"/>
      <c r="CO678" s="6"/>
      <c r="CP678" s="6"/>
    </row>
    <row r="679" spans="1:94" x14ac:dyDescent="0.25">
      <c r="A679" s="13">
        <v>1972</v>
      </c>
      <c r="B679" s="14" t="s">
        <v>675</v>
      </c>
      <c r="C679" s="14" t="s">
        <v>63</v>
      </c>
      <c r="D679" s="14" t="s">
        <v>60</v>
      </c>
      <c r="E679" s="14">
        <f>VLOOKUP(B679, 'Rookie Year'!$A$2:$B$55555,2,FALSE)</f>
        <v>2017</v>
      </c>
      <c r="F679" s="14">
        <v>2017</v>
      </c>
      <c r="G679" s="14" t="s">
        <v>40</v>
      </c>
      <c r="H679" s="14" t="s">
        <v>1926</v>
      </c>
      <c r="I679" s="15">
        <v>38</v>
      </c>
      <c r="J679" s="14">
        <v>3</v>
      </c>
      <c r="K679" s="16">
        <f>IF(AND(G679&lt;&gt;"N",R679="N/A"), IF(I679&lt;4, 0, 0.25),IF(I679=1, IF(J679=1,0.25, 0.25), IF(I679&lt;13, 0.25, IF(I679&lt;26, 0.4, IF(I679&lt;51, 0.6, 0.75)))))</f>
        <v>0.6</v>
      </c>
      <c r="L679" s="15">
        <f>I679-M679</f>
        <v>15</v>
      </c>
      <c r="M679" s="15">
        <f>ROUNDUP(I679*K679,0)</f>
        <v>23</v>
      </c>
      <c r="N679" s="15">
        <f>M679*J679</f>
        <v>69</v>
      </c>
      <c r="O679" s="15">
        <v>69</v>
      </c>
      <c r="P679" s="15">
        <v>0</v>
      </c>
      <c r="Q679" s="15">
        <f>N679-O679-P679</f>
        <v>0</v>
      </c>
      <c r="R679" s="14">
        <v>2023</v>
      </c>
      <c r="S679" s="14">
        <f>IF(R679="N/A", J679-($B$1-F679), J679-($B$1-R679))</f>
        <v>1</v>
      </c>
      <c r="T679" s="15">
        <v>0</v>
      </c>
      <c r="U679" s="15" t="str">
        <f>IF($S679&lt;2, "N/A", $M679)</f>
        <v>N/A</v>
      </c>
      <c r="V679" s="15" t="str">
        <f>IF($S679&lt;3, "N/A", $M679)</f>
        <v>N/A</v>
      </c>
      <c r="W679" s="15" t="str">
        <f>IF($S679&lt;4, "N/A", $M679)</f>
        <v>N/A</v>
      </c>
      <c r="X679" s="15" t="str">
        <f>IF($S679&lt;5, "N/A", $M679)</f>
        <v>N/A</v>
      </c>
      <c r="Y679" s="14" t="str">
        <f>IF(SUM(T679:X679)&lt;&gt;Q679, "CHECK", "OK")</f>
        <v>OK</v>
      </c>
      <c r="Z679" s="14" t="str">
        <f>IF(C679="DM", "No", IF(F679=$B$1, "No", IF(S679=1, "Yes", "No")))</f>
        <v>Yes</v>
      </c>
      <c r="AA679" s="17">
        <f>IF(C679="DM", "N/A", IF(Z679="No","N/A",VLOOKUP(B679,'Extension List'!$A$3:$AE$1972,19,FALSE)))</f>
        <v>19</v>
      </c>
      <c r="AB679" s="14">
        <f>IF(C679="DM", "N/A", IF(Z679="No","N/A",VLOOKUP(B679,'Extension List'!$A$3:$AE$1972,21,FALSE)))</f>
        <v>4</v>
      </c>
      <c r="AC679" s="14">
        <v>2</v>
      </c>
      <c r="AD679" s="15">
        <f>IF(AE679="N/A", "N/A", AA679-AE679)</f>
        <v>11</v>
      </c>
      <c r="AE679" s="15">
        <f>IF(AA679="N/A", "N/A", IF(AC679&gt;0, IF(AA679&lt;13, ROUNDUP(0.25*AA679,0), IF(AA679&lt;26, ROUNDUP(0.4*AA679,0), IF(AA679&lt;51, ROUNDUP(0.6*AA679,0), ROUNDUP(0.75*AA679,0)))), "N/A"))</f>
        <v>8</v>
      </c>
      <c r="AF679" s="15">
        <f>IF(AD679="N/A","N/A", (AE679*AC679)+Q679)</f>
        <v>16</v>
      </c>
      <c r="AG679" s="15">
        <v>16</v>
      </c>
      <c r="AH679" s="15">
        <v>0</v>
      </c>
      <c r="AI679" s="15">
        <v>0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OK</v>
      </c>
      <c r="AM679" s="15">
        <f>IF(AD679="N/A", L679+T679, L679+AG679)</f>
        <v>31</v>
      </c>
      <c r="AN679" s="15">
        <f>IF(AD679="N/A", IF(U679="N/A", "N/A", L679+U679), AD679+AH679)</f>
        <v>11</v>
      </c>
      <c r="AO679" s="15">
        <f>IF(AD679="N/A", IF(V679="N/A", "N/A", L679+V679), IF(AI679="N/A", "N/A", AD679+AI679))</f>
        <v>11</v>
      </c>
      <c r="AP679" s="15" t="str">
        <f>IF(AD679="N/A", IF(W679="N/A", "N/A", L679+W679), IF(AJ679="N/A", "N/A", AD679+AJ679))</f>
        <v>N/A</v>
      </c>
      <c r="AQ679" s="15" t="str">
        <f>IF(AD679="N/A", IF(X679="N/A", "N/A", L679+X679), IF(AK679="N/A", "N/A", AD679+AK679))</f>
        <v>N/A</v>
      </c>
      <c r="AR679" s="14" t="s">
        <v>40</v>
      </c>
      <c r="AS679" s="14" t="s">
        <v>40</v>
      </c>
      <c r="AT679" s="14" t="s">
        <v>40</v>
      </c>
      <c r="AU679" s="14" t="s">
        <v>40</v>
      </c>
      <c r="AV679" s="14" t="s">
        <v>40</v>
      </c>
      <c r="AW679" s="14" t="s">
        <v>40</v>
      </c>
      <c r="AX679" s="14" t="s">
        <v>40</v>
      </c>
      <c r="AY679" s="14" t="s">
        <v>40</v>
      </c>
      <c r="AZ679" s="14" t="s">
        <v>40</v>
      </c>
      <c r="BA679" s="14" t="s">
        <v>40</v>
      </c>
      <c r="BB679" s="14" t="s">
        <v>40</v>
      </c>
      <c r="BC679" s="14" t="s">
        <v>40</v>
      </c>
      <c r="BD679" s="14" t="s">
        <v>40</v>
      </c>
      <c r="BE679" s="14" t="s">
        <v>40</v>
      </c>
      <c r="BF679" s="14" t="s">
        <v>40</v>
      </c>
      <c r="BG679" s="14" t="s">
        <v>40</v>
      </c>
      <c r="BH679" s="14" t="s">
        <v>40</v>
      </c>
      <c r="BI679" s="14"/>
      <c r="BJ679" s="15">
        <f>IF(AR679="R", $CA679, IF(OR(AR679="P", AR679="T", AR679="N"), 0, IF($C679="DM", $T679, IF(OR(AR679="Y", AR679="IR"),$AM679,IF(AR679="C", IF($BI679="Y", IF($AF679="N/A", $Q679, $AF679), IF($AG679="N/A", $T679,$AG679)))))))</f>
        <v>31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31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31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31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31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31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31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31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31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31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31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31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31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31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31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31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31</v>
      </c>
      <c r="CA679" s="14" t="s">
        <v>75</v>
      </c>
      <c r="CB679" s="15">
        <f>BZ679</f>
        <v>31</v>
      </c>
      <c r="CC679" s="14">
        <f>IF(OR($BH679="T", $BH679="R"), 0, IF($BH679="C", IF($BI679="Y", IF($BA679="C", 0, IF(AF679="N/A", Q679-T679, AF679-AG679)), IF($AF679="N/A", U679, AH679)), AN679))</f>
        <v>11</v>
      </c>
      <c r="CD679" s="14">
        <f>IF(OR($BH679="T", $BH679="R"), 0, IF($BH679="C", IF($BI679="Y", 0, IF($AF679="N/A", V679, AI679)), AO679))</f>
        <v>11</v>
      </c>
      <c r="CE679" s="14" t="str">
        <f>IF(OR($BH679="T", $BH679="R"), 0, IF($BH679="C", IF($BI679="Y", 0, IF($AF679="N/A", W679, AJ679)), AP679))</f>
        <v>N/A</v>
      </c>
      <c r="CF679" s="14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S:15/11 G:8 GR:16</v>
      </c>
      <c r="CH679" s="6"/>
      <c r="CK679" s="6"/>
      <c r="CL679" s="6"/>
      <c r="CM679" s="6"/>
      <c r="CN679" s="6"/>
      <c r="CO679" s="6"/>
      <c r="CP679" s="6"/>
    </row>
    <row r="680" spans="1:94" x14ac:dyDescent="0.25">
      <c r="A680" s="13">
        <v>5713</v>
      </c>
      <c r="B680" s="14" t="s">
        <v>3076</v>
      </c>
      <c r="C680" s="14" t="s">
        <v>63</v>
      </c>
      <c r="D680" s="14" t="s">
        <v>60</v>
      </c>
      <c r="E680" s="14">
        <f>VLOOKUP(B680, 'Rookie Year'!$A$2:$B$55555,2,FALSE)</f>
        <v>2024</v>
      </c>
      <c r="F680" s="14">
        <v>2024</v>
      </c>
      <c r="G680" s="14" t="s">
        <v>40</v>
      </c>
      <c r="H680" s="14" t="s">
        <v>2937</v>
      </c>
      <c r="I680" s="15">
        <v>1</v>
      </c>
      <c r="J680" s="14">
        <v>3</v>
      </c>
      <c r="K680" s="16">
        <f>IF(AND(G680&lt;&gt;"N",R680="N/A"), IF(I680&lt;4, 0, 0.25),IF(I680=1, IF(J680=1,0.25, 0.25), IF(I680&lt;13, 0.25, IF(I680&lt;26, 0.4, IF(I680&lt;51, 0.6, 0.75)))))</f>
        <v>0</v>
      </c>
      <c r="L680" s="15">
        <f>I680-M680</f>
        <v>1</v>
      </c>
      <c r="M680" s="15">
        <f>ROUNDUP(I680*K680,0)</f>
        <v>0</v>
      </c>
      <c r="N680" s="15">
        <f>M680*J680</f>
        <v>0</v>
      </c>
      <c r="O680" s="15">
        <v>0</v>
      </c>
      <c r="P680" s="15">
        <v>0</v>
      </c>
      <c r="Q680" s="15">
        <f>N680-O680-P680</f>
        <v>0</v>
      </c>
      <c r="R680" s="14" t="s">
        <v>75</v>
      </c>
      <c r="S680" s="14">
        <f>IF(R680="N/A", J680-($B$1-F680), J680-($B$1-R680))</f>
        <v>2</v>
      </c>
      <c r="T680" s="15">
        <v>0</v>
      </c>
      <c r="U680" s="15">
        <v>0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No</v>
      </c>
      <c r="AA680" s="17" t="str">
        <f>IF(C680="DM", "N/A", IF(Z680="No","N/A",VLOOKUP(B680,'Extension List'!$A$3:$AE$1972,19,FALSE)))</f>
        <v>N/A</v>
      </c>
      <c r="AB680" s="14" t="str">
        <f>IF(C680="DM", "N/A", IF(Z680="No","N/A",VLOOKUP(B680,'Extension List'!$A$3:$AE$1972,21,FALSE)))</f>
        <v>N/A</v>
      </c>
      <c r="AC680" s="14" t="str">
        <f>IF(AA680="N/A", "N/A", 0)</f>
        <v>N/A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1</v>
      </c>
      <c r="AN680" s="15">
        <f>IF(AD680="N/A", IF(U680="N/A", "N/A", L680+U680), AD680+AH680)</f>
        <v>1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44</v>
      </c>
      <c r="AS680" s="14" t="s">
        <v>44</v>
      </c>
      <c r="AT680" s="14" t="s">
        <v>44</v>
      </c>
      <c r="AU680" s="14" t="s">
        <v>44</v>
      </c>
      <c r="AV680" s="14" t="s">
        <v>44</v>
      </c>
      <c r="AW680" s="14" t="s">
        <v>44</v>
      </c>
      <c r="AX680" s="14" t="s">
        <v>44</v>
      </c>
      <c r="AY680" s="14" t="s">
        <v>44</v>
      </c>
      <c r="AZ680" s="14" t="s">
        <v>44</v>
      </c>
      <c r="BA680" s="14" t="s">
        <v>44</v>
      </c>
      <c r="BB680" s="14" t="s">
        <v>44</v>
      </c>
      <c r="BC680" s="14" t="s">
        <v>44</v>
      </c>
      <c r="BD680" s="14" t="s">
        <v>44</v>
      </c>
      <c r="BE680" s="14" t="s">
        <v>44</v>
      </c>
      <c r="BF680" s="14" t="s">
        <v>44</v>
      </c>
      <c r="BG680" s="14" t="s">
        <v>44</v>
      </c>
      <c r="BH680" s="14" t="s">
        <v>44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0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0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0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0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0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0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0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0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0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0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0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0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0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0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0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0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0</v>
      </c>
      <c r="CA680" s="14" t="s">
        <v>75</v>
      </c>
      <c r="CB680" s="15">
        <f>BZ680</f>
        <v>0</v>
      </c>
      <c r="CC680" s="14">
        <f>IF(OR($BH680="T", $BH680="R"), 0, IF($BH680="C", IF($BI680="Y", IF($BA680="C", 0, IF(AF680="N/A", Q680-T680, AF680-AG680)), IF($AF680="N/A", U680, AH680)), AN680))</f>
        <v>0</v>
      </c>
      <c r="CD680" s="14" t="str">
        <f>IF(OR($BH680="T", $BH680="R"), 0, IF($BH680="C", IF($BI680="Y", 0, IF($AF680="N/A", V680, AI680)), AO680))</f>
        <v>N/A</v>
      </c>
      <c r="CE680" s="14" t="str">
        <f>IF(OR($BH680="T", $BH680="R"), 0, IF($BH680="C", IF($BI680="Y", 0, IF($AF680="N/A", W680, AJ680)), AP680))</f>
        <v>N/A</v>
      </c>
      <c r="CF680" s="14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 G:0 GR:0</v>
      </c>
      <c r="CH680" s="6"/>
      <c r="CK680" s="6"/>
      <c r="CL680" s="6"/>
      <c r="CM680" s="6"/>
      <c r="CN680" s="6"/>
      <c r="CO680" s="6"/>
      <c r="CP680" s="6"/>
    </row>
    <row r="681" spans="1:94" x14ac:dyDescent="0.25">
      <c r="A681" s="13">
        <v>5638</v>
      </c>
      <c r="B681" s="14" t="s">
        <v>3077</v>
      </c>
      <c r="C681" s="14" t="s">
        <v>63</v>
      </c>
      <c r="D681" s="14" t="s">
        <v>60</v>
      </c>
      <c r="E681" s="14">
        <f>VLOOKUP(B681, 'Rookie Year'!$A$2:$B$55555,2,FALSE)</f>
        <v>2024</v>
      </c>
      <c r="F681" s="14">
        <v>2024</v>
      </c>
      <c r="G681" s="14" t="s">
        <v>40</v>
      </c>
      <c r="H681" s="14" t="s">
        <v>2189</v>
      </c>
      <c r="I681" s="15">
        <v>2</v>
      </c>
      <c r="J681" s="14">
        <v>3</v>
      </c>
      <c r="K681" s="16">
        <f>IF(AND(G681&lt;&gt;"N",R681="N/A"), IF(I681&lt;4, 0, 0.25),IF(I681=1, IF(J681=1,0.25, 0.25), IF(I681&lt;13, 0.25, IF(I681&lt;26, 0.4, IF(I681&lt;51, 0.6, 0.75)))))</f>
        <v>0</v>
      </c>
      <c r="L681" s="15">
        <f>I681-M681</f>
        <v>2</v>
      </c>
      <c r="M681" s="15">
        <f>ROUNDUP(I681*K681,0)</f>
        <v>0</v>
      </c>
      <c r="N681" s="15">
        <f>M681*J681</f>
        <v>0</v>
      </c>
      <c r="O681" s="15">
        <v>0</v>
      </c>
      <c r="P681" s="15">
        <v>0</v>
      </c>
      <c r="Q681" s="15">
        <f>N681-O681-P681</f>
        <v>0</v>
      </c>
      <c r="R681" s="14" t="s">
        <v>75</v>
      </c>
      <c r="S681" s="14">
        <f>IF(R681="N/A", J681-($B$1-F681), J681-($B$1-R681))</f>
        <v>2</v>
      </c>
      <c r="T681" s="15">
        <v>0</v>
      </c>
      <c r="U681" s="15">
        <v>0</v>
      </c>
      <c r="V681" s="15" t="str">
        <f>IF($S681&lt;3, "N/A", $M681)</f>
        <v>N/A</v>
      </c>
      <c r="W681" s="15" t="str">
        <f>IF($S681&lt;4, "N/A", $M681)</f>
        <v>N/A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No</v>
      </c>
      <c r="AA681" s="17" t="str">
        <f>IF(C681="DM", "N/A", IF(Z681="No","N/A",VLOOKUP(B681,'Extension List'!$A$3:$AE$1972,19,FALSE)))</f>
        <v>N/A</v>
      </c>
      <c r="AB681" s="14" t="str">
        <f>IF(C681="DM", "N/A", IF(Z681="No","N/A",VLOOKUP(B681,'Extension List'!$A$3:$AE$1972,21,FALSE)))</f>
        <v>N/A</v>
      </c>
      <c r="AC681" s="14" t="str">
        <f>IF(AA681="N/A", "N/A", 0)</f>
        <v>N/A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2</v>
      </c>
      <c r="AN681" s="15">
        <f>IF(AD681="N/A", IF(U681="N/A", "N/A", L681+U681), AD681+AH681)</f>
        <v>2</v>
      </c>
      <c r="AO681" s="15" t="str">
        <f>IF(AD681="N/A", IF(V681="N/A", "N/A", L681+V681), IF(AI681="N/A", "N/A", AD681+AI681))</f>
        <v>N/A</v>
      </c>
      <c r="AP681" s="15" t="str">
        <f>IF(AD681="N/A", IF(W681="N/A", "N/A", L681+W681), IF(AJ681="N/A", "N/A", AD681+AJ681))</f>
        <v>N/A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40</v>
      </c>
      <c r="AT681" s="14" t="s">
        <v>40</v>
      </c>
      <c r="AU681" s="14" t="s">
        <v>40</v>
      </c>
      <c r="AV681" s="14" t="s">
        <v>40</v>
      </c>
      <c r="AW681" s="14" t="s">
        <v>40</v>
      </c>
      <c r="AX681" s="14" t="s">
        <v>40</v>
      </c>
      <c r="AY681" s="14" t="s">
        <v>40</v>
      </c>
      <c r="AZ681" s="14" t="s">
        <v>40</v>
      </c>
      <c r="BA681" s="14" t="s">
        <v>40</v>
      </c>
      <c r="BB681" s="14" t="s">
        <v>40</v>
      </c>
      <c r="BC681" s="14" t="s">
        <v>40</v>
      </c>
      <c r="BD681" s="14" t="s">
        <v>40</v>
      </c>
      <c r="BE681" s="14" t="s">
        <v>40</v>
      </c>
      <c r="BF681" s="14" t="s">
        <v>40</v>
      </c>
      <c r="BG681" s="14" t="s">
        <v>40</v>
      </c>
      <c r="BH681" s="14" t="s">
        <v>40</v>
      </c>
      <c r="BI681" s="14"/>
      <c r="BJ681" s="15">
        <f>IF(AR681="R", $CA681, IF(OR(AR681="P", AR681="T", AR681="N"), 0, IF($C681="DM", $T681, IF(OR(AR681="Y", AR681="IR"),$AM681,IF(AR681="C", IF($BI681="Y", IF($AF681="N/A", $Q681, $AF681), IF($AG681="N/A", $T681,$AG681)))))))</f>
        <v>2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2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2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2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2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2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2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2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2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2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2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2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2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2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2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2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2</v>
      </c>
      <c r="CA681" s="14" t="s">
        <v>75</v>
      </c>
      <c r="CB681" s="15">
        <f>BZ681</f>
        <v>2</v>
      </c>
      <c r="CC681" s="14">
        <f>IF(OR($BH681="T", $BH681="R"), 0, IF($BH681="C", IF($BI681="Y", IF($BA681="C", 0, IF(AF681="N/A", Q681-T681, AF681-AG681)), IF($AF681="N/A", U681, AH681)), AN681))</f>
        <v>2</v>
      </c>
      <c r="CD681" s="14" t="str">
        <f>IF(OR($BH681="T", $BH681="R"), 0, IF($BH681="C", IF($BI681="Y", 0, IF($AF681="N/A", V681, AI681)), AO681))</f>
        <v>N/A</v>
      </c>
      <c r="CE681" s="14" t="str">
        <f>IF(OR($BH681="T", $BH681="R"), 0, IF($BH681="C", IF($BI681="Y", 0, IF($AF681="N/A", W681, AJ681)), AP681))</f>
        <v>N/A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S:2 G:0 GR:0</v>
      </c>
      <c r="CH681" s="6"/>
      <c r="CK681" s="6"/>
      <c r="CL681" s="6"/>
      <c r="CM681" s="6"/>
      <c r="CN681" s="6"/>
      <c r="CO681" s="6"/>
      <c r="CP681" s="6"/>
    </row>
    <row r="682" spans="1:94" x14ac:dyDescent="0.25">
      <c r="A682" s="13">
        <v>5598</v>
      </c>
      <c r="B682" s="14" t="s">
        <v>3078</v>
      </c>
      <c r="C682" s="14" t="s">
        <v>63</v>
      </c>
      <c r="D682" s="14" t="s">
        <v>60</v>
      </c>
      <c r="E682" s="14">
        <f>VLOOKUP(B682, 'Rookie Year'!$A$2:$B$55555,2,FALSE)</f>
        <v>2024</v>
      </c>
      <c r="F682" s="14">
        <v>2024</v>
      </c>
      <c r="G682" s="14" t="s">
        <v>40</v>
      </c>
      <c r="H682" s="14" t="s">
        <v>2149</v>
      </c>
      <c r="I682" s="15">
        <v>13</v>
      </c>
      <c r="J682" s="14">
        <v>4</v>
      </c>
      <c r="K682" s="16">
        <f>IF(AND(G682&lt;&gt;"N",R682="N/A"), IF(I682&lt;4, 0, 0.25),IF(I682=1, IF(J682=1,0.25, 0.25), IF(I682&lt;13, 0.25, IF(I682&lt;26, 0.4, IF(I682&lt;51, 0.6, 0.75)))))</f>
        <v>0.25</v>
      </c>
      <c r="L682" s="15">
        <f>I682-M682</f>
        <v>9</v>
      </c>
      <c r="M682" s="15">
        <f>ROUNDUP(I682*K682,0)</f>
        <v>4</v>
      </c>
      <c r="N682" s="15">
        <f>M682*J682</f>
        <v>16</v>
      </c>
      <c r="O682" s="15">
        <v>4</v>
      </c>
      <c r="P682" s="15">
        <v>0</v>
      </c>
      <c r="Q682" s="15">
        <f>N682-O682-P682</f>
        <v>12</v>
      </c>
      <c r="R682" s="14" t="s">
        <v>75</v>
      </c>
      <c r="S682" s="14">
        <f>IF(R682="N/A", J682-($B$1-F682), J682-($B$1-R682))</f>
        <v>3</v>
      </c>
      <c r="T682" s="15">
        <v>4</v>
      </c>
      <c r="U682" s="15">
        <v>4</v>
      </c>
      <c r="V682" s="15">
        <v>4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No</v>
      </c>
      <c r="AA682" s="17" t="str">
        <f>IF(C682="DM", "N/A", IF(Z682="No","N/A",VLOOKUP(B682,'Extension List'!$A$3:$AE$1972,19,FALSE)))</f>
        <v>N/A</v>
      </c>
      <c r="AB682" s="14" t="str">
        <f>IF(C682="DM", "N/A", IF(Z682="No","N/A",VLOOKUP(B682,'Extension List'!$A$3:$AE$1972,21,FALSE)))</f>
        <v>N/A</v>
      </c>
      <c r="AC682" s="14" t="str">
        <f>IF(AA682="N/A", "N/A", 0)</f>
        <v>N/A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13</v>
      </c>
      <c r="AN682" s="15">
        <f>IF(AD682="N/A", IF(U682="N/A", "N/A", L682+U682), AD682+AH682)</f>
        <v>13</v>
      </c>
      <c r="AO682" s="15">
        <f>IF(AD682="N/A", IF(V682="N/A", "N/A", L682+V682), IF(AI682="N/A", "N/A", AD682+AI682))</f>
        <v>13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40</v>
      </c>
      <c r="BA682" s="14" t="s">
        <v>40</v>
      </c>
      <c r="BB682" s="14" t="s">
        <v>40</v>
      </c>
      <c r="BC682" s="14" t="s">
        <v>40</v>
      </c>
      <c r="BD682" s="14" t="s">
        <v>40</v>
      </c>
      <c r="BE682" s="14" t="s">
        <v>40</v>
      </c>
      <c r="BF682" s="14" t="s">
        <v>40</v>
      </c>
      <c r="BG682" s="14" t="s">
        <v>40</v>
      </c>
      <c r="BH682" s="14" t="s">
        <v>40</v>
      </c>
      <c r="BI682" s="14"/>
      <c r="BJ682" s="15">
        <f>IF(AR682="R", $CA682, IF(OR(AR682="P", AR682="T", AR682="N"), 0, IF($C682="DM", $T682, IF(OR(AR682="Y", AR682="IR"),$AM682,IF(AR682="C", IF($BI682="Y", IF($AF682="N/A", $Q682, $AF682), IF($AG682="N/A", $T682,$AG682)))))))</f>
        <v>13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13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13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13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13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13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13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13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13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13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13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13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13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13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13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13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13</v>
      </c>
      <c r="CA682" s="14" t="s">
        <v>75</v>
      </c>
      <c r="CB682" s="15">
        <f>BZ682</f>
        <v>13</v>
      </c>
      <c r="CC682" s="14">
        <f>IF(OR($BH682="T", $BH682="R"), 0, IF($BH682="C", IF($BI682="Y", IF($BA682="C", 0, IF(AF682="N/A", Q682-T682, AF682-AG682)), IF($AF682="N/A", U682, AH682)), AN682))</f>
        <v>13</v>
      </c>
      <c r="CD682" s="14">
        <f>IF(OR($BH682="T", $BH682="R"), 0, IF($BH682="C", IF($BI682="Y", 0, IF($AF682="N/A", V682, AI682)), AO682))</f>
        <v>13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S:9 G:4 GR:12</v>
      </c>
      <c r="CH682" s="6"/>
      <c r="CK682" s="6"/>
      <c r="CL682" s="6"/>
      <c r="CM682" s="6"/>
      <c r="CN682" s="6"/>
      <c r="CO682" s="6"/>
      <c r="CP682" s="6"/>
    </row>
    <row r="683" spans="1:94" x14ac:dyDescent="0.25">
      <c r="A683" s="13">
        <v>5693</v>
      </c>
      <c r="B683" s="14" t="s">
        <v>3079</v>
      </c>
      <c r="C683" s="14" t="s">
        <v>63</v>
      </c>
      <c r="D683" s="14" t="s">
        <v>60</v>
      </c>
      <c r="E683" s="14">
        <f>VLOOKUP(B683, 'Rookie Year'!$A$2:$B$55555,2,FALSE)</f>
        <v>2024</v>
      </c>
      <c r="F683" s="14">
        <v>2024</v>
      </c>
      <c r="G683" s="14" t="s">
        <v>40</v>
      </c>
      <c r="H683" s="14" t="s">
        <v>2935</v>
      </c>
      <c r="I683" s="15">
        <v>1</v>
      </c>
      <c r="J683" s="14">
        <v>3</v>
      </c>
      <c r="K683" s="16">
        <f>IF(AND(G683&lt;&gt;"N",R683="N/A"), IF(I683&lt;4, 0, 0.25),IF(I683=1, IF(J683=1,0.25, 0.25), IF(I683&lt;13, 0.25, IF(I683&lt;26, 0.4, IF(I683&lt;51, 0.6, 0.75)))))</f>
        <v>0</v>
      </c>
      <c r="L683" s="15">
        <f>I683-M683</f>
        <v>1</v>
      </c>
      <c r="M683" s="15">
        <f>ROUNDUP(I683*K683,0)</f>
        <v>0</v>
      </c>
      <c r="N683" s="15">
        <f>M683*J683</f>
        <v>0</v>
      </c>
      <c r="O683" s="15">
        <v>0</v>
      </c>
      <c r="P683" s="15">
        <v>0</v>
      </c>
      <c r="Q683" s="15">
        <f>N683-O683-P683</f>
        <v>0</v>
      </c>
      <c r="R683" s="14" t="s">
        <v>75</v>
      </c>
      <c r="S683" s="14">
        <f>IF(R683="N/A", J683-($B$1-F683), J683-($B$1-R683))</f>
        <v>2</v>
      </c>
      <c r="T683" s="15">
        <v>0</v>
      </c>
      <c r="U683" s="15">
        <v>0</v>
      </c>
      <c r="V683" s="15" t="str">
        <f>IF($S683&lt;3, "N/A", $M683)</f>
        <v>N/A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No</v>
      </c>
      <c r="AA683" s="17" t="str">
        <f>IF(C683="DM", "N/A", IF(Z683="No","N/A",VLOOKUP(B683,'Extension List'!$A$3:$AE$1972,19,FALSE)))</f>
        <v>N/A</v>
      </c>
      <c r="AB683" s="14" t="str">
        <f>IF(C683="DM", "N/A", IF(Z683="No","N/A",VLOOKUP(B683,'Extension List'!$A$3:$AE$1972,21,FALSE)))</f>
        <v>N/A</v>
      </c>
      <c r="AC683" s="14" t="str">
        <f>IF(AA683="N/A", "N/A", 0)</f>
        <v>N/A</v>
      </c>
      <c r="AD683" s="15" t="str">
        <f>IF(AE683="N/A", "N/A", AA683-AE683)</f>
        <v>N/A</v>
      </c>
      <c r="AE683" s="15" t="str">
        <f>IF(AA683="N/A", "N/A", IF(AC683&gt;0, IF(AA683&lt;13, ROUNDUP(0.25*AA683,0), IF(AA683&lt;26, ROUNDUP(0.4*AA683,0), IF(AA683&lt;51, ROUNDUP(0.6*AA683,0), ROUNDUP(0.75*AA683,0)))), "N/A"))</f>
        <v>N/A</v>
      </c>
      <c r="AF683" s="15" t="str">
        <f>IF(AD683="N/A","N/A", (AE683*AC683)+Q683)</f>
        <v>N/A</v>
      </c>
      <c r="AG683" s="15" t="str">
        <f>IF($AF683="N/A", "N/A", "TBC")</f>
        <v>N/A</v>
      </c>
      <c r="AH683" s="15" t="str">
        <f>IF($AF683="N/A", "N/A", "TBC")</f>
        <v>N/A</v>
      </c>
      <c r="AI683" s="15" t="str">
        <f>IF($AF683="N/A","N/A",IF(AC683&gt;1,"TBC","N/A"))</f>
        <v>N/A</v>
      </c>
      <c r="AJ683" s="15" t="str">
        <f>IF($AF683="N/A","N/A",IF(AC683&gt;2,"TBC","N/A"))</f>
        <v>N/A</v>
      </c>
      <c r="AK683" s="15" t="str">
        <f>IF($AF683="N/A","N/A",IF(AC683&gt;3,"TBC","N/A"))</f>
        <v>N/A</v>
      </c>
      <c r="AL683" s="15" t="str">
        <f>IF(AC683="N/A","N/A",IF(AC683&gt;0,IF(SUM(AG683:AK683)&lt;&gt;AF683,"CHECK","OK"),"N/A"))</f>
        <v>N/A</v>
      </c>
      <c r="AM683" s="15">
        <f>IF(AD683="N/A", L683+T683, L683+AG683)</f>
        <v>1</v>
      </c>
      <c r="AN683" s="15">
        <f>IF(AD683="N/A", IF(U683="N/A", "N/A", L683+U683), AD683+AH683)</f>
        <v>1</v>
      </c>
      <c r="AO683" s="15" t="str">
        <f>IF(AD683="N/A", IF(V683="N/A", "N/A", L683+V683), IF(AI683="N/A", "N/A", AD683+AI683))</f>
        <v>N/A</v>
      </c>
      <c r="AP683" s="15" t="str">
        <f>IF(AD683="N/A", IF(W683="N/A", "N/A", L683+W683), IF(AJ683="N/A", "N/A", AD683+AJ683))</f>
        <v>N/A</v>
      </c>
      <c r="AQ683" s="15" t="str">
        <f>IF(AD683="N/A", IF(X683="N/A", "N/A", L683+X683), IF(AK683="N/A", "N/A", AD683+AK683))</f>
        <v>N/A</v>
      </c>
      <c r="AR683" s="14" t="s">
        <v>44</v>
      </c>
      <c r="AS683" s="14" t="s">
        <v>44</v>
      </c>
      <c r="AT683" s="14" t="s">
        <v>44</v>
      </c>
      <c r="AU683" s="14" t="s">
        <v>44</v>
      </c>
      <c r="AV683" s="14" t="s">
        <v>44</v>
      </c>
      <c r="AW683" s="14" t="s">
        <v>44</v>
      </c>
      <c r="AX683" s="14" t="s">
        <v>44</v>
      </c>
      <c r="AY683" s="14" t="s">
        <v>44</v>
      </c>
      <c r="AZ683" s="14" t="s">
        <v>44</v>
      </c>
      <c r="BA683" s="14" t="s">
        <v>44</v>
      </c>
      <c r="BB683" s="14" t="s">
        <v>44</v>
      </c>
      <c r="BC683" s="14" t="s">
        <v>44</v>
      </c>
      <c r="BD683" s="14" t="s">
        <v>44</v>
      </c>
      <c r="BE683" s="14" t="s">
        <v>44</v>
      </c>
      <c r="BF683" s="14" t="s">
        <v>44</v>
      </c>
      <c r="BG683" s="14" t="s">
        <v>44</v>
      </c>
      <c r="BH683" s="14" t="s">
        <v>44</v>
      </c>
      <c r="BI683" s="14"/>
      <c r="BJ683" s="15">
        <f>IF(AR683="R", $CA683, IF(OR(AR683="P", AR683="T", AR683="N"), 0, IF($C683="DM", $T683, IF(OR(AR683="Y", AR683="IR"),$AM683,IF(AR683="C", IF($BI683="Y", IF($AF683="N/A", $Q683, $AF683), IF($AG683="N/A", $T683,$AG683)))))))</f>
        <v>0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0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0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0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0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0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0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0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0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0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0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0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0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0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0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0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0</v>
      </c>
      <c r="CA683" s="14" t="s">
        <v>75</v>
      </c>
      <c r="CB683" s="15">
        <f>BZ683</f>
        <v>0</v>
      </c>
      <c r="CC683" s="14">
        <f>IF(OR($BH683="T", $BH683="R"), 0, IF($BH683="C", IF($BI683="Y", IF($BA683="C", 0, IF(AF683="N/A", Q683-T683, AF683-AG683)), IF($AF683="N/A", U683, AH683)), AN683))</f>
        <v>0</v>
      </c>
      <c r="CD683" s="14" t="str">
        <f>IF(OR($BH683="T", $BH683="R"), 0, IF($BH683="C", IF($BI683="Y", 0, IF($AF683="N/A", V683, AI683)), AO683))</f>
        <v>N/A</v>
      </c>
      <c r="CE683" s="14" t="str">
        <f>IF(OR($BH683="T", $BH683="R"), 0, IF($BH683="C", IF($BI683="Y", 0, IF($AF683="N/A", W683, AJ683)), AP683))</f>
        <v>N/A</v>
      </c>
      <c r="CF683" s="14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S:1 G:0 GR:0</v>
      </c>
      <c r="CH683" s="6"/>
      <c r="CK683" s="6"/>
      <c r="CL683" s="6"/>
      <c r="CM683" s="6"/>
      <c r="CN683" s="6"/>
      <c r="CO683" s="6"/>
      <c r="CP683" s="6"/>
    </row>
    <row r="684" spans="1:94" x14ac:dyDescent="0.25">
      <c r="A684" s="13">
        <v>5372</v>
      </c>
      <c r="B684" s="14" t="s">
        <v>2346</v>
      </c>
      <c r="C684" s="14" t="s">
        <v>63</v>
      </c>
      <c r="D684" s="14" t="s">
        <v>60</v>
      </c>
      <c r="E684" s="14">
        <f>VLOOKUP(B684, 'Rookie Year'!$A$2:$B$55555,2,FALSE)</f>
        <v>2021</v>
      </c>
      <c r="F684" s="14">
        <v>2021</v>
      </c>
      <c r="G684" s="14" t="s">
        <v>40</v>
      </c>
      <c r="H684" s="14" t="s">
        <v>2157</v>
      </c>
      <c r="I684" s="15">
        <v>4</v>
      </c>
      <c r="J684" s="14">
        <v>2</v>
      </c>
      <c r="K684" s="16">
        <f>IF(AND(G684&lt;&gt;"N",R684="N/A"), IF(I684&lt;4, 0, 0.25),IF(I684=1, IF(J684=1,0.25, 0.25), IF(I684&lt;13, 0.25, IF(I684&lt;26, 0.4, IF(I684&lt;51, 0.6, 0.75)))))</f>
        <v>0.25</v>
      </c>
      <c r="L684" s="15">
        <f>I684-M684</f>
        <v>3</v>
      </c>
      <c r="M684" s="15">
        <f>ROUNDUP(I684*K684,0)</f>
        <v>1</v>
      </c>
      <c r="N684" s="15">
        <f>M684*J684</f>
        <v>2</v>
      </c>
      <c r="O684" s="15">
        <v>1</v>
      </c>
      <c r="P684" s="15">
        <v>1</v>
      </c>
      <c r="Q684" s="15">
        <f>N684-O684-P684</f>
        <v>0</v>
      </c>
      <c r="R684" s="14">
        <v>2024</v>
      </c>
      <c r="S684" s="14">
        <f>IF(R684="N/A", J684-($B$1-F684), J684-($B$1-R684))</f>
        <v>1</v>
      </c>
      <c r="T684" s="15">
        <v>0</v>
      </c>
      <c r="U684" s="15" t="str">
        <f>IF($S684&lt;2, "N/A", $M684)</f>
        <v>N/A</v>
      </c>
      <c r="V684" s="15" t="str">
        <f>IF($S684&lt;3, "N/A", $M684)</f>
        <v>N/A</v>
      </c>
      <c r="W684" s="15" t="str">
        <f>IF($S684&lt;4, "N/A", $M684)</f>
        <v>N/A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Yes</v>
      </c>
      <c r="AA684" s="17">
        <f>IF(C684="DM", "N/A", IF(Z684="No","N/A",VLOOKUP(B684,'Extension List'!$A$3:$AE$1972,19,FALSE)))</f>
        <v>5</v>
      </c>
      <c r="AB684" s="14">
        <f>IF(C684="DM", "N/A", IF(Z684="No","N/A",VLOOKUP(B684,'Extension List'!$A$3:$AE$1972,21,FALSE)))</f>
        <v>1</v>
      </c>
      <c r="AC684" s="14">
        <f>IF(AA684="N/A", "N/A", 0)</f>
        <v>0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3</v>
      </c>
      <c r="AN684" s="15" t="str">
        <f>IF(AD684="N/A", IF(U684="N/A", "N/A", L684+U684), AD684+AH684)</f>
        <v>N/A</v>
      </c>
      <c r="AO684" s="15" t="str">
        <f>IF(AD684="N/A", IF(V684="N/A", "N/A", L684+V684), IF(AI684="N/A", "N/A", AD684+AI684))</f>
        <v>N/A</v>
      </c>
      <c r="AP684" s="15" t="str">
        <f>IF(AD684="N/A", IF(W684="N/A", "N/A", L684+W684), IF(AJ684="N/A", "N/A", AD684+AJ684))</f>
        <v>N/A</v>
      </c>
      <c r="AQ684" s="15" t="str">
        <f>IF(AD684="N/A", IF(X684="N/A", "N/A", L684+X684), IF(AK684="N/A", "N/A", AD684+AK684))</f>
        <v>N/A</v>
      </c>
      <c r="AR684" s="14" t="s">
        <v>40</v>
      </c>
      <c r="AS684" s="14" t="s">
        <v>40</v>
      </c>
      <c r="AT684" s="14" t="s">
        <v>40</v>
      </c>
      <c r="AU684" s="14" t="s">
        <v>40</v>
      </c>
      <c r="AV684" s="14" t="s">
        <v>40</v>
      </c>
      <c r="AW684" s="14" t="s">
        <v>44</v>
      </c>
      <c r="AX684" s="14" t="s">
        <v>44</v>
      </c>
      <c r="AY684" s="14" t="s">
        <v>44</v>
      </c>
      <c r="AZ684" s="14" t="s">
        <v>44</v>
      </c>
      <c r="BA684" s="14" t="s">
        <v>44</v>
      </c>
      <c r="BB684" s="14" t="s">
        <v>44</v>
      </c>
      <c r="BC684" s="14" t="s">
        <v>44</v>
      </c>
      <c r="BD684" s="14" t="s">
        <v>44</v>
      </c>
      <c r="BE684" s="14" t="s">
        <v>44</v>
      </c>
      <c r="BF684" s="14" t="s">
        <v>44</v>
      </c>
      <c r="BG684" s="14" t="s">
        <v>44</v>
      </c>
      <c r="BH684" s="14" t="s">
        <v>44</v>
      </c>
      <c r="BI684" s="14"/>
      <c r="BJ684" s="15">
        <f>IF(AR684="R", $CA684, IF(OR(AR684="P", AR684="T", AR684="N"), 0, IF($C684="DM", $T684, IF(OR(AR684="Y", AR684="IR"),$AM684,IF(AR684="C", IF($BI684="Y", IF($AF684="N/A", $Q684, $AF684), IF($AG684="N/A", $T684,$AG684)))))))</f>
        <v>3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3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3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3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3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0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0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0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0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0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0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0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0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0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0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0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0</v>
      </c>
      <c r="CA684" s="14" t="s">
        <v>75</v>
      </c>
      <c r="CB684" s="15">
        <f>BZ684</f>
        <v>0</v>
      </c>
      <c r="CC684" s="14" t="str">
        <f>IF(OR($BH684="T", $BH684="R"), 0, IF($BH684="C", IF($BI684="Y", IF($BA684="C", 0, IF(AF684="N/A", Q684-T684, AF684-AG684)), IF($AF684="N/A", U684, AH684)), AN684))</f>
        <v>N/A</v>
      </c>
      <c r="CD684" s="14" t="str">
        <f>IF(OR($BH684="T", $BH684="R"), 0, IF($BH684="C", IF($BI684="Y", 0, IF($AF684="N/A", V684, AI684)), AO684))</f>
        <v>N/A</v>
      </c>
      <c r="CE684" s="14" t="str">
        <f>IF(OR($BH684="T", $BH684="R"), 0, IF($BH684="C", IF($BI684="Y", 0, IF($AF684="N/A", W684, AJ684)), AP684))</f>
        <v>N/A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S:3 G:1 GR:0</v>
      </c>
      <c r="CH684" s="6"/>
      <c r="CK684" s="6"/>
      <c r="CL684" s="6"/>
      <c r="CM684" s="6"/>
      <c r="CN684" s="6"/>
      <c r="CO684" s="6"/>
      <c r="CP684" s="6"/>
    </row>
    <row r="685" spans="1:94" x14ac:dyDescent="0.25">
      <c r="A685" s="13">
        <v>5247</v>
      </c>
      <c r="B685" s="14" t="s">
        <v>2833</v>
      </c>
      <c r="C685" s="14" t="s">
        <v>63</v>
      </c>
      <c r="D685" s="14" t="s">
        <v>60</v>
      </c>
      <c r="E685" s="14">
        <f>VLOOKUP(B685, 'Rookie Year'!$A$2:$B$55555,2,FALSE)</f>
        <v>2023</v>
      </c>
      <c r="F685" s="14">
        <v>2023</v>
      </c>
      <c r="G685" s="14" t="s">
        <v>40</v>
      </c>
      <c r="H685" s="14" t="s">
        <v>2661</v>
      </c>
      <c r="I685" s="15">
        <v>1</v>
      </c>
      <c r="J685" s="14">
        <v>3</v>
      </c>
      <c r="K685" s="16">
        <f>IF(AND(G685&lt;&gt;"N",R685="N/A"), IF(I685&lt;4, 0, 0.25),IF(I685=1, IF(J685=1,0.25, 0.25), IF(I685&lt;13, 0.25, IF(I685&lt;26, 0.4, IF(I685&lt;51, 0.6, 0.75)))))</f>
        <v>0</v>
      </c>
      <c r="L685" s="15">
        <f>I685-M685</f>
        <v>1</v>
      </c>
      <c r="M685" s="15">
        <f>ROUNDUP(I685*K685,0)</f>
        <v>0</v>
      </c>
      <c r="N685" s="15">
        <f>M685*J685</f>
        <v>0</v>
      </c>
      <c r="O685" s="15">
        <v>0</v>
      </c>
      <c r="P685" s="15">
        <v>0</v>
      </c>
      <c r="Q685" s="15">
        <f>N685-O685-P685</f>
        <v>0</v>
      </c>
      <c r="R685" s="14" t="s">
        <v>75</v>
      </c>
      <c r="S685" s="14">
        <f>IF(R685="N/A", J685-($B$1-F685), J685-($B$1-R685))</f>
        <v>1</v>
      </c>
      <c r="T685" s="15">
        <v>0</v>
      </c>
      <c r="U685" s="15" t="str">
        <f>IF($S685&lt;2, "N/A", $M685)</f>
        <v>N/A</v>
      </c>
      <c r="V685" s="15" t="str">
        <f>IF($S685&lt;3, "N/A", $M685)</f>
        <v>N/A</v>
      </c>
      <c r="W685" s="15" t="str">
        <f>IF($S685&lt;4, "N/A", $M685)</f>
        <v>N/A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Yes</v>
      </c>
      <c r="AA685" s="17">
        <f>IF(C685="DM", "N/A", IF(Z685="No","N/A",VLOOKUP(B685,'Extension List'!$A$3:$AE$1972,19,FALSE)))</f>
        <v>5</v>
      </c>
      <c r="AB685" s="14">
        <f>IF(C685="DM", "N/A", IF(Z685="No","N/A",VLOOKUP(B685,'Extension List'!$A$3:$AE$1972,21,FALSE)))</f>
        <v>1</v>
      </c>
      <c r="AC685" s="14">
        <f>IF(AA685="N/A", "N/A", 0)</f>
        <v>0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1</v>
      </c>
      <c r="AN685" s="15" t="str">
        <f>IF(AD685="N/A", IF(U685="N/A", "N/A", L685+U685), AD685+AH685)</f>
        <v>N/A</v>
      </c>
      <c r="AO685" s="15" t="str">
        <f>IF(AD685="N/A", IF(V685="N/A", "N/A", L685+V685), IF(AI685="N/A", "N/A", AD685+AI685))</f>
        <v>N/A</v>
      </c>
      <c r="AP685" s="15" t="str">
        <f>IF(AD685="N/A", IF(W685="N/A", "N/A", L685+W685), IF(AJ685="N/A", "N/A", AD685+AJ685))</f>
        <v>N/A</v>
      </c>
      <c r="AQ685" s="15" t="str">
        <f>IF(AD685="N/A", IF(X685="N/A", "N/A", L685+X685), IF(AK685="N/A", "N/A", AD685+AK685))</f>
        <v>N/A</v>
      </c>
      <c r="AR685" s="14" t="s">
        <v>44</v>
      </c>
      <c r="AS685" s="14" t="s">
        <v>44</v>
      </c>
      <c r="AT685" s="14" t="s">
        <v>44</v>
      </c>
      <c r="AU685" s="14" t="s">
        <v>44</v>
      </c>
      <c r="AV685" s="14" t="s">
        <v>44</v>
      </c>
      <c r="AW685" s="14" t="s">
        <v>44</v>
      </c>
      <c r="AX685" s="14" t="s">
        <v>44</v>
      </c>
      <c r="AY685" s="14" t="s">
        <v>44</v>
      </c>
      <c r="AZ685" s="14" t="s">
        <v>44</v>
      </c>
      <c r="BA685" s="14" t="s">
        <v>44</v>
      </c>
      <c r="BB685" s="14" t="s">
        <v>44</v>
      </c>
      <c r="BC685" s="14" t="s">
        <v>44</v>
      </c>
      <c r="BD685" s="14" t="s">
        <v>44</v>
      </c>
      <c r="BE685" s="14" t="s">
        <v>44</v>
      </c>
      <c r="BF685" s="14" t="s">
        <v>44</v>
      </c>
      <c r="BG685" s="14" t="s">
        <v>44</v>
      </c>
      <c r="BH685" s="14" t="s">
        <v>44</v>
      </c>
      <c r="BI685" s="14"/>
      <c r="BJ685" s="15">
        <f>IF(AR685="R", $CA685, IF(OR(AR685="P", AR685="T", AR685="N"), 0, IF($C685="DM", $T685, IF(OR(AR685="Y", AR685="IR"),$AM685,IF(AR685="C", IF($BI685="Y", IF($AF685="N/A", $Q685, $AF685), IF($AG685="N/A", $T685,$AG685)))))))</f>
        <v>0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0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0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0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0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0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0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0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0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0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0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0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0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0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0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0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0</v>
      </c>
      <c r="CA685" s="14" t="s">
        <v>75</v>
      </c>
      <c r="CB685" s="15">
        <f>BZ685</f>
        <v>0</v>
      </c>
      <c r="CC685" s="14" t="str">
        <f>IF(OR($BH685="T", $BH685="R"), 0, IF($BH685="C", IF($BI685="Y", IF($BA685="C", 0, IF(AF685="N/A", Q685-T685, AF685-AG685)), IF($AF685="N/A", U685, AH685)), AN685))</f>
        <v>N/A</v>
      </c>
      <c r="CD685" s="14" t="str">
        <f>IF(OR($BH685="T", $BH685="R"), 0, IF($BH685="C", IF($BI685="Y", 0, IF($AF685="N/A", V685, AI685)), AO685))</f>
        <v>N/A</v>
      </c>
      <c r="CE685" s="14" t="str">
        <f>IF(OR($BH685="T", $BH685="R"), 0, IF($BH685="C", IF($BI685="Y", 0, IF($AF685="N/A", W685, AJ685)), AP685))</f>
        <v>N/A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S:1 G:0 GR:0</v>
      </c>
      <c r="CH685" s="6"/>
      <c r="CK685" s="6"/>
      <c r="CL685" s="6"/>
      <c r="CM685" s="6"/>
      <c r="CN685" s="6"/>
      <c r="CO685" s="6"/>
      <c r="CP685" s="6"/>
    </row>
    <row r="686" spans="1:94" x14ac:dyDescent="0.25">
      <c r="A686" s="13">
        <v>6165</v>
      </c>
      <c r="B686" s="14" t="s">
        <v>2571</v>
      </c>
      <c r="C686" s="14" t="s">
        <v>63</v>
      </c>
      <c r="D686" s="14" t="s">
        <v>60</v>
      </c>
      <c r="E686" s="14">
        <f>VLOOKUP(B686, 'Rookie Year'!$A$2:$B$55555,2,FALSE)</f>
        <v>2022</v>
      </c>
      <c r="F686" s="14">
        <v>2025</v>
      </c>
      <c r="G686" s="14" t="s">
        <v>42</v>
      </c>
      <c r="H686" s="14">
        <v>2</v>
      </c>
      <c r="I686" s="15">
        <v>6</v>
      </c>
      <c r="J686" s="14">
        <v>1</v>
      </c>
      <c r="K686" s="16">
        <f>IF(AND(G686&lt;&gt;"N",R686="N/A"), IF(I686&lt;4, 0, 0.25),IF(I686=1, IF(J686=1,0.25, 0.25), IF(I686&lt;13, 0.25, IF(I686&lt;26, 0.4, IF(I686&lt;51, 0.6, 0.75)))))</f>
        <v>0.25</v>
      </c>
      <c r="L686" s="15">
        <f>I686-M686</f>
        <v>4</v>
      </c>
      <c r="M686" s="15">
        <f>ROUNDUP(I686*K686,0)</f>
        <v>2</v>
      </c>
      <c r="N686" s="15">
        <f>M686*J686</f>
        <v>2</v>
      </c>
      <c r="O686" s="15">
        <v>0</v>
      </c>
      <c r="P686" s="15">
        <v>0</v>
      </c>
      <c r="Q686" s="15">
        <f>N686-O686-P686</f>
        <v>2</v>
      </c>
      <c r="R686" s="14" t="s">
        <v>75</v>
      </c>
      <c r="S686" s="14">
        <f>IF(R686="N/A", J686-($B$1-F686), J686-($B$1-R686))</f>
        <v>1</v>
      </c>
      <c r="T686" s="15">
        <f>IF($S686&lt;1, "N/A", $M686)</f>
        <v>2</v>
      </c>
      <c r="U686" s="15" t="str">
        <f>IF($S686&lt;2, "N/A", $M686)</f>
        <v>N/A</v>
      </c>
      <c r="V686" s="15" t="str">
        <f>IF($S686&lt;3, "N/A", $M686)</f>
        <v>N/A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No</v>
      </c>
      <c r="AA686" s="17" t="str">
        <f>IF(C686="DM", "N/A", IF(Z686="No","N/A",VLOOKUP(B686,'Extension List'!$A$3:$AE$1972,19,FALSE)))</f>
        <v>N/A</v>
      </c>
      <c r="AB686" s="14" t="str">
        <f>IF(C686="DM", "N/A", IF(Z686="No","N/A",VLOOKUP(B686,'Extension List'!$A$3:$AE$1972,21,FALSE)))</f>
        <v>N/A</v>
      </c>
      <c r="AC686" s="14" t="str">
        <f>IF(AA686="N/A", "N/A", 0)</f>
        <v>N/A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6</v>
      </c>
      <c r="AN686" s="15" t="str">
        <f>IF(AD686="N/A", IF(U686="N/A", "N/A", L686+U686), AD686+AH686)</f>
        <v>N/A</v>
      </c>
      <c r="AO686" s="15" t="str">
        <f>IF(AD686="N/A", IF(V686="N/A", "N/A", L686+V686), IF(AI686="N/A", "N/A", AD686+AI686))</f>
        <v>N/A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42</v>
      </c>
      <c r="AS686" s="14" t="s">
        <v>42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J686" s="15">
        <f>IF(AR686="R", $CA686, IF(OR(AR686="P", AR686="T", AR686="N"), 0, IF($C686="DM", $T686, IF(OR(AR686="Y", AR686="IR"),$AM686,IF(AR686="C", IF($BI686="Y", IF($AF686="N/A", $Q686, $AF686), IF($AG686="N/A", $T686,$AG686)))))))</f>
        <v>0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0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6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6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6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6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6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6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6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6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6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6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6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6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6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6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6</v>
      </c>
      <c r="CA686" s="14" t="s">
        <v>75</v>
      </c>
      <c r="CB686" s="15">
        <f>BZ686</f>
        <v>6</v>
      </c>
      <c r="CC686" s="14" t="str">
        <f>IF(OR($BH686="T", $BH686="R"), 0, IF($BH686="C", IF($BI686="Y", IF($BA686="C", 0, IF(AF686="N/A", Q686-T686, AF686-AG686)), IF($AF686="N/A", U686, AH686)), AN686))</f>
        <v>N/A</v>
      </c>
      <c r="CD686" s="14" t="str">
        <f>IF(OR($BH686="T", $BH686="R"), 0, IF($BH686="C", IF($BI686="Y", 0, IF($AF686="N/A", V686, AI686)), AO686))</f>
        <v>N/A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S:4 G:2 GR:2</v>
      </c>
      <c r="CH686" s="6"/>
      <c r="CK686" s="6"/>
      <c r="CL686" s="6"/>
      <c r="CM686" s="6"/>
      <c r="CN686" s="6"/>
      <c r="CO686" s="6"/>
      <c r="CP686" s="6"/>
    </row>
    <row r="687" spans="1:94" x14ac:dyDescent="0.25">
      <c r="A687" s="13">
        <v>5215</v>
      </c>
      <c r="B687" s="14" t="s">
        <v>2806</v>
      </c>
      <c r="C687" s="14" t="s">
        <v>63</v>
      </c>
      <c r="D687" s="14" t="s">
        <v>60</v>
      </c>
      <c r="E687" s="14">
        <f>VLOOKUP(B687, 'Rookie Year'!$A$2:$B$55555,2,FALSE)</f>
        <v>2023</v>
      </c>
      <c r="F687" s="14">
        <v>2023</v>
      </c>
      <c r="G687" s="14" t="s">
        <v>40</v>
      </c>
      <c r="H687" s="14" t="s">
        <v>2869</v>
      </c>
      <c r="I687" s="15">
        <v>1</v>
      </c>
      <c r="J687" s="14">
        <v>3</v>
      </c>
      <c r="K687" s="16">
        <f>IF(AND(G687&lt;&gt;"N",R687="N/A"), IF(I687&lt;4, 0, 0.25),IF(I687=1, IF(J687=1,0.25, 0.25), IF(I687&lt;13, 0.25, IF(I687&lt;26, 0.4, IF(I687&lt;51, 0.6, 0.75)))))</f>
        <v>0</v>
      </c>
      <c r="L687" s="15">
        <f>I687-M687</f>
        <v>1</v>
      </c>
      <c r="M687" s="15">
        <f>ROUNDUP(I687*K687,0)</f>
        <v>0</v>
      </c>
      <c r="N687" s="15">
        <f>M687*J687</f>
        <v>0</v>
      </c>
      <c r="O687" s="15">
        <v>0</v>
      </c>
      <c r="P687" s="15">
        <v>0</v>
      </c>
      <c r="Q687" s="15">
        <f>N687-O687-P687</f>
        <v>0</v>
      </c>
      <c r="R687" s="14" t="s">
        <v>75</v>
      </c>
      <c r="S687" s="14">
        <f>IF(R687="N/A", J687-($B$1-F687), J687-($B$1-R687))</f>
        <v>1</v>
      </c>
      <c r="T687" s="15">
        <v>0</v>
      </c>
      <c r="U687" s="15" t="str">
        <f>IF($S687&lt;2, "N/A", $M687)</f>
        <v>N/A</v>
      </c>
      <c r="V687" s="15" t="str">
        <f>IF($S687&lt;3, "N/A", $M687)</f>
        <v>N/A</v>
      </c>
      <c r="W687" s="15" t="str">
        <f>IF($S687&lt;4, "N/A", $M687)</f>
        <v>N/A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Yes</v>
      </c>
      <c r="AA687" s="17">
        <f>IF(C687="DM", "N/A", IF(Z687="No","N/A",VLOOKUP(B687,'Extension List'!$A$3:$AE$1972,19,FALSE)))</f>
        <v>5</v>
      </c>
      <c r="AB687" s="14">
        <f>IF(C687="DM", "N/A", IF(Z687="No","N/A",VLOOKUP(B687,'Extension List'!$A$3:$AE$1972,21,FALSE)))</f>
        <v>1</v>
      </c>
      <c r="AC687" s="14">
        <f>IF(AA687="N/A", "N/A", 0)</f>
        <v>0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1</v>
      </c>
      <c r="AN687" s="15" t="str">
        <f>IF(AD687="N/A", IF(U687="N/A", "N/A", L687+U687), AD687+AH687)</f>
        <v>N/A</v>
      </c>
      <c r="AO687" s="15" t="str">
        <f>IF(AD687="N/A", IF(V687="N/A", "N/A", L687+V687), IF(AI687="N/A", "N/A", AD687+AI687))</f>
        <v>N/A</v>
      </c>
      <c r="AP687" s="15" t="str">
        <f>IF(AD687="N/A", IF(W687="N/A", "N/A", L687+W687), IF(AJ687="N/A", "N/A", AD687+AJ687))</f>
        <v>N/A</v>
      </c>
      <c r="AQ687" s="15" t="str">
        <f>IF(AD687="N/A", IF(X687="N/A", "N/A", L687+X687), IF(AK687="N/A", "N/A", AD687+AK687))</f>
        <v>N/A</v>
      </c>
      <c r="AR687" s="14" t="s">
        <v>44</v>
      </c>
      <c r="AS687" s="14" t="s">
        <v>44</v>
      </c>
      <c r="AT687" s="14" t="s">
        <v>44</v>
      </c>
      <c r="AU687" s="14" t="s">
        <v>44</v>
      </c>
      <c r="AV687" s="14" t="s">
        <v>44</v>
      </c>
      <c r="AW687" s="14" t="s">
        <v>44</v>
      </c>
      <c r="AX687" s="14" t="s">
        <v>44</v>
      </c>
      <c r="AY687" s="14" t="s">
        <v>44</v>
      </c>
      <c r="AZ687" s="14" t="s">
        <v>44</v>
      </c>
      <c r="BA687" s="14" t="s">
        <v>44</v>
      </c>
      <c r="BB687" s="14" t="s">
        <v>44</v>
      </c>
      <c r="BC687" s="14" t="s">
        <v>44</v>
      </c>
      <c r="BD687" s="14" t="s">
        <v>44</v>
      </c>
      <c r="BE687" s="14" t="s">
        <v>44</v>
      </c>
      <c r="BF687" s="14" t="s">
        <v>44</v>
      </c>
      <c r="BG687" s="14" t="s">
        <v>44</v>
      </c>
      <c r="BH687" s="14" t="s">
        <v>44</v>
      </c>
      <c r="BI687" s="14"/>
      <c r="BJ687" s="15">
        <f>IF(AR687="R", $CA687, IF(OR(AR687="P", AR687="T", AR687="N"), 0, IF($C687="DM", $T687, IF(OR(AR687="Y", AR687="IR"),$AM687,IF(AR687="C", IF($BI687="Y", IF($AF687="N/A", $Q687, $AF687), IF($AG687="N/A", $T687,$AG687)))))))</f>
        <v>0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0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0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0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0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0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0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0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0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0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0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0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0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0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0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0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0</v>
      </c>
      <c r="CA687" s="14" t="s">
        <v>75</v>
      </c>
      <c r="CB687" s="15">
        <f>BZ687</f>
        <v>0</v>
      </c>
      <c r="CC687" s="14" t="str">
        <f>IF(OR($BH687="T", $BH687="R"), 0, IF($BH687="C", IF($BI687="Y", IF($BA687="C", 0, IF(AF687="N/A", Q687-T687, AF687-AG687)), IF($AF687="N/A", U687, AH687)), AN687))</f>
        <v>N/A</v>
      </c>
      <c r="CD687" s="14" t="str">
        <f>IF(OR($BH687="T", $BH687="R"), 0, IF($BH687="C", IF($BI687="Y", 0, IF($AF687="N/A", V687, AI687)), AO687))</f>
        <v>N/A</v>
      </c>
      <c r="CE687" s="14" t="str">
        <f>IF(OR($BH687="T", $BH687="R"), 0, IF($BH687="C", IF($BI687="Y", 0, IF($AF687="N/A", W687, AJ687)), AP687))</f>
        <v>N/A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S:1 G:0 GR:0</v>
      </c>
      <c r="CH687" s="6"/>
      <c r="CK687" s="6"/>
      <c r="CL687" s="6"/>
      <c r="CM687" s="6"/>
      <c r="CN687" s="6"/>
      <c r="CO687" s="6"/>
      <c r="CP687" s="6"/>
    </row>
    <row r="688" spans="1:94" x14ac:dyDescent="0.25">
      <c r="A688" s="13">
        <v>5920</v>
      </c>
      <c r="B688" s="14" t="s">
        <v>2592</v>
      </c>
      <c r="C688" s="14" t="s">
        <v>63</v>
      </c>
      <c r="D688" s="14" t="s">
        <v>60</v>
      </c>
      <c r="E688" s="14">
        <f>VLOOKUP(B688, 'Rookie Year'!$A$2:$B$55555,2,FALSE)</f>
        <v>2022</v>
      </c>
      <c r="F688" s="14">
        <v>2025</v>
      </c>
      <c r="G688" s="14" t="s">
        <v>42</v>
      </c>
      <c r="H688" s="14" t="s">
        <v>1927</v>
      </c>
      <c r="I688" s="15">
        <v>15</v>
      </c>
      <c r="J688" s="14">
        <v>4</v>
      </c>
      <c r="K688" s="16">
        <f>IF(AND(G688&lt;&gt;"N",R688="N/A"), IF(I688&lt;4, 0, 0.25),IF(I688=1, IF(J688=1,0.25, 0.25), IF(I688&lt;13, 0.25, IF(I688&lt;26, 0.4, IF(I688&lt;51, 0.6, 0.75)))))</f>
        <v>0.4</v>
      </c>
      <c r="L688" s="15">
        <f>I688-M688</f>
        <v>9</v>
      </c>
      <c r="M688" s="15">
        <f>ROUNDUP(I688*K688,0)</f>
        <v>6</v>
      </c>
      <c r="N688" s="15">
        <f>M688*J688</f>
        <v>24</v>
      </c>
      <c r="O688" s="15">
        <v>0</v>
      </c>
      <c r="P688" s="15">
        <v>0</v>
      </c>
      <c r="Q688" s="15">
        <f>N688-O688-P688</f>
        <v>24</v>
      </c>
      <c r="R688" s="14" t="s">
        <v>75</v>
      </c>
      <c r="S688" s="14">
        <f>IF(R688="N/A", J688-($B$1-F688), J688-($B$1-R688))</f>
        <v>4</v>
      </c>
      <c r="T688" s="15">
        <v>24</v>
      </c>
      <c r="U688" s="15">
        <v>0</v>
      </c>
      <c r="V688" s="15">
        <v>0</v>
      </c>
      <c r="W688" s="15">
        <v>0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No</v>
      </c>
      <c r="AA688" s="17" t="str">
        <f>IF(C688="DM", "N/A", IF(Z688="No","N/A",VLOOKUP(B688,'Extension List'!$A$3:$AE$1972,19,FALSE)))</f>
        <v>N/A</v>
      </c>
      <c r="AB688" s="14" t="str">
        <f>IF(C688="DM", "N/A", IF(Z688="No","N/A",VLOOKUP(B688,'Extension List'!$A$3:$AE$1972,21,FALSE)))</f>
        <v>N/A</v>
      </c>
      <c r="AC688" s="14" t="str">
        <f>IF(AA688="N/A", "N/A", 0)</f>
        <v>N/A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33</v>
      </c>
      <c r="AN688" s="15">
        <f>IF(AD688="N/A", IF(U688="N/A", "N/A", L688+U688), AD688+AH688)</f>
        <v>9</v>
      </c>
      <c r="AO688" s="15">
        <f>IF(AD688="N/A", IF(V688="N/A", "N/A", L688+V688), IF(AI688="N/A", "N/A", AD688+AI688))</f>
        <v>9</v>
      </c>
      <c r="AP688" s="15">
        <f>IF(AD688="N/A", IF(W688="N/A", "N/A", L688+W688), IF(AJ688="N/A", "N/A", AD688+AJ688))</f>
        <v>9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40</v>
      </c>
      <c r="AY688" s="14" t="s">
        <v>40</v>
      </c>
      <c r="AZ688" s="14" t="s">
        <v>40</v>
      </c>
      <c r="BA688" s="14" t="s">
        <v>40</v>
      </c>
      <c r="BB688" s="14" t="s">
        <v>40</v>
      </c>
      <c r="BC688" s="14" t="s">
        <v>40</v>
      </c>
      <c r="BD688" s="14" t="s">
        <v>40</v>
      </c>
      <c r="BE688" s="14" t="s">
        <v>40</v>
      </c>
      <c r="BF688" s="14" t="s">
        <v>40</v>
      </c>
      <c r="BG688" s="14" t="s">
        <v>40</v>
      </c>
      <c r="BH688" s="14" t="s">
        <v>40</v>
      </c>
      <c r="BI688" s="14"/>
      <c r="BJ688" s="15">
        <f>IF(AR688="R", $CA688, IF(OR(AR688="P", AR688="T", AR688="N"), 0, IF($C688="DM", $T688, IF(OR(AR688="Y", AR688="IR"),$AM688,IF(AR688="C", IF($BI688="Y", IF($AF688="N/A", $Q688, $AF688), IF($AG688="N/A", $T688,$AG688)))))))</f>
        <v>33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33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33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33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33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33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33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33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33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33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33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33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33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33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33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33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33</v>
      </c>
      <c r="CA688" s="14" t="s">
        <v>75</v>
      </c>
      <c r="CB688" s="15">
        <f>BZ688</f>
        <v>33</v>
      </c>
      <c r="CC688" s="14">
        <f>IF(OR($BH688="T", $BH688="R"), 0, IF($BH688="C", IF($BI688="Y", IF($BA688="C", 0, IF(AF688="N/A", Q688-T688, AF688-AG688)), IF($AF688="N/A", U688, AH688)), AN688))</f>
        <v>9</v>
      </c>
      <c r="CD688" s="14">
        <f>IF(OR($BH688="T", $BH688="R"), 0, IF($BH688="C", IF($BI688="Y", 0, IF($AF688="N/A", V688, AI688)), AO688))</f>
        <v>9</v>
      </c>
      <c r="CE688" s="14">
        <f>IF(OR($BH688="T", $BH688="R"), 0, IF($BH688="C", IF($BI688="Y", 0, IF($AF688="N/A", W688, AJ688)), AP688))</f>
        <v>9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S:9 G:6 GR:24</v>
      </c>
      <c r="CH688" s="6"/>
      <c r="CK688" s="6"/>
      <c r="CL688" s="6"/>
      <c r="CM688" s="6"/>
      <c r="CN688" s="6"/>
      <c r="CO688" s="6"/>
      <c r="CP688" s="6"/>
    </row>
    <row r="689" spans="1:94" x14ac:dyDescent="0.25">
      <c r="A689" s="13">
        <v>2533</v>
      </c>
      <c r="B689" s="14" t="s">
        <v>1608</v>
      </c>
      <c r="C689" s="14" t="s">
        <v>63</v>
      </c>
      <c r="D689" s="14" t="s">
        <v>60</v>
      </c>
      <c r="E689" s="14">
        <f>VLOOKUP(B689, 'Rookie Year'!$A$2:$B$55555,2,FALSE)</f>
        <v>2018</v>
      </c>
      <c r="F689" s="14">
        <v>2018</v>
      </c>
      <c r="G689" s="14" t="s">
        <v>40</v>
      </c>
      <c r="H689" s="14" t="s">
        <v>1926</v>
      </c>
      <c r="I689" s="15">
        <v>34</v>
      </c>
      <c r="J689" s="14">
        <v>5</v>
      </c>
      <c r="K689" s="16">
        <f>IF(AND(G689&lt;&gt;"N",R689="N/A"), IF(I689&lt;4, 0, 0.25),IF(I689=1, IF(J689=1,0.25, 0.25), IF(I689&lt;13, 0.25, IF(I689&lt;26, 0.4, IF(I689&lt;51, 0.6, 0.75)))))</f>
        <v>0.6</v>
      </c>
      <c r="L689" s="15">
        <f>I689-M689</f>
        <v>13</v>
      </c>
      <c r="M689" s="15">
        <f>ROUNDUP(I689*K689,0)</f>
        <v>21</v>
      </c>
      <c r="N689" s="15">
        <f>M689*J689</f>
        <v>105</v>
      </c>
      <c r="O689" s="15">
        <v>105</v>
      </c>
      <c r="P689" s="15">
        <v>0</v>
      </c>
      <c r="Q689" s="15">
        <f>N689-O689-P689</f>
        <v>0</v>
      </c>
      <c r="R689" s="14">
        <v>2021</v>
      </c>
      <c r="S689" s="14">
        <f>IF(R689="N/A", J689-($B$1-F689), J689-($B$1-R689))</f>
        <v>1</v>
      </c>
      <c r="T689" s="15">
        <v>0</v>
      </c>
      <c r="U689" s="15" t="str">
        <f>IF($S689&lt;2, "N/A", $M689)</f>
        <v>N/A</v>
      </c>
      <c r="V689" s="15" t="str">
        <f>IF($S689&lt;3, "N/A", $M689)</f>
        <v>N/A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Yes</v>
      </c>
      <c r="AA689" s="17">
        <f>IF(C689="DM", "N/A", IF(Z689="No","N/A",VLOOKUP(B689,'Extension List'!$A$3:$AE$1972,19,FALSE)))</f>
        <v>44</v>
      </c>
      <c r="AB689" s="14">
        <f>IF(C689="DM", "N/A", IF(Z689="No","N/A",VLOOKUP(B689,'Extension List'!$A$3:$AE$1972,21,FALSE)))</f>
        <v>4</v>
      </c>
      <c r="AC689" s="14">
        <f>IF(AA689="N/A", "N/A", 0)</f>
        <v>0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13</v>
      </c>
      <c r="AN689" s="15" t="str">
        <f>IF(AD689="N/A", IF(U689="N/A", "N/A", L689+U689), AD689+AH689)</f>
        <v>N/A</v>
      </c>
      <c r="AO689" s="15" t="str">
        <f>IF(AD689="N/A", IF(V689="N/A", "N/A", L689+V689), IF(AI689="N/A", "N/A", AD689+AI689))</f>
        <v>N/A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40</v>
      </c>
      <c r="AV689" s="14" t="s">
        <v>46</v>
      </c>
      <c r="AW689" s="14" t="s">
        <v>46</v>
      </c>
      <c r="AX689" s="14" t="s">
        <v>46</v>
      </c>
      <c r="AY689" s="14" t="s">
        <v>46</v>
      </c>
      <c r="AZ689" s="14" t="s">
        <v>46</v>
      </c>
      <c r="BA689" s="14" t="s">
        <v>46</v>
      </c>
      <c r="BB689" s="14" t="s">
        <v>46</v>
      </c>
      <c r="BC689" s="14" t="s">
        <v>46</v>
      </c>
      <c r="BD689" s="14" t="s">
        <v>46</v>
      </c>
      <c r="BE689" s="14" t="s">
        <v>46</v>
      </c>
      <c r="BF689" s="14" t="s">
        <v>46</v>
      </c>
      <c r="BG689" s="14" t="s">
        <v>46</v>
      </c>
      <c r="BH689" s="14" t="s">
        <v>46</v>
      </c>
      <c r="BI689" s="14"/>
      <c r="BJ689" s="15">
        <f>IF(AR689="R", $CA689, IF(OR(AR689="P", AR689="T", AR689="N"), 0, IF($C689="DM", $T689, IF(OR(AR689="Y", AR689="IR"),$AM689,IF(AR689="C", IF($BI689="Y", IF($AF689="N/A", $Q689, $AF689), IF($AG689="N/A", $T689,$AG689)))))))</f>
        <v>13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13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13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13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0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0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0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0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0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0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0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0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0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0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0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0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0</v>
      </c>
      <c r="CA689" s="14" t="s">
        <v>75</v>
      </c>
      <c r="CB689" s="15">
        <f>BZ689</f>
        <v>0</v>
      </c>
      <c r="CC689" s="14">
        <f>IF(OR($BH689="T", $BH689="R"), 0, IF($BH689="C", IF($BI689="Y", IF($BA689="C", 0, IF(AF689="N/A", Q689-T689, AF689-AG689)), IF($AF689="N/A", U689, AH689)), AN689))</f>
        <v>0</v>
      </c>
      <c r="CD689" s="14">
        <f>IF(OR($BH689="T", $BH689="R"), 0, IF($BH689="C", IF($BI689="Y", 0, IF($AF689="N/A", V689, AI689)), AO689))</f>
        <v>0</v>
      </c>
      <c r="CE689" s="14">
        <f>IF(OR($BH689="T", $BH689="R"), 0, IF($BH689="C", IF($BI689="Y", 0, IF($AF689="N/A", W689, AJ689)), AP689))</f>
        <v>0</v>
      </c>
      <c r="CF689" s="14">
        <f>IF(OR($BH689="T", $BH689="R"), 0, IF($BH689="C", IF($BI689="Y", 0, IF($AF689="N/A", X689, AK689)), AQ689))</f>
        <v>0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S:13 G:21 GR:0</v>
      </c>
      <c r="CH689" s="6"/>
      <c r="CK689" s="6"/>
      <c r="CL689" s="6"/>
      <c r="CM689" s="6"/>
      <c r="CN689" s="6"/>
      <c r="CO689" s="6"/>
      <c r="CP689" s="6"/>
    </row>
    <row r="690" spans="1:94" x14ac:dyDescent="0.25">
      <c r="A690" s="13">
        <v>5485</v>
      </c>
      <c r="B690" s="14" t="s">
        <v>2843</v>
      </c>
      <c r="C690" s="14" t="s">
        <v>63</v>
      </c>
      <c r="D690" s="14" t="s">
        <v>60</v>
      </c>
      <c r="E690" s="14">
        <f>VLOOKUP(B690, 'Rookie Year'!$A$2:$B$55555,2,FALSE)</f>
        <v>2023</v>
      </c>
      <c r="F690" s="14">
        <v>2024</v>
      </c>
      <c r="G690" s="14" t="s">
        <v>42</v>
      </c>
      <c r="H690" s="14" t="s">
        <v>2928</v>
      </c>
      <c r="I690" s="15">
        <v>4</v>
      </c>
      <c r="J690" s="14">
        <v>2</v>
      </c>
      <c r="K690" s="16">
        <f>IF(AND(G690&lt;&gt;"N",R690="N/A"), IF(I690&lt;4, 0, 0.25),IF(I690=1, IF(J690=1,0.25, 0.25), IF(I690&lt;13, 0.25, IF(I690&lt;26, 0.4, IF(I690&lt;51, 0.6, 0.75)))))</f>
        <v>0.25</v>
      </c>
      <c r="L690" s="15">
        <f>I690-M690</f>
        <v>3</v>
      </c>
      <c r="M690" s="15">
        <f>ROUNDUP(I690*K690,0)</f>
        <v>1</v>
      </c>
      <c r="N690" s="15">
        <f>M690*J690</f>
        <v>2</v>
      </c>
      <c r="O690" s="15">
        <v>2</v>
      </c>
      <c r="P690" s="15">
        <v>0</v>
      </c>
      <c r="Q690" s="15">
        <f>N690-O690-P690</f>
        <v>0</v>
      </c>
      <c r="R690" s="14" t="s">
        <v>75</v>
      </c>
      <c r="S690" s="14">
        <f>IF(R690="N/A", J690-($B$1-F690), J690-($B$1-R690))</f>
        <v>1</v>
      </c>
      <c r="T690" s="15">
        <v>0</v>
      </c>
      <c r="U690" s="15" t="str">
        <f>IF($S690&lt;2, "N/A", $M690)</f>
        <v>N/A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Yes</v>
      </c>
      <c r="AA690" s="17">
        <f>IF(C690="DM", "N/A", IF(Z690="No","N/A",VLOOKUP(B690,'Extension List'!$A$3:$AE$1972,19,FALSE)))</f>
        <v>5</v>
      </c>
      <c r="AB690" s="14">
        <f>IF(C690="DM", "N/A", IF(Z690="No","N/A",VLOOKUP(B690,'Extension List'!$A$3:$AE$1972,21,FALSE)))</f>
        <v>1</v>
      </c>
      <c r="AC690" s="14">
        <f>IF(AA690="N/A", "N/A", 0)</f>
        <v>0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3</v>
      </c>
      <c r="AN690" s="15" t="str">
        <f>IF(AD690="N/A", IF(U690="N/A", "N/A", L690+U690), AD690+AH690)</f>
        <v>N/A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44</v>
      </c>
      <c r="AT690" s="14" t="s">
        <v>44</v>
      </c>
      <c r="AU690" s="14" t="s">
        <v>44</v>
      </c>
      <c r="AV690" s="14" t="s">
        <v>44</v>
      </c>
      <c r="AW690" s="14" t="s">
        <v>44</v>
      </c>
      <c r="AX690" s="14" t="s">
        <v>44</v>
      </c>
      <c r="AY690" s="14" t="s">
        <v>44</v>
      </c>
      <c r="AZ690" s="14" t="s">
        <v>44</v>
      </c>
      <c r="BA690" s="14" t="s">
        <v>44</v>
      </c>
      <c r="BB690" s="14" t="s">
        <v>44</v>
      </c>
      <c r="BC690" s="14" t="s">
        <v>44</v>
      </c>
      <c r="BD690" s="14" t="s">
        <v>44</v>
      </c>
      <c r="BE690" s="14" t="s">
        <v>44</v>
      </c>
      <c r="BF690" s="14" t="s">
        <v>44</v>
      </c>
      <c r="BG690" s="14" t="s">
        <v>44</v>
      </c>
      <c r="BH690" s="14" t="s">
        <v>44</v>
      </c>
      <c r="BI690" s="14"/>
      <c r="BJ690" s="15">
        <f>IF(AR690="R", $CA690, IF(OR(AR690="P", AR690="T", AR690="N"), 0, IF($C690="DM", $T690, IF(OR(AR690="Y", AR690="IR"),$AM690,IF(AR690="C", IF($BI690="Y", IF($AF690="N/A", $Q690, $AF690), IF($AG690="N/A", $T690,$AG690)))))))</f>
        <v>3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0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0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0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0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0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0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0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0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0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0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0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0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0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0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0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0</v>
      </c>
      <c r="CA690" s="14" t="s">
        <v>75</v>
      </c>
      <c r="CB690" s="15">
        <f>BZ690</f>
        <v>0</v>
      </c>
      <c r="CC690" s="14" t="str">
        <f>IF(OR($BH690="T", $BH690="R"), 0, IF($BH690="C", IF($BI690="Y", IF($BA690="C", 0, IF(AF690="N/A", Q690-T690, AF690-AG690)), IF($AF690="N/A", U690, AH690)), AN690))</f>
        <v>N/A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S:3 G:1 GR:0</v>
      </c>
      <c r="CH690" s="6"/>
      <c r="CK690" s="6"/>
      <c r="CL690" s="6"/>
      <c r="CM690" s="6"/>
      <c r="CN690" s="6"/>
      <c r="CO690" s="6"/>
      <c r="CP690" s="6"/>
    </row>
    <row r="691" spans="1:94" x14ac:dyDescent="0.25">
      <c r="A691" s="13">
        <v>5235</v>
      </c>
      <c r="B691" s="14" t="s">
        <v>2823</v>
      </c>
      <c r="C691" s="14" t="s">
        <v>63</v>
      </c>
      <c r="D691" s="14" t="s">
        <v>60</v>
      </c>
      <c r="E691" s="14">
        <f>VLOOKUP(B691, 'Rookie Year'!$A$2:$B$55555,2,FALSE)</f>
        <v>2023</v>
      </c>
      <c r="F691" s="14">
        <v>2023</v>
      </c>
      <c r="G691" s="14" t="s">
        <v>40</v>
      </c>
      <c r="H691" s="14" t="s">
        <v>2219</v>
      </c>
      <c r="I691" s="15">
        <v>1</v>
      </c>
      <c r="J691" s="14">
        <v>3</v>
      </c>
      <c r="K691" s="16">
        <f>IF(AND(G691&lt;&gt;"N",R691="N/A"), IF(I691&lt;4, 0, 0.25),IF(I691=1, IF(J691=1,0.25, 0.25), IF(I691&lt;13, 0.25, IF(I691&lt;26, 0.4, IF(I691&lt;51, 0.6, 0.75)))))</f>
        <v>0</v>
      </c>
      <c r="L691" s="15">
        <f>I691-M691</f>
        <v>1</v>
      </c>
      <c r="M691" s="15">
        <f>ROUNDUP(I691*K691,0)</f>
        <v>0</v>
      </c>
      <c r="N691" s="15">
        <f>M691*J691</f>
        <v>0</v>
      </c>
      <c r="O691" s="15">
        <v>0</v>
      </c>
      <c r="P691" s="15">
        <v>0</v>
      </c>
      <c r="Q691" s="15">
        <f>N691-O691-P691</f>
        <v>0</v>
      </c>
      <c r="R691" s="14" t="s">
        <v>75</v>
      </c>
      <c r="S691" s="14">
        <f>IF(R691="N/A", J691-($B$1-F691), J691-($B$1-R691))</f>
        <v>1</v>
      </c>
      <c r="T691" s="15">
        <v>0</v>
      </c>
      <c r="U691" s="15" t="str">
        <f>IF($S691&lt;2, "N/A", $M691)</f>
        <v>N/A</v>
      </c>
      <c r="V691" s="15" t="str">
        <f>IF($S691&lt;3, "N/A", $M691)</f>
        <v>N/A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Yes</v>
      </c>
      <c r="AA691" s="17">
        <f>IF(C691="DM", "N/A", IF(Z691="No","N/A",VLOOKUP(B691,'Extension List'!$A$3:$AE$1972,19,FALSE)))</f>
        <v>5</v>
      </c>
      <c r="AB691" s="14">
        <f>IF(C691="DM", "N/A", IF(Z691="No","N/A",VLOOKUP(B691,'Extension List'!$A$3:$AE$1972,21,FALSE)))</f>
        <v>1</v>
      </c>
      <c r="AC691" s="14">
        <f>IF(AA691="N/A", "N/A", 0)</f>
        <v>0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1</v>
      </c>
      <c r="AN691" s="15" t="str">
        <f>IF(AD691="N/A", IF(U691="N/A", "N/A", L691+U691), AD691+AH691)</f>
        <v>N/A</v>
      </c>
      <c r="AO691" s="15" t="str">
        <f>IF(AD691="N/A", IF(V691="N/A", "N/A", L691+V691), IF(AI691="N/A", "N/A", AD691+AI691))</f>
        <v>N/A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40</v>
      </c>
      <c r="AS691" s="14" t="s">
        <v>40</v>
      </c>
      <c r="AT691" s="14" t="s">
        <v>40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I691" s="14"/>
      <c r="BJ691" s="15">
        <f>IF(AR691="R", $CA691, IF(OR(AR691="P", AR691="T", AR691="N"), 0, IF($C691="DM", $T691, IF(OR(AR691="Y", AR691="IR"),$AM691,IF(AR691="C", IF($BI691="Y", IF($AF691="N/A", $Q691, $AF691), IF($AG691="N/A", $T691,$AG691)))))))</f>
        <v>1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1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1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1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1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1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1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1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1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1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1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1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1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1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1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1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1</v>
      </c>
      <c r="CA691" s="14" t="s">
        <v>75</v>
      </c>
      <c r="CB691" s="15">
        <f>BZ691</f>
        <v>1</v>
      </c>
      <c r="CC691" s="14" t="str">
        <f>IF(OR($BH691="T", $BH691="R"), 0, IF($BH691="C", IF($BI691="Y", IF($BA691="C", 0, IF(AF691="N/A", Q691-T691, AF691-AG691)), IF($AF691="N/A", U691, AH691)), AN691))</f>
        <v>N/A</v>
      </c>
      <c r="CD691" s="14" t="str">
        <f>IF(OR($BH691="T", $BH691="R"), 0, IF($BH691="C", IF($BI691="Y", 0, IF($AF691="N/A", V691, AI691)), AO691))</f>
        <v>N/A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S:1 G:0 GR:0</v>
      </c>
      <c r="CH691" s="6"/>
      <c r="CK691" s="6"/>
      <c r="CL691" s="6"/>
      <c r="CM691" s="6"/>
      <c r="CN691" s="6"/>
      <c r="CO691" s="6"/>
      <c r="CP691" s="6"/>
    </row>
    <row r="692" spans="1:94" x14ac:dyDescent="0.25">
      <c r="A692" s="13">
        <v>4718</v>
      </c>
      <c r="B692" s="14" t="s">
        <v>2548</v>
      </c>
      <c r="C692" s="14" t="s">
        <v>63</v>
      </c>
      <c r="D692" s="14" t="s">
        <v>60</v>
      </c>
      <c r="E692" s="14">
        <f>VLOOKUP(B692, 'Rookie Year'!$A$2:$B$55555,2,FALSE)</f>
        <v>2022</v>
      </c>
      <c r="F692" s="14">
        <v>2022</v>
      </c>
      <c r="G692" s="14" t="s">
        <v>40</v>
      </c>
      <c r="H692" s="14" t="s">
        <v>2147</v>
      </c>
      <c r="I692" s="15">
        <v>15</v>
      </c>
      <c r="J692" s="14">
        <v>4</v>
      </c>
      <c r="K692" s="16">
        <f>IF(AND(G692&lt;&gt;"N",R692="N/A"), IF(I692&lt;4, 0, 0.25),IF(I692=1, IF(J692=1,0.25, 0.25), IF(I692&lt;13, 0.25, IF(I692&lt;26, 0.4, IF(I692&lt;51, 0.6, 0.75)))))</f>
        <v>0.25</v>
      </c>
      <c r="L692" s="15">
        <f>I692-M692</f>
        <v>11</v>
      </c>
      <c r="M692" s="15">
        <f>ROUNDUP(I692*K692,0)</f>
        <v>4</v>
      </c>
      <c r="N692" s="15">
        <f>M692*J692</f>
        <v>16</v>
      </c>
      <c r="O692" s="15">
        <v>16</v>
      </c>
      <c r="P692" s="15">
        <v>0</v>
      </c>
      <c r="Q692" s="15">
        <f>N692-O692-P692</f>
        <v>0</v>
      </c>
      <c r="R692" s="14" t="s">
        <v>75</v>
      </c>
      <c r="S692" s="14">
        <f>IF(R692="N/A", J692-($B$1-F692), J692-($B$1-R692))</f>
        <v>1</v>
      </c>
      <c r="T692" s="15">
        <v>0</v>
      </c>
      <c r="U692" s="15" t="str">
        <f>IF($S692&lt;2, "N/A", $M692)</f>
        <v>N/A</v>
      </c>
      <c r="V692" s="15" t="str">
        <f>IF($S692&lt;3, "N/A", $M692)</f>
        <v>N/A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Yes</v>
      </c>
      <c r="AA692" s="17">
        <f>IF(C692="DM", "N/A", IF(Z692="No","N/A",VLOOKUP(B692,'Extension List'!$A$3:$AE$1972,19,FALSE)))</f>
        <v>44</v>
      </c>
      <c r="AB692" s="14">
        <f>IF(C692="DM", "N/A", IF(Z692="No","N/A",VLOOKUP(B692,'Extension List'!$A$3:$AE$1972,21,FALSE)))</f>
        <v>4</v>
      </c>
      <c r="AC692" s="14">
        <v>4</v>
      </c>
      <c r="AD692" s="15">
        <f>IF(AE692="N/A", "N/A", AA692-AE692)</f>
        <v>17</v>
      </c>
      <c r="AE692" s="15">
        <f>IF(AA692="N/A", "N/A", IF(AC692&gt;0, IF(AA692&lt;13, ROUNDUP(0.25*AA692,0), IF(AA692&lt;26, ROUNDUP(0.4*AA692,0), IF(AA692&lt;51, ROUNDUP(0.6*AA692,0), ROUNDUP(0.75*AA692,0)))), "N/A"))</f>
        <v>27</v>
      </c>
      <c r="AF692" s="15">
        <f>IF(AD692="N/A","N/A", (AE692*AC692)+Q692)</f>
        <v>108</v>
      </c>
      <c r="AG692" s="15">
        <v>5</v>
      </c>
      <c r="AH692" s="15">
        <v>83</v>
      </c>
      <c r="AI692" s="15">
        <v>20</v>
      </c>
      <c r="AJ692" s="15">
        <v>0</v>
      </c>
      <c r="AK692" s="15">
        <v>0</v>
      </c>
      <c r="AL692" s="15" t="str">
        <f>IF(AC692="N/A","N/A",IF(AC692&gt;0,IF(SUM(AG692:AK692)&lt;&gt;AF692,"CHECK","OK"),"N/A"))</f>
        <v>OK</v>
      </c>
      <c r="AM692" s="15">
        <f>IF(AD692="N/A", L692+T692, L692+AG692)</f>
        <v>16</v>
      </c>
      <c r="AN692" s="15">
        <f>IF(AD692="N/A", IF(U692="N/A", "N/A", L692+U692), AD692+AH692)</f>
        <v>100</v>
      </c>
      <c r="AO692" s="15">
        <f>IF(AD692="N/A", IF(V692="N/A", "N/A", L692+V692), IF(AI692="N/A", "N/A", AD692+AI692))</f>
        <v>37</v>
      </c>
      <c r="AP692" s="15">
        <f>IF(AD692="N/A", IF(W692="N/A", "N/A", L692+W692), IF(AJ692="N/A", "N/A", AD692+AJ692))</f>
        <v>17</v>
      </c>
      <c r="AQ692" s="15">
        <f>IF(AD692="N/A", IF(X692="N/A", "N/A", L692+X692), IF(AK692="N/A", "N/A", AD692+AK692))</f>
        <v>17</v>
      </c>
      <c r="AR692" s="14" t="s">
        <v>40</v>
      </c>
      <c r="AS692" s="14" t="s">
        <v>40</v>
      </c>
      <c r="AT692" s="14" t="s">
        <v>40</v>
      </c>
      <c r="AU692" s="14" t="s">
        <v>40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I692" s="14"/>
      <c r="BJ692" s="15">
        <f>IF(AR692="R", $CA692, IF(OR(AR692="P", AR692="T", AR692="N"), 0, IF($C692="DM", $T692, IF(OR(AR692="Y", AR692="IR"),$AM692,IF(AR692="C", IF($BI692="Y", IF($AF692="N/A", $Q692, $AF692), IF($AG692="N/A", $T692,$AG692)))))))</f>
        <v>16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16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16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16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16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16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16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16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16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16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16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16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16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16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16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16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16</v>
      </c>
      <c r="CA692" s="14" t="s">
        <v>75</v>
      </c>
      <c r="CB692" s="15">
        <f>BZ692</f>
        <v>16</v>
      </c>
      <c r="CC692" s="14">
        <f>IF(OR($BH692="T", $BH692="R"), 0, IF($BH692="C", IF($BI692="Y", IF($BA692="C", 0, IF(AF692="N/A", Q692-T692, AF692-AG692)), IF($AF692="N/A", U692, AH692)), AN692))</f>
        <v>100</v>
      </c>
      <c r="CD692" s="14">
        <f>IF(OR($BH692="T", $BH692="R"), 0, IF($BH692="C", IF($BI692="Y", 0, IF($AF692="N/A", V692, AI692)), AO692))</f>
        <v>37</v>
      </c>
      <c r="CE692" s="14">
        <f>IF(OR($BH692="T", $BH692="R"), 0, IF($BH692="C", IF($BI692="Y", 0, IF($AF692="N/A", W692, AJ692)), AP692))</f>
        <v>17</v>
      </c>
      <c r="CF692" s="14">
        <f>IF(OR($BH692="T", $BH692="R"), 0, IF($BH692="C", IF($BI692="Y", 0, IF($AF692="N/A", X692, AK692)), AQ692))</f>
        <v>17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S:11/17 G:27 GR:108</v>
      </c>
      <c r="CH692" s="6"/>
      <c r="CK692" s="6"/>
      <c r="CL692" s="6"/>
      <c r="CM692" s="6"/>
      <c r="CN692" s="6"/>
      <c r="CO692" s="6"/>
      <c r="CP692" s="6"/>
    </row>
    <row r="693" spans="1:94" x14ac:dyDescent="0.25">
      <c r="A693" s="13">
        <v>5662</v>
      </c>
      <c r="B693" s="14" t="s">
        <v>3080</v>
      </c>
      <c r="C693" s="14" t="s">
        <v>63</v>
      </c>
      <c r="D693" s="14" t="s">
        <v>60</v>
      </c>
      <c r="E693" s="14">
        <f>VLOOKUP(B693, 'Rookie Year'!$A$2:$B$55555,2,FALSE)</f>
        <v>2024</v>
      </c>
      <c r="F693" s="14">
        <v>2024</v>
      </c>
      <c r="G693" s="14" t="s">
        <v>40</v>
      </c>
      <c r="H693" s="14" t="s">
        <v>2210</v>
      </c>
      <c r="I693" s="15">
        <v>1</v>
      </c>
      <c r="J693" s="14">
        <v>3</v>
      </c>
      <c r="K693" s="16">
        <f>IF(AND(G693&lt;&gt;"N",R693="N/A"), IF(I693&lt;4, 0, 0.25),IF(I693=1, IF(J693=1,0.25, 0.25), IF(I693&lt;13, 0.25, IF(I693&lt;26, 0.4, IF(I693&lt;51, 0.6, 0.75)))))</f>
        <v>0</v>
      </c>
      <c r="L693" s="15">
        <f>I693-M693</f>
        <v>1</v>
      </c>
      <c r="M693" s="15">
        <f>ROUNDUP(I693*K693,0)</f>
        <v>0</v>
      </c>
      <c r="N693" s="15">
        <f>M693*J693</f>
        <v>0</v>
      </c>
      <c r="O693" s="15">
        <v>0</v>
      </c>
      <c r="P693" s="15">
        <v>0</v>
      </c>
      <c r="Q693" s="15">
        <f>N693-O693-P693</f>
        <v>0</v>
      </c>
      <c r="R693" s="14" t="s">
        <v>75</v>
      </c>
      <c r="S693" s="14">
        <f>IF(R693="N/A", J693-($B$1-F693), J693-($B$1-R693))</f>
        <v>2</v>
      </c>
      <c r="T693" s="15">
        <v>0</v>
      </c>
      <c r="U693" s="15">
        <v>0</v>
      </c>
      <c r="V693" s="15" t="str">
        <f>IF($S693&lt;3, "N/A", $M693)</f>
        <v>N/A</v>
      </c>
      <c r="W693" s="15" t="str">
        <f>IF($S693&lt;4, "N/A", $M693)</f>
        <v>N/A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List'!$A$3:$AE$1972,19,FALSE)))</f>
        <v>N/A</v>
      </c>
      <c r="AB693" s="14" t="str">
        <f>IF(C693="DM", "N/A", IF(Z693="No","N/A",VLOOKUP(B693,'Extension List'!$A$3:$AE$1972,21,FALSE)))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1</v>
      </c>
      <c r="AN693" s="15">
        <f>IF(AD693="N/A", IF(U693="N/A", "N/A", L693+U693), AD693+AH693)</f>
        <v>1</v>
      </c>
      <c r="AO693" s="15" t="str">
        <f>IF(AD693="N/A", IF(V693="N/A", "N/A", L693+V693), IF(AI693="N/A", "N/A", AD693+AI693))</f>
        <v>N/A</v>
      </c>
      <c r="AP693" s="15" t="str">
        <f>IF(AD693="N/A", IF(W693="N/A", "N/A", L693+W693), IF(AJ693="N/A", "N/A", AD693+AJ693))</f>
        <v>N/A</v>
      </c>
      <c r="AQ693" s="15" t="str">
        <f>IF(AD693="N/A", IF(X693="N/A", "N/A", L693+X693), IF(AK693="N/A", "N/A", AD693+AK693))</f>
        <v>N/A</v>
      </c>
      <c r="AR693" s="14" t="s">
        <v>44</v>
      </c>
      <c r="AS693" s="14" t="s">
        <v>44</v>
      </c>
      <c r="AT693" s="14" t="s">
        <v>44</v>
      </c>
      <c r="AU693" s="14" t="s">
        <v>44</v>
      </c>
      <c r="AV693" s="14" t="s">
        <v>44</v>
      </c>
      <c r="AW693" s="14" t="s">
        <v>44</v>
      </c>
      <c r="AX693" s="14" t="s">
        <v>44</v>
      </c>
      <c r="AY693" s="14" t="s">
        <v>44</v>
      </c>
      <c r="AZ693" s="14" t="s">
        <v>44</v>
      </c>
      <c r="BA693" s="14" t="s">
        <v>44</v>
      </c>
      <c r="BB693" s="14" t="s">
        <v>44</v>
      </c>
      <c r="BC693" s="14" t="s">
        <v>44</v>
      </c>
      <c r="BD693" s="14" t="s">
        <v>44</v>
      </c>
      <c r="BE693" s="14" t="s">
        <v>44</v>
      </c>
      <c r="BF693" s="14" t="s">
        <v>44</v>
      </c>
      <c r="BG693" s="14" t="s">
        <v>44</v>
      </c>
      <c r="BH693" s="14" t="s">
        <v>44</v>
      </c>
      <c r="BI693" s="14"/>
      <c r="BJ693" s="15">
        <f>IF(AR693="R", $CA693, IF(OR(AR693="P", AR693="T", AR693="N"), 0, IF($C693="DM", $T693, IF(OR(AR693="Y", AR693="IR"),$AM693,IF(AR693="C", IF($BI693="Y", IF($AF693="N/A", $Q693, $AF693), IF($AG693="N/A", $T693,$AG693)))))))</f>
        <v>0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0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0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0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0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0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0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0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0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0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0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0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0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0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0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0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0</v>
      </c>
      <c r="CA693" s="14" t="s">
        <v>75</v>
      </c>
      <c r="CB693" s="15">
        <f>BZ693</f>
        <v>0</v>
      </c>
      <c r="CC693" s="14">
        <f>IF(OR($BH693="T", $BH693="R"), 0, IF($BH693="C", IF($BI693="Y", IF($BA693="C", 0, IF(AF693="N/A", Q693-T693, AF693-AG693)), IF($AF693="N/A", U693, AH693)), AN693))</f>
        <v>0</v>
      </c>
      <c r="CD693" s="14" t="str">
        <f>IF(OR($BH693="T", $BH693="R"), 0, IF($BH693="C", IF($BI693="Y", 0, IF($AF693="N/A", V693, AI693)), AO693))</f>
        <v>N/A</v>
      </c>
      <c r="CE693" s="14" t="str">
        <f>IF(OR($BH693="T", $BH693="R"), 0, IF($BH693="C", IF($BI693="Y", 0, IF($AF693="N/A", W693, AJ693)), AP693))</f>
        <v>N/A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S:1 G:0 GR:0</v>
      </c>
      <c r="CH693" s="6"/>
      <c r="CK693" s="6"/>
      <c r="CL693" s="6"/>
      <c r="CM693" s="6"/>
      <c r="CN693" s="6"/>
      <c r="CO693" s="6"/>
      <c r="CP693" s="6"/>
    </row>
    <row r="694" spans="1:94" x14ac:dyDescent="0.25">
      <c r="A694" s="13">
        <v>5195</v>
      </c>
      <c r="B694" s="14" t="s">
        <v>2787</v>
      </c>
      <c r="C694" s="14" t="s">
        <v>63</v>
      </c>
      <c r="D694" s="14" t="s">
        <v>60</v>
      </c>
      <c r="E694" s="14">
        <f>VLOOKUP(B694, 'Rookie Year'!$A$2:$B$55555,2,FALSE)</f>
        <v>2023</v>
      </c>
      <c r="F694" s="14">
        <v>2023</v>
      </c>
      <c r="G694" s="14" t="s">
        <v>40</v>
      </c>
      <c r="H694" s="14" t="s">
        <v>2189</v>
      </c>
      <c r="I694" s="15">
        <v>2</v>
      </c>
      <c r="J694" s="14">
        <v>3</v>
      </c>
      <c r="K694" s="16">
        <f>IF(AND(G694&lt;&gt;"N",R694="N/A"), IF(I694&lt;4, 0, 0.25),IF(I694=1, IF(J694=1,0.25, 0.25), IF(I694&lt;13, 0.25, IF(I694&lt;26, 0.4, IF(I694&lt;51, 0.6, 0.75)))))</f>
        <v>0</v>
      </c>
      <c r="L694" s="15">
        <f>I694-M694</f>
        <v>2</v>
      </c>
      <c r="M694" s="15">
        <f>ROUNDUP(I694*K694,0)</f>
        <v>0</v>
      </c>
      <c r="N694" s="15">
        <f>M694*J694</f>
        <v>0</v>
      </c>
      <c r="O694" s="15">
        <v>0</v>
      </c>
      <c r="P694" s="15">
        <v>0</v>
      </c>
      <c r="Q694" s="15">
        <f>N694-O694-P694</f>
        <v>0</v>
      </c>
      <c r="R694" s="14" t="s">
        <v>75</v>
      </c>
      <c r="S694" s="14">
        <f>IF(R694="N/A", J694-($B$1-F694), J694-($B$1-R694))</f>
        <v>1</v>
      </c>
      <c r="T694" s="15">
        <v>0</v>
      </c>
      <c r="U694" s="15" t="str">
        <f>IF($S694&lt;2, "N/A", $M694)</f>
        <v>N/A</v>
      </c>
      <c r="V694" s="15" t="str">
        <f>IF($S694&lt;3, "N/A", $M694)</f>
        <v>N/A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Yes</v>
      </c>
      <c r="AA694" s="17">
        <f>IF(C694="DM", "N/A", IF(Z694="No","N/A",VLOOKUP(B694,'Extension List'!$A$3:$AE$1972,19,FALSE)))</f>
        <v>5</v>
      </c>
      <c r="AB694" s="14">
        <f>IF(C694="DM", "N/A", IF(Z694="No","N/A",VLOOKUP(B694,'Extension List'!$A$3:$AE$1972,21,FALSE)))</f>
        <v>1</v>
      </c>
      <c r="AC694" s="14">
        <f>IF(AA694="N/A", "N/A", 0)</f>
        <v>0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2</v>
      </c>
      <c r="AN694" s="15" t="str">
        <f>IF(AD694="N/A", IF(U694="N/A", "N/A", L694+U694), AD694+AH694)</f>
        <v>N/A</v>
      </c>
      <c r="AO694" s="15" t="str">
        <f>IF(AD694="N/A", IF(V694="N/A", "N/A", L694+V694), IF(AI694="N/A", "N/A", AD694+AI694))</f>
        <v>N/A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40</v>
      </c>
      <c r="AT694" s="14" t="s">
        <v>40</v>
      </c>
      <c r="AU694" s="14" t="s">
        <v>40</v>
      </c>
      <c r="AV694" s="14" t="s">
        <v>40</v>
      </c>
      <c r="AW694" s="14" t="s">
        <v>44</v>
      </c>
      <c r="AX694" s="14" t="s">
        <v>44</v>
      </c>
      <c r="AY694" s="14" t="s">
        <v>44</v>
      </c>
      <c r="AZ694" s="14" t="s">
        <v>44</v>
      </c>
      <c r="BA694" s="14" t="s">
        <v>44</v>
      </c>
      <c r="BB694" s="14" t="s">
        <v>44</v>
      </c>
      <c r="BC694" s="14" t="s">
        <v>44</v>
      </c>
      <c r="BD694" s="14" t="s">
        <v>44</v>
      </c>
      <c r="BE694" s="14" t="s">
        <v>44</v>
      </c>
      <c r="BF694" s="14" t="s">
        <v>44</v>
      </c>
      <c r="BG694" s="14" t="s">
        <v>44</v>
      </c>
      <c r="BH694" s="14" t="s">
        <v>44</v>
      </c>
      <c r="BI694" s="14"/>
      <c r="BJ694" s="15">
        <f>IF(AR694="R", $CA694, IF(OR(AR694="P", AR694="T", AR694="N"), 0, IF($C694="DM", $T694, IF(OR(AR694="Y", AR694="IR"),$AM694,IF(AR694="C", IF($BI694="Y", IF($AF694="N/A", $Q694, $AF694), IF($AG694="N/A", $T694,$AG694)))))))</f>
        <v>2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2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2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2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2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0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0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0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0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0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0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0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0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0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0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0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0</v>
      </c>
      <c r="CA694" s="14" t="s">
        <v>75</v>
      </c>
      <c r="CB694" s="15">
        <f>BZ694</f>
        <v>0</v>
      </c>
      <c r="CC694" s="14" t="str">
        <f>IF(OR($BH694="T", $BH694="R"), 0, IF($BH694="C", IF($BI694="Y", IF($BA694="C", 0, IF(AF694="N/A", Q694-T694, AF694-AG694)), IF($AF694="N/A", U694, AH694)), AN694))</f>
        <v>N/A</v>
      </c>
      <c r="CD694" s="14" t="str">
        <f>IF(OR($BH694="T", $BH694="R"), 0, IF($BH694="C", IF($BI694="Y", 0, IF($AF694="N/A", V694, AI694)), AO694))</f>
        <v>N/A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S:2 G:0 GR:0</v>
      </c>
      <c r="CH694" s="6"/>
      <c r="CK694" s="6"/>
      <c r="CL694" s="6"/>
      <c r="CM694" s="6"/>
      <c r="CN694" s="6"/>
      <c r="CO694" s="6"/>
      <c r="CP694" s="6"/>
    </row>
    <row r="695" spans="1:94" x14ac:dyDescent="0.25">
      <c r="A695" s="13">
        <v>5703</v>
      </c>
      <c r="B695" s="14" t="s">
        <v>3081</v>
      </c>
      <c r="C695" s="14" t="s">
        <v>64</v>
      </c>
      <c r="D695" s="14" t="s">
        <v>60</v>
      </c>
      <c r="E695" s="14">
        <f>VLOOKUP(B695, 'Rookie Year'!$A$2:$B$55555,2,FALSE)</f>
        <v>2024</v>
      </c>
      <c r="F695" s="14">
        <v>2024</v>
      </c>
      <c r="G695" s="14" t="s">
        <v>40</v>
      </c>
      <c r="H695" s="14" t="s">
        <v>2936</v>
      </c>
      <c r="I695" s="15">
        <v>1</v>
      </c>
      <c r="J695" s="14">
        <v>3</v>
      </c>
      <c r="K695" s="16">
        <f>IF(AND(G695&lt;&gt;"N",R695="N/A"), IF(I695&lt;4, 0, 0.25),IF(I695=1, IF(J695=1,0.25, 0.25), IF(I695&lt;13, 0.25, IF(I695&lt;26, 0.4, IF(I695&lt;51, 0.6, 0.75)))))</f>
        <v>0</v>
      </c>
      <c r="L695" s="15">
        <f>I695-M695</f>
        <v>1</v>
      </c>
      <c r="M695" s="15">
        <f>ROUNDUP(I695*K695,0)</f>
        <v>0</v>
      </c>
      <c r="N695" s="15">
        <f>M695*J695</f>
        <v>0</v>
      </c>
      <c r="O695" s="15">
        <v>0</v>
      </c>
      <c r="P695" s="15">
        <v>0</v>
      </c>
      <c r="Q695" s="15">
        <f>N695-O695-P695</f>
        <v>0</v>
      </c>
      <c r="R695" s="14" t="s">
        <v>75</v>
      </c>
      <c r="S695" s="14">
        <f>IF(R695="N/A", J695-($B$1-F695), J695-($B$1-R695))</f>
        <v>2</v>
      </c>
      <c r="T695" s="15">
        <v>0</v>
      </c>
      <c r="U695" s="15">
        <v>0</v>
      </c>
      <c r="V695" s="15" t="str">
        <f>IF($S695&lt;3, "N/A", $M695)</f>
        <v>N/A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List'!$A$3:$AE$1972,19,FALSE)))</f>
        <v>N/A</v>
      </c>
      <c r="AB695" s="14" t="str">
        <f>IF(C695="DM", "N/A", IF(Z695="No","N/A",VLOOKUP(B695,'Extension List'!$A$3:$AE$1972,21,FALSE)))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1</v>
      </c>
      <c r="AN695" s="15">
        <f>IF(AD695="N/A", IF(U695="N/A", "N/A", L695+U695), AD695+AH695)</f>
        <v>1</v>
      </c>
      <c r="AO695" s="15" t="str">
        <f>IF(AD695="N/A", IF(V695="N/A", "N/A", L695+V695), IF(AI695="N/A", "N/A", AD695+AI695))</f>
        <v>N/A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40</v>
      </c>
      <c r="AS695" s="14" t="s">
        <v>40</v>
      </c>
      <c r="AT695" s="14" t="s">
        <v>40</v>
      </c>
      <c r="AU695" s="14" t="s">
        <v>40</v>
      </c>
      <c r="AV695" s="14" t="s">
        <v>40</v>
      </c>
      <c r="AW695" s="14" t="s">
        <v>40</v>
      </c>
      <c r="AX695" s="14" t="s">
        <v>40</v>
      </c>
      <c r="AY695" s="14" t="s">
        <v>40</v>
      </c>
      <c r="AZ695" s="14" t="s">
        <v>40</v>
      </c>
      <c r="BA695" s="14" t="s">
        <v>40</v>
      </c>
      <c r="BB695" s="14" t="s">
        <v>40</v>
      </c>
      <c r="BC695" s="14" t="s">
        <v>40</v>
      </c>
      <c r="BD695" s="14" t="s">
        <v>40</v>
      </c>
      <c r="BE695" s="14" t="s">
        <v>40</v>
      </c>
      <c r="BF695" s="14" t="s">
        <v>40</v>
      </c>
      <c r="BG695" s="14" t="s">
        <v>40</v>
      </c>
      <c r="BH695" s="14" t="s">
        <v>40</v>
      </c>
      <c r="BI695" s="14"/>
      <c r="BJ695" s="15">
        <f>IF(AR695="R", $CA695, IF(OR(AR695="P", AR695="T", AR695="N"), 0, IF($C695="DM", $T695, IF(OR(AR695="Y", AR695="IR"),$AM695,IF(AR695="C", IF($BI695="Y", IF($AF695="N/A", $Q695, $AF695), IF($AG695="N/A", $T695,$AG695)))))))</f>
        <v>1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1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1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1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1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1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1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1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1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1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1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1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1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1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1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1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1</v>
      </c>
      <c r="CA695" s="14" t="s">
        <v>75</v>
      </c>
      <c r="CB695" s="15">
        <f>BZ695</f>
        <v>1</v>
      </c>
      <c r="CC695" s="14">
        <f>IF(OR($BH695="T", $BH695="R"), 0, IF($BH695="C", IF($BI695="Y", IF($BA695="C", 0, IF(AF695="N/A", Q695-T695, AF695-AG695)), IF($AF695="N/A", U695, AH695)), AN695))</f>
        <v>1</v>
      </c>
      <c r="CD695" s="14" t="str">
        <f>IF(OR($BH695="T", $BH695="R"), 0, IF($BH695="C", IF($BI695="Y", 0, IF($AF695="N/A", V695, AI695)), AO695))</f>
        <v>N/A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S:1 G:0 GR:0</v>
      </c>
      <c r="CH695" s="6"/>
      <c r="CK695" s="6"/>
      <c r="CL695" s="6"/>
      <c r="CM695" s="6"/>
      <c r="CN695" s="6"/>
      <c r="CO695" s="6"/>
      <c r="CP695" s="6"/>
    </row>
    <row r="696" spans="1:94" x14ac:dyDescent="0.25">
      <c r="A696" s="13">
        <v>6031</v>
      </c>
      <c r="B696" s="14" t="s">
        <v>3147</v>
      </c>
      <c r="C696" s="14" t="s">
        <v>64</v>
      </c>
      <c r="D696" s="14" t="s">
        <v>60</v>
      </c>
      <c r="E696" s="14">
        <v>2025</v>
      </c>
      <c r="F696" s="14">
        <v>2025</v>
      </c>
      <c r="G696" s="14" t="s">
        <v>40</v>
      </c>
      <c r="H696" s="14" t="s">
        <v>2175</v>
      </c>
      <c r="I696" s="15">
        <v>3</v>
      </c>
      <c r="J696" s="14">
        <v>4</v>
      </c>
      <c r="K696" s="16">
        <f>IF(AND(G696&lt;&gt;"N",R696="N/A"), IF(I696&lt;4, 0, 0.25),IF(I696=1, IF(J696=1,0.25, 0.25), IF(I696&lt;13, 0.25, IF(I696&lt;26, 0.4, IF(I696&lt;51, 0.6, 0.75)))))</f>
        <v>0</v>
      </c>
      <c r="L696" s="15">
        <f>I696-M696</f>
        <v>3</v>
      </c>
      <c r="M696" s="15">
        <f>ROUNDUP(I696*K696,0)</f>
        <v>0</v>
      </c>
      <c r="N696" s="15">
        <f>M696*J696</f>
        <v>0</v>
      </c>
      <c r="O696" s="15">
        <v>0</v>
      </c>
      <c r="P696" s="15">
        <v>0</v>
      </c>
      <c r="Q696" s="15">
        <f>N696-O696-P696</f>
        <v>0</v>
      </c>
      <c r="R696" s="14" t="s">
        <v>75</v>
      </c>
      <c r="S696" s="14">
        <f>IF(R696="N/A", J696-($B$1-F696), J696-($B$1-R696))</f>
        <v>4</v>
      </c>
      <c r="T696" s="15">
        <f>IF($S696&lt;1, "N/A", $M696)</f>
        <v>0</v>
      </c>
      <c r="U696" s="15">
        <f>IF($S696&lt;2, "N/A", $M696)</f>
        <v>0</v>
      </c>
      <c r="V696" s="15">
        <f>IF($S696&lt;3, "N/A", $M696)</f>
        <v>0</v>
      </c>
      <c r="W696" s="15">
        <f>IF($S696&lt;4, "N/A", $M696)</f>
        <v>0</v>
      </c>
      <c r="X696" s="15" t="str">
        <f>IF($S696&lt;5, "N/A", $M696)</f>
        <v>N/A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List'!$A$3:$AE$1972,19,FALSE)))</f>
        <v>N/A</v>
      </c>
      <c r="AB696" s="14" t="str">
        <f>IF(C696="DM", "N/A", IF(Z696="No","N/A",VLOOKUP(B696,'Extension List'!$A$3:$AE$1972,21,FALSE)))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3</v>
      </c>
      <c r="AN696" s="15">
        <f>IF(AD696="N/A", IF(U696="N/A", "N/A", L696+U696), AD696+AH696)</f>
        <v>3</v>
      </c>
      <c r="AO696" s="15">
        <f>IF(AD696="N/A", IF(V696="N/A", "N/A", L696+V696), IF(AI696="N/A", "N/A", AD696+AI696))</f>
        <v>3</v>
      </c>
      <c r="AP696" s="15">
        <f>IF(AD696="N/A", IF(W696="N/A", "N/A", L696+W696), IF(AJ696="N/A", "N/A", AD696+AJ696))</f>
        <v>3</v>
      </c>
      <c r="AQ696" s="15" t="str">
        <f>IF(AD696="N/A", IF(X696="N/A", "N/A", L696+X696), IF(AK696="N/A", "N/A", AD696+AK696))</f>
        <v>N/A</v>
      </c>
      <c r="AR696" s="14" t="s">
        <v>40</v>
      </c>
      <c r="AS696" s="14" t="s">
        <v>40</v>
      </c>
      <c r="AT696" s="14" t="s">
        <v>40</v>
      </c>
      <c r="AU696" s="14" t="s">
        <v>40</v>
      </c>
      <c r="AV696" s="14" t="s">
        <v>40</v>
      </c>
      <c r="AW696" s="14" t="s">
        <v>40</v>
      </c>
      <c r="AX696" s="14" t="s">
        <v>40</v>
      </c>
      <c r="AY696" s="14" t="s">
        <v>40</v>
      </c>
      <c r="AZ696" s="14" t="s">
        <v>40</v>
      </c>
      <c r="BA696" s="14" t="s">
        <v>40</v>
      </c>
      <c r="BB696" s="14" t="s">
        <v>40</v>
      </c>
      <c r="BC696" s="14" t="s">
        <v>40</v>
      </c>
      <c r="BD696" s="14" t="s">
        <v>40</v>
      </c>
      <c r="BE696" s="14" t="s">
        <v>40</v>
      </c>
      <c r="BF696" s="14" t="s">
        <v>40</v>
      </c>
      <c r="BG696" s="14" t="s">
        <v>40</v>
      </c>
      <c r="BH696" s="14" t="s">
        <v>40</v>
      </c>
      <c r="BJ696" s="15">
        <f>IF(AR696="R", $CA696, IF(OR(AR696="P", AR696="T", AR696="N"), 0, IF($C696="DM", $T696, IF(OR(AR696="Y", AR696="IR"),$AM696,IF(AR696="C", IF($BI696="Y", IF($AF696="N/A", $Q696, $AF696), IF($AG696="N/A", $T696,$AG696)))))))</f>
        <v>3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3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3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3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3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3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3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3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3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3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3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3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3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3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3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3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3</v>
      </c>
      <c r="CA696" s="14" t="s">
        <v>75</v>
      </c>
      <c r="CB696" s="15">
        <f>BZ696</f>
        <v>3</v>
      </c>
      <c r="CC696" s="14">
        <f>IF(OR($BH696="T", $BH696="R"), 0, IF($BH696="C", IF($BI696="Y", IF($BA696="C", 0, IF(AF696="N/A", Q696-T696, AF696-AG696)), IF($AF696="N/A", U696, AH696)), AN696))</f>
        <v>3</v>
      </c>
      <c r="CD696" s="14">
        <f>IF(OR($BH696="T", $BH696="R"), 0, IF($BH696="C", IF($BI696="Y", 0, IF($AF696="N/A", V696, AI696)), AO696))</f>
        <v>3</v>
      </c>
      <c r="CE696" s="14">
        <f>IF(OR($BH696="T", $BH696="R"), 0, IF($BH696="C", IF($BI696="Y", 0, IF($AF696="N/A", W696, AJ696)), AP696))</f>
        <v>3</v>
      </c>
      <c r="CF696" s="14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S:3 G:0 GR:0</v>
      </c>
      <c r="CH696" s="6"/>
      <c r="CK696" s="6"/>
      <c r="CL696" s="6"/>
      <c r="CM696" s="6"/>
      <c r="CN696" s="6"/>
      <c r="CO696" s="6"/>
      <c r="CP696" s="6"/>
    </row>
    <row r="697" spans="1:94" x14ac:dyDescent="0.25">
      <c r="A697" s="13">
        <v>5913</v>
      </c>
      <c r="B697" s="14" t="s">
        <v>2375</v>
      </c>
      <c r="C697" s="14" t="s">
        <v>64</v>
      </c>
      <c r="D697" s="14" t="s">
        <v>60</v>
      </c>
      <c r="E697" s="14">
        <f>VLOOKUP(B697, 'Rookie Year'!$A$2:$B$55555,2,FALSE)</f>
        <v>2021</v>
      </c>
      <c r="F697" s="14">
        <v>2025</v>
      </c>
      <c r="G697" s="14" t="s">
        <v>42</v>
      </c>
      <c r="H697" s="14" t="s">
        <v>1927</v>
      </c>
      <c r="I697" s="15">
        <v>1</v>
      </c>
      <c r="J697" s="14">
        <v>1</v>
      </c>
      <c r="K697" s="16">
        <f>IF(AND(G697&lt;&gt;"N",R697="N/A"), IF(I697&lt;4, 0, 0.25),IF(I697=1, IF(J697=1,0.25, 0.25), IF(I697&lt;13, 0.25, IF(I697&lt;26, 0.4, IF(I697&lt;51, 0.6, 0.75)))))</f>
        <v>0.25</v>
      </c>
      <c r="L697" s="15">
        <f>I697-M697</f>
        <v>0</v>
      </c>
      <c r="M697" s="15">
        <f>ROUNDUP(I697*K697,0)</f>
        <v>1</v>
      </c>
      <c r="N697" s="15">
        <f>M697*J697</f>
        <v>1</v>
      </c>
      <c r="O697" s="15">
        <v>0</v>
      </c>
      <c r="P697" s="15">
        <v>0</v>
      </c>
      <c r="Q697" s="15">
        <f>N697-O697-P697</f>
        <v>1</v>
      </c>
      <c r="R697" s="14" t="s">
        <v>75</v>
      </c>
      <c r="S697" s="14">
        <f>IF(R697="N/A", J697-($B$1-F697), J697-($B$1-R697))</f>
        <v>1</v>
      </c>
      <c r="T697" s="15">
        <f>IF($S697&lt;1, "N/A", $M697)</f>
        <v>1</v>
      </c>
      <c r="U697" s="15" t="str">
        <f>IF($S697&lt;2, "N/A", $M697)</f>
        <v>N/A</v>
      </c>
      <c r="V697" s="15" t="str">
        <f>IF($S697&lt;3, "N/A", $M697)</f>
        <v>N/A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No</v>
      </c>
      <c r="AA697" s="17" t="str">
        <f>IF(C697="DM", "N/A", IF(Z697="No","N/A",VLOOKUP(B697,'Extension List'!$A$3:$AE$1972,19,FALSE)))</f>
        <v>N/A</v>
      </c>
      <c r="AB697" s="14" t="str">
        <f>IF(C697="DM", "N/A", IF(Z697="No","N/A",VLOOKUP(B697,'Extension List'!$A$3:$AE$1972,21,FALSE)))</f>
        <v>N/A</v>
      </c>
      <c r="AC697" s="14" t="str">
        <f>IF(AA697="N/A", "N/A", 0)</f>
        <v>N/A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1</v>
      </c>
      <c r="AN697" s="15" t="str">
        <f>IF(AD697="N/A", IF(U697="N/A", "N/A", L697+U697), AD697+AH697)</f>
        <v>N/A</v>
      </c>
      <c r="AO697" s="15" t="str">
        <f>IF(AD697="N/A", IF(V697="N/A", "N/A", L697+V697), IF(AI697="N/A", "N/A", AD697+AI697))</f>
        <v>N/A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40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40</v>
      </c>
      <c r="BF697" s="14" t="s">
        <v>40</v>
      </c>
      <c r="BG697" s="14" t="s">
        <v>40</v>
      </c>
      <c r="BH697" s="14" t="s">
        <v>40</v>
      </c>
      <c r="BI697" s="14"/>
      <c r="BJ697" s="15">
        <f>IF(AR697="R", $CA697, IF(OR(AR697="P", AR697="T", AR697="N"), 0, IF($C697="DM", $T697, IF(OR(AR697="Y", AR697="IR"),$AM697,IF(AR697="C", IF($BI697="Y", IF($AF697="N/A", $Q697, $AF697), IF($AG697="N/A", $T697,$AG697)))))))</f>
        <v>1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1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1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1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1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1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1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1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1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1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1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1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1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1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1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1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1</v>
      </c>
      <c r="CA697" s="14" t="s">
        <v>75</v>
      </c>
      <c r="CB697" s="15">
        <f>BZ697</f>
        <v>1</v>
      </c>
      <c r="CC697" s="14" t="str">
        <f>IF(OR($BH697="T", $BH697="R"), 0, IF($BH697="C", IF($BI697="Y", IF($BA697="C", 0, IF(AF697="N/A", Q697-T697, AF697-AG697)), IF($AF697="N/A", U697, AH697)), AN697))</f>
        <v>N/A</v>
      </c>
      <c r="CD697" s="14" t="str">
        <f>IF(OR($BH697="T", $BH697="R"), 0, IF($BH697="C", IF($BI697="Y", 0, IF($AF697="N/A", V697, AI697)), AO697))</f>
        <v>N/A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S:0 G:1 GR:1</v>
      </c>
      <c r="CH697" s="6"/>
      <c r="CK697" s="6"/>
      <c r="CL697" s="6"/>
      <c r="CM697" s="6"/>
      <c r="CN697" s="6"/>
      <c r="CO697" s="6"/>
      <c r="CP697" s="6"/>
    </row>
    <row r="698" spans="1:94" x14ac:dyDescent="0.25">
      <c r="A698" s="13">
        <v>5921</v>
      </c>
      <c r="B698" s="14" t="s">
        <v>2434</v>
      </c>
      <c r="C698" s="14" t="s">
        <v>64</v>
      </c>
      <c r="D698" s="14" t="s">
        <v>60</v>
      </c>
      <c r="E698" s="14">
        <f>VLOOKUP(B698, 'Rookie Year'!$A$2:$B$55555,2,FALSE)</f>
        <v>2021</v>
      </c>
      <c r="F698" s="14">
        <v>2025</v>
      </c>
      <c r="G698" s="14" t="s">
        <v>42</v>
      </c>
      <c r="H698" s="14" t="s">
        <v>1927</v>
      </c>
      <c r="I698" s="15">
        <v>4</v>
      </c>
      <c r="J698" s="14">
        <v>2</v>
      </c>
      <c r="K698" s="16">
        <f>IF(AND(G698&lt;&gt;"N",R698="N/A"), IF(I698&lt;4, 0, 0.25),IF(I698=1, IF(J698=1,0.25, 0.25), IF(I698&lt;13, 0.25, IF(I698&lt;26, 0.4, IF(I698&lt;51, 0.6, 0.75)))))</f>
        <v>0.25</v>
      </c>
      <c r="L698" s="15">
        <f>I698-M698</f>
        <v>3</v>
      </c>
      <c r="M698" s="15">
        <f>ROUNDUP(I698*K698,0)</f>
        <v>1</v>
      </c>
      <c r="N698" s="15">
        <f>M698*J698</f>
        <v>2</v>
      </c>
      <c r="O698" s="15">
        <v>0</v>
      </c>
      <c r="P698" s="15">
        <v>0</v>
      </c>
      <c r="Q698" s="15">
        <f>N698-O698-P698</f>
        <v>2</v>
      </c>
      <c r="R698" s="14" t="s">
        <v>75</v>
      </c>
      <c r="S698" s="14">
        <f>IF(R698="N/A", J698-($B$1-F698), J698-($B$1-R698))</f>
        <v>2</v>
      </c>
      <c r="T698" s="15">
        <v>2</v>
      </c>
      <c r="U698" s="15">
        <v>0</v>
      </c>
      <c r="V698" s="15" t="str">
        <f>IF($S698&lt;3, "N/A", $M698)</f>
        <v>N/A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No</v>
      </c>
      <c r="AA698" s="17" t="str">
        <f>IF(C698="DM", "N/A", IF(Z698="No","N/A",VLOOKUP(B698,'Extension List'!$A$3:$AE$1972,19,FALSE)))</f>
        <v>N/A</v>
      </c>
      <c r="AB698" s="14" t="str">
        <f>IF(C698="DM", "N/A", IF(Z698="No","N/A",VLOOKUP(B698,'Extension List'!$A$3:$AE$1972,21,FALSE)))</f>
        <v>N/A</v>
      </c>
      <c r="AC698" s="14" t="str">
        <f>IF(AA698="N/A", "N/A", 0)</f>
        <v>N/A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5</v>
      </c>
      <c r="AN698" s="15">
        <f>IF(AD698="N/A", IF(U698="N/A", "N/A", L698+U698), AD698+AH698)</f>
        <v>3</v>
      </c>
      <c r="AO698" s="15" t="str">
        <f>IF(AD698="N/A", IF(V698="N/A", "N/A", L698+V698), IF(AI698="N/A", "N/A", AD698+AI698))</f>
        <v>N/A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40</v>
      </c>
      <c r="AS698" s="14" t="s">
        <v>40</v>
      </c>
      <c r="AT698" s="14" t="s">
        <v>40</v>
      </c>
      <c r="AU698" s="14" t="s">
        <v>40</v>
      </c>
      <c r="AV698" s="14" t="s">
        <v>40</v>
      </c>
      <c r="AW698" s="14" t="s">
        <v>40</v>
      </c>
      <c r="AX698" s="14" t="s">
        <v>40</v>
      </c>
      <c r="AY698" s="14" t="s">
        <v>40</v>
      </c>
      <c r="AZ698" s="14" t="s">
        <v>40</v>
      </c>
      <c r="BA698" s="14" t="s">
        <v>40</v>
      </c>
      <c r="BB698" s="14" t="s">
        <v>40</v>
      </c>
      <c r="BC698" s="14" t="s">
        <v>40</v>
      </c>
      <c r="BD698" s="14" t="s">
        <v>40</v>
      </c>
      <c r="BE698" s="14" t="s">
        <v>40</v>
      </c>
      <c r="BF698" s="14" t="s">
        <v>40</v>
      </c>
      <c r="BG698" s="14" t="s">
        <v>40</v>
      </c>
      <c r="BH698" s="14" t="s">
        <v>40</v>
      </c>
      <c r="BI698" s="14"/>
      <c r="BJ698" s="15">
        <f>IF(AR698="R", $CA698, IF(OR(AR698="P", AR698="T", AR698="N"), 0, IF($C698="DM", $T698, IF(OR(AR698="Y", AR698="IR"),$AM698,IF(AR698="C", IF($BI698="Y", IF($AF698="N/A", $Q698, $AF698), IF($AG698="N/A", $T698,$AG698)))))))</f>
        <v>5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5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5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5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5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5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5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5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5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5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5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5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5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5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5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5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5</v>
      </c>
      <c r="CA698" s="14" t="s">
        <v>75</v>
      </c>
      <c r="CB698" s="15">
        <f>BZ698</f>
        <v>5</v>
      </c>
      <c r="CC698" s="14">
        <f>IF(OR($BH698="T", $BH698="R"), 0, IF($BH698="C", IF($BI698="Y", IF($BA698="C", 0, IF(AF698="N/A", Q698-T698, AF698-AG698)), IF($AF698="N/A", U698, AH698)), AN698))</f>
        <v>3</v>
      </c>
      <c r="CD698" s="14" t="str">
        <f>IF(OR($BH698="T", $BH698="R"), 0, IF($BH698="C", IF($BI698="Y", 0, IF($AF698="N/A", V698, AI698)), AO698))</f>
        <v>N/A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S:3 G:1 GR:2</v>
      </c>
      <c r="CH698" s="6"/>
      <c r="CK698" s="6"/>
      <c r="CL698" s="6"/>
      <c r="CM698" s="6"/>
      <c r="CN698" s="6"/>
      <c r="CO698" s="6"/>
      <c r="CP698" s="6"/>
    </row>
    <row r="699" spans="1:94" x14ac:dyDescent="0.25">
      <c r="A699" s="13">
        <v>5584</v>
      </c>
      <c r="B699" s="14" t="s">
        <v>2081</v>
      </c>
      <c r="C699" s="14" t="s">
        <v>64</v>
      </c>
      <c r="D699" s="14" t="s">
        <v>60</v>
      </c>
      <c r="E699" s="14">
        <f>VLOOKUP(B699, 'Rookie Year'!$A$2:$B$55555,2,FALSE)</f>
        <v>2020</v>
      </c>
      <c r="F699" s="14">
        <v>2024</v>
      </c>
      <c r="G699" s="14" t="s">
        <v>42</v>
      </c>
      <c r="H699" s="14" t="s">
        <v>1927</v>
      </c>
      <c r="I699" s="15">
        <v>7</v>
      </c>
      <c r="J699" s="14">
        <v>2</v>
      </c>
      <c r="K699" s="16">
        <f>IF(AND(G699&lt;&gt;"N",R699="N/A"), IF(I699&lt;4, 0, 0.25),IF(I699=1, IF(J699=1,0.25, 0.25), IF(I699&lt;13, 0.25, IF(I699&lt;26, 0.4, IF(I699&lt;51, 0.6, 0.75)))))</f>
        <v>0.25</v>
      </c>
      <c r="L699" s="15">
        <f>I699-M699</f>
        <v>5</v>
      </c>
      <c r="M699" s="15">
        <f>ROUNDUP(I699*K699,0)</f>
        <v>2</v>
      </c>
      <c r="N699" s="15">
        <f>M699*J699</f>
        <v>4</v>
      </c>
      <c r="O699" s="15">
        <v>2</v>
      </c>
      <c r="P699" s="15">
        <v>0</v>
      </c>
      <c r="Q699" s="15">
        <f>N699-O699-P699</f>
        <v>2</v>
      </c>
      <c r="R699" s="14" t="s">
        <v>75</v>
      </c>
      <c r="S699" s="14">
        <f>IF(R699="N/A", J699-($B$1-F699), J699-($B$1-R699))</f>
        <v>1</v>
      </c>
      <c r="T699" s="15">
        <v>2</v>
      </c>
      <c r="U699" s="15" t="str">
        <f>IF($S699&lt;2, "N/A", $M699)</f>
        <v>N/A</v>
      </c>
      <c r="V699" s="15" t="str">
        <f>IF($S699&lt;3, "N/A", $M699)</f>
        <v>N/A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Yes</v>
      </c>
      <c r="AA699" s="17">
        <f>IF(C699="DM", "N/A", IF(Z699="No","N/A",VLOOKUP(B699,'Extension List'!$A$3:$AE$1972,19,FALSE)))</f>
        <v>29</v>
      </c>
      <c r="AB699" s="14">
        <f>IF(C699="DM", "N/A", IF(Z699="No","N/A",VLOOKUP(B699,'Extension List'!$A$3:$AE$1972,21,FALSE)))</f>
        <v>4</v>
      </c>
      <c r="AC699" s="14">
        <f>IF(AA699="N/A", "N/A", 0)</f>
        <v>0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7</v>
      </c>
      <c r="AN699" s="15" t="str">
        <f>IF(AD699="N/A", IF(U699="N/A", "N/A", L699+U699), AD699+AH699)</f>
        <v>N/A</v>
      </c>
      <c r="AO699" s="15" t="str">
        <f>IF(AD699="N/A", IF(V699="N/A", "N/A", L699+V699), IF(AI699="N/A", "N/A", AD699+AI699))</f>
        <v>N/A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40</v>
      </c>
      <c r="AT699" s="14" t="s">
        <v>40</v>
      </c>
      <c r="AU699" s="14" t="s">
        <v>40</v>
      </c>
      <c r="AV699" s="14" t="s">
        <v>40</v>
      </c>
      <c r="AW699" s="14" t="s">
        <v>40</v>
      </c>
      <c r="AX699" s="14" t="s">
        <v>40</v>
      </c>
      <c r="AY699" s="14" t="s">
        <v>40</v>
      </c>
      <c r="AZ699" s="14" t="s">
        <v>40</v>
      </c>
      <c r="BA699" s="14" t="s">
        <v>40</v>
      </c>
      <c r="BB699" s="14" t="s">
        <v>40</v>
      </c>
      <c r="BC699" s="14" t="s">
        <v>40</v>
      </c>
      <c r="BD699" s="14" t="s">
        <v>40</v>
      </c>
      <c r="BE699" s="14" t="s">
        <v>40</v>
      </c>
      <c r="BF699" s="14" t="s">
        <v>40</v>
      </c>
      <c r="BG699" s="14" t="s">
        <v>40</v>
      </c>
      <c r="BH699" s="14" t="s">
        <v>40</v>
      </c>
      <c r="BI699" s="14"/>
      <c r="BJ699" s="15">
        <f>IF(AR699="R", $CA699, IF(OR(AR699="P", AR699="T", AR699="N"), 0, IF($C699="DM", $T699, IF(OR(AR699="Y", AR699="IR"),$AM699,IF(AR699="C", IF($BI699="Y", IF($AF699="N/A", $Q699, $AF699), IF($AG699="N/A", $T699,$AG699)))))))</f>
        <v>7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7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7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7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7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7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7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7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7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7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7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7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7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7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7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7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7</v>
      </c>
      <c r="CA699" s="14" t="s">
        <v>75</v>
      </c>
      <c r="CB699" s="15">
        <f>BZ699</f>
        <v>7</v>
      </c>
      <c r="CC699" s="14" t="str">
        <f>IF(OR($BH699="T", $BH699="R"), 0, IF($BH699="C", IF($BI699="Y", IF($BA699="C", 0, IF(AF699="N/A", Q699-T699, AF699-AG699)), IF($AF699="N/A", U699, AH699)), AN699))</f>
        <v>N/A</v>
      </c>
      <c r="CD699" s="14" t="str">
        <f>IF(OR($BH699="T", $BH699="R"), 0, IF($BH699="C", IF($BI699="Y", 0, IF($AF699="N/A", V699, AI699)), AO699))</f>
        <v>N/A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S:5 G:2 GR:2</v>
      </c>
      <c r="CH699" s="6"/>
      <c r="CK699" s="6"/>
      <c r="CL699" s="6"/>
      <c r="CM699" s="6"/>
      <c r="CN699" s="6"/>
      <c r="CO699" s="6"/>
      <c r="CP699" s="6"/>
    </row>
    <row r="700" spans="1:94" x14ac:dyDescent="0.25">
      <c r="A700" s="13">
        <v>5620</v>
      </c>
      <c r="B700" s="14" t="s">
        <v>3082</v>
      </c>
      <c r="C700" s="14" t="s">
        <v>64</v>
      </c>
      <c r="D700" s="14" t="s">
        <v>60</v>
      </c>
      <c r="E700" s="14">
        <f>VLOOKUP(B700, 'Rookie Year'!$A$2:$B$55555,2,FALSE)</f>
        <v>2024</v>
      </c>
      <c r="F700" s="14">
        <v>2024</v>
      </c>
      <c r="G700" s="14" t="s">
        <v>40</v>
      </c>
      <c r="H700" s="14" t="s">
        <v>2171</v>
      </c>
      <c r="I700" s="15">
        <v>4</v>
      </c>
      <c r="J700" s="14">
        <v>4</v>
      </c>
      <c r="K700" s="16">
        <f>IF(AND(G700&lt;&gt;"N",R700="N/A"), IF(I700&lt;4, 0, 0.25),IF(I700=1, IF(J700=1,0.25, 0.25), IF(I700&lt;13, 0.25, IF(I700&lt;26, 0.4, IF(I700&lt;51, 0.6, 0.75)))))</f>
        <v>0.25</v>
      </c>
      <c r="L700" s="15">
        <f>I700-M700</f>
        <v>3</v>
      </c>
      <c r="M700" s="15">
        <f>ROUNDUP(I700*K700,0)</f>
        <v>1</v>
      </c>
      <c r="N700" s="15">
        <f>M700*J700</f>
        <v>4</v>
      </c>
      <c r="O700" s="15">
        <v>1</v>
      </c>
      <c r="P700" s="15">
        <v>0</v>
      </c>
      <c r="Q700" s="15">
        <f>N700-O700-P700</f>
        <v>3</v>
      </c>
      <c r="R700" s="14" t="s">
        <v>75</v>
      </c>
      <c r="S700" s="14">
        <f>IF(R700="N/A", J700-($B$1-F700), J700-($B$1-R700))</f>
        <v>3</v>
      </c>
      <c r="T700" s="15">
        <v>1</v>
      </c>
      <c r="U700" s="15">
        <v>1</v>
      </c>
      <c r="V700" s="15">
        <v>1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No</v>
      </c>
      <c r="AA700" s="17" t="str">
        <f>IF(C700="DM", "N/A", IF(Z700="No","N/A",VLOOKUP(B700,'Extension List'!$A$3:$AE$1972,19,FALSE)))</f>
        <v>N/A</v>
      </c>
      <c r="AB700" s="14" t="str">
        <f>IF(C700="DM", "N/A", IF(Z700="No","N/A",VLOOKUP(B700,'Extension List'!$A$3:$AE$1972,21,FALSE)))</f>
        <v>N/A</v>
      </c>
      <c r="AC700" s="14" t="str">
        <f>IF(AA700="N/A", "N/A", 0)</f>
        <v>N/A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4</v>
      </c>
      <c r="AN700" s="15">
        <f>IF(AD700="N/A", IF(U700="N/A", "N/A", L700+U700), AD700+AH700)</f>
        <v>4</v>
      </c>
      <c r="AO700" s="15">
        <f>IF(AD700="N/A", IF(V700="N/A", "N/A", L700+V700), IF(AI700="N/A", "N/A", AD700+AI700))</f>
        <v>4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40</v>
      </c>
      <c r="AS700" s="14" t="s">
        <v>40</v>
      </c>
      <c r="AT700" s="14" t="s">
        <v>40</v>
      </c>
      <c r="AU700" s="14" t="s">
        <v>40</v>
      </c>
      <c r="AV700" s="14" t="s">
        <v>40</v>
      </c>
      <c r="AW700" s="14" t="s">
        <v>40</v>
      </c>
      <c r="AX700" s="14" t="s">
        <v>40</v>
      </c>
      <c r="AY700" s="14" t="s">
        <v>40</v>
      </c>
      <c r="AZ700" s="14" t="s">
        <v>40</v>
      </c>
      <c r="BA700" s="14" t="s">
        <v>40</v>
      </c>
      <c r="BB700" s="14" t="s">
        <v>40</v>
      </c>
      <c r="BC700" s="14" t="s">
        <v>40</v>
      </c>
      <c r="BD700" s="14" t="s">
        <v>40</v>
      </c>
      <c r="BE700" s="14" t="s">
        <v>40</v>
      </c>
      <c r="BF700" s="14" t="s">
        <v>40</v>
      </c>
      <c r="BG700" s="14" t="s">
        <v>40</v>
      </c>
      <c r="BH700" s="14" t="s">
        <v>40</v>
      </c>
      <c r="BI700" s="14"/>
      <c r="BJ700" s="15">
        <f>IF(AR700="R", $CA700, IF(OR(AR700="P", AR700="T", AR700="N"), 0, IF($C700="DM", $T700, IF(OR(AR700="Y", AR700="IR"),$AM700,IF(AR700="C", IF($BI700="Y", IF($AF700="N/A", $Q700, $AF700), IF($AG700="N/A", $T700,$AG700)))))))</f>
        <v>4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4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4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4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4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4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4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4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4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4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4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4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4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4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4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4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4</v>
      </c>
      <c r="CA700" s="14" t="s">
        <v>75</v>
      </c>
      <c r="CB700" s="15">
        <f>BZ700</f>
        <v>4</v>
      </c>
      <c r="CC700" s="14">
        <f>IF(OR($BH700="T", $BH700="R"), 0, IF($BH700="C", IF($BI700="Y", IF($BA700="C", 0, IF(AF700="N/A", Q700-T700, AF700-AG700)), IF($AF700="N/A", U700, AH700)), AN700))</f>
        <v>4</v>
      </c>
      <c r="CD700" s="14">
        <f>IF(OR($BH700="T", $BH700="R"), 0, IF($BH700="C", IF($BI700="Y", 0, IF($AF700="N/A", V700, AI700)), AO700))</f>
        <v>4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S:3 G:1 GR:3</v>
      </c>
      <c r="CH700" s="6"/>
      <c r="CK700" s="6"/>
      <c r="CL700" s="6"/>
      <c r="CM700" s="6"/>
      <c r="CN700" s="6"/>
      <c r="CO700" s="6"/>
      <c r="CP700" s="6"/>
    </row>
    <row r="701" spans="1:94" x14ac:dyDescent="0.25">
      <c r="A701" s="13">
        <v>5917</v>
      </c>
      <c r="B701" s="14" t="s">
        <v>2726</v>
      </c>
      <c r="C701" s="14" t="s">
        <v>65</v>
      </c>
      <c r="D701" s="14" t="s">
        <v>60</v>
      </c>
      <c r="E701" s="14">
        <f>VLOOKUP(B701, 'Rookie Year'!$A$2:$B$55555,2,FALSE)</f>
        <v>2022</v>
      </c>
      <c r="F701" s="14">
        <v>2025</v>
      </c>
      <c r="G701" s="14" t="s">
        <v>42</v>
      </c>
      <c r="H701" s="14" t="s">
        <v>1927</v>
      </c>
      <c r="I701" s="15">
        <v>1</v>
      </c>
      <c r="J701" s="14">
        <v>1</v>
      </c>
      <c r="K701" s="16">
        <f>IF(AND(G701&lt;&gt;"N",R701="N/A"), IF(I701&lt;4, 0, 0.25),IF(I701=1, IF(J701=1,0.25, 0.25), IF(I701&lt;13, 0.25, IF(I701&lt;26, 0.4, IF(I701&lt;51, 0.6, 0.75)))))</f>
        <v>0.25</v>
      </c>
      <c r="L701" s="15">
        <f>I701-M701</f>
        <v>0</v>
      </c>
      <c r="M701" s="15">
        <f>ROUNDUP(I701*K701,0)</f>
        <v>1</v>
      </c>
      <c r="N701" s="15">
        <f>M701*J701</f>
        <v>1</v>
      </c>
      <c r="O701" s="15">
        <v>0</v>
      </c>
      <c r="P701" s="15">
        <v>0</v>
      </c>
      <c r="Q701" s="15">
        <f>N701-O701-P701</f>
        <v>1</v>
      </c>
      <c r="R701" s="14" t="s">
        <v>75</v>
      </c>
      <c r="S701" s="14">
        <f>IF(R701="N/A", J701-($B$1-F701), J701-($B$1-R701))</f>
        <v>1</v>
      </c>
      <c r="T701" s="15">
        <f>IF($S701&lt;1, "N/A", $M701)</f>
        <v>1</v>
      </c>
      <c r="U701" s="15" t="str">
        <f>IF($S701&lt;2, "N/A", $M701)</f>
        <v>N/A</v>
      </c>
      <c r="V701" s="15" t="str">
        <f>IF($S701&lt;3, "N/A", $M701)</f>
        <v>N/A</v>
      </c>
      <c r="W701" s="15" t="str">
        <f>IF($S701&lt;4, "N/A", $M701)</f>
        <v>N/A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No</v>
      </c>
      <c r="AA701" s="17" t="str">
        <f>IF(C701="DM", "N/A", IF(Z701="No","N/A",VLOOKUP(B701,'Extension List'!$A$3:$AE$1972,19,FALSE)))</f>
        <v>N/A</v>
      </c>
      <c r="AB701" s="14" t="str">
        <f>IF(C701="DM", "N/A", IF(Z701="No","N/A",VLOOKUP(B701,'Extension List'!$A$3:$AE$1972,21,FALSE)))</f>
        <v>N/A</v>
      </c>
      <c r="AC701" s="14" t="str">
        <f>IF(AA701="N/A", "N/A", 0)</f>
        <v>N/A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1</v>
      </c>
      <c r="AN701" s="15" t="str">
        <f>IF(AD701="N/A", IF(U701="N/A", "N/A", L701+U701), AD701+AH701)</f>
        <v>N/A</v>
      </c>
      <c r="AO701" s="15" t="str">
        <f>IF(AD701="N/A", IF(V701="N/A", "N/A", L701+V701), IF(AI701="N/A", "N/A", AD701+AI701))</f>
        <v>N/A</v>
      </c>
      <c r="AP701" s="15" t="str">
        <f>IF(AD701="N/A", IF(W701="N/A", "N/A", L701+W701), IF(AJ701="N/A", "N/A", AD701+AJ701))</f>
        <v>N/A</v>
      </c>
      <c r="AQ701" s="15" t="str">
        <f>IF(AD701="N/A", IF(X701="N/A", "N/A", L701+X701), IF(AK701="N/A", "N/A", AD701+AK701))</f>
        <v>N/A</v>
      </c>
      <c r="AR701" s="14" t="s">
        <v>40</v>
      </c>
      <c r="AS701" s="14" t="s">
        <v>40</v>
      </c>
      <c r="AT701" s="14" t="s">
        <v>40</v>
      </c>
      <c r="AU701" s="14" t="s">
        <v>40</v>
      </c>
      <c r="AV701" s="14" t="s">
        <v>40</v>
      </c>
      <c r="AW701" s="14" t="s">
        <v>40</v>
      </c>
      <c r="AX701" s="14" t="s">
        <v>40</v>
      </c>
      <c r="AY701" s="14" t="s">
        <v>40</v>
      </c>
      <c r="AZ701" s="14" t="s">
        <v>40</v>
      </c>
      <c r="BA701" s="14" t="s">
        <v>40</v>
      </c>
      <c r="BB701" s="14" t="s">
        <v>40</v>
      </c>
      <c r="BC701" s="14" t="s">
        <v>40</v>
      </c>
      <c r="BD701" s="14" t="s">
        <v>40</v>
      </c>
      <c r="BE701" s="14" t="s">
        <v>40</v>
      </c>
      <c r="BF701" s="14" t="s">
        <v>40</v>
      </c>
      <c r="BG701" s="14" t="s">
        <v>40</v>
      </c>
      <c r="BH701" s="14" t="s">
        <v>40</v>
      </c>
      <c r="BI701" s="14"/>
      <c r="BJ701" s="15">
        <f>IF(AR701="R", $CA701, IF(OR(AR701="P", AR701="T", AR701="N"), 0, IF($C701="DM", $T701, IF(OR(AR701="Y", AR701="IR"),$AM701,IF(AR701="C", IF($BI701="Y", IF($AF701="N/A", $Q701, $AF701), IF($AG701="N/A", $T701,$AG701)))))))</f>
        <v>1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1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1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1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1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1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1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1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1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1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1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1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1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1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1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1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1</v>
      </c>
      <c r="CA701" s="14" t="s">
        <v>75</v>
      </c>
      <c r="CB701" s="15">
        <f>BZ701</f>
        <v>1</v>
      </c>
      <c r="CC701" s="14" t="str">
        <f>IF(OR($BH701="T", $BH701="R"), 0, IF($BH701="C", IF($BI701="Y", IF($BA701="C", 0, IF(AF701="N/A", Q701-T701, AF701-AG701)), IF($AF701="N/A", U701, AH701)), AN701))</f>
        <v>N/A</v>
      </c>
      <c r="CD701" s="14" t="str">
        <f>IF(OR($BH701="T", $BH701="R"), 0, IF($BH701="C", IF($BI701="Y", 0, IF($AF701="N/A", V701, AI701)), AO701))</f>
        <v>N/A</v>
      </c>
      <c r="CE701" s="14" t="str">
        <f>IF(OR($BH701="T", $BH701="R"), 0, IF($BH701="C", IF($BI701="Y", 0, IF($AF701="N/A", W701, AJ701)), AP701))</f>
        <v>N/A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S:0 G:1 GR:1</v>
      </c>
      <c r="CH701" s="6"/>
      <c r="CK701" s="6"/>
      <c r="CL701" s="6"/>
      <c r="CM701" s="6"/>
      <c r="CN701" s="6"/>
      <c r="CO701" s="6"/>
      <c r="CP701" s="6"/>
    </row>
    <row r="702" spans="1:94" x14ac:dyDescent="0.25">
      <c r="A702" s="13">
        <v>5922</v>
      </c>
      <c r="B702" s="14" t="s">
        <v>782</v>
      </c>
      <c r="C702" s="14" t="s">
        <v>66</v>
      </c>
      <c r="D702" s="14" t="s">
        <v>60</v>
      </c>
      <c r="E702" s="14">
        <f>VLOOKUP(B702, 'Rookie Year'!$A$2:$B$55555,2,FALSE)</f>
        <v>2013</v>
      </c>
      <c r="F702" s="14">
        <v>2025</v>
      </c>
      <c r="G702" s="14" t="s">
        <v>42</v>
      </c>
      <c r="H702" s="14" t="s">
        <v>1927</v>
      </c>
      <c r="I702" s="15">
        <v>1</v>
      </c>
      <c r="J702" s="14">
        <v>1</v>
      </c>
      <c r="K702" s="16">
        <f>IF(AND(G702&lt;&gt;"N",R702="N/A"), IF(I702&lt;4, 0, 0.25),IF(I702=1, IF(J702=1,0.25, 0.25), IF(I702&lt;13, 0.25, IF(I702&lt;26, 0.4, IF(I702&lt;51, 0.6, 0.75)))))</f>
        <v>0.25</v>
      </c>
      <c r="L702" s="15">
        <f>I702-M702</f>
        <v>0</v>
      </c>
      <c r="M702" s="15">
        <f>ROUNDUP(I702*K702,0)</f>
        <v>1</v>
      </c>
      <c r="N702" s="15">
        <f>M702*J702</f>
        <v>1</v>
      </c>
      <c r="O702" s="15">
        <v>0</v>
      </c>
      <c r="P702" s="15">
        <v>0</v>
      </c>
      <c r="Q702" s="15">
        <f>N702-O702-P702</f>
        <v>1</v>
      </c>
      <c r="R702" s="14" t="s">
        <v>75</v>
      </c>
      <c r="S702" s="14">
        <f>IF(R702="N/A", J702-($B$1-F702), J702-($B$1-R702))</f>
        <v>1</v>
      </c>
      <c r="T702" s="15">
        <f>IF($S702&lt;1, "N/A", $M702)</f>
        <v>1</v>
      </c>
      <c r="U702" s="15" t="str">
        <f>IF($S702&lt;2, "N/A", $M702)</f>
        <v>N/A</v>
      </c>
      <c r="V702" s="15" t="str">
        <f>IF($S702&lt;3, "N/A", $M702)</f>
        <v>N/A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No</v>
      </c>
      <c r="AA702" s="17" t="str">
        <f>IF(C702="DM", "N/A", IF(Z702="No","N/A",VLOOKUP(B702,'Extension List'!$A$3:$AE$1972,19,FALSE)))</f>
        <v>N/A</v>
      </c>
      <c r="AB702" s="14" t="str">
        <f>IF(C702="DM", "N/A", IF(Z702="No","N/A",VLOOKUP(B702,'Extension List'!$A$3:$AE$1972,21,FALSE)))</f>
        <v>N/A</v>
      </c>
      <c r="AC702" s="14" t="str">
        <f>IF(AA702="N/A", "N/A", 0)</f>
        <v>N/A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1</v>
      </c>
      <c r="AN702" s="15" t="str">
        <f>IF(AD702="N/A", IF(U702="N/A", "N/A", L702+U702), AD702+AH702)</f>
        <v>N/A</v>
      </c>
      <c r="AO702" s="15" t="str">
        <f>IF(AD702="N/A", IF(V702="N/A", "N/A", L702+V702), IF(AI702="N/A", "N/A", AD702+AI702))</f>
        <v>N/A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40</v>
      </c>
      <c r="AS702" s="14" t="s">
        <v>40</v>
      </c>
      <c r="AT702" s="14" t="s">
        <v>40</v>
      </c>
      <c r="AU702" s="14" t="s">
        <v>40</v>
      </c>
      <c r="AV702" s="14" t="s">
        <v>40</v>
      </c>
      <c r="AW702" s="14" t="s">
        <v>40</v>
      </c>
      <c r="AX702" s="14" t="s">
        <v>40</v>
      </c>
      <c r="AY702" s="14" t="s">
        <v>40</v>
      </c>
      <c r="AZ702" s="14" t="s">
        <v>40</v>
      </c>
      <c r="BA702" s="14" t="s">
        <v>40</v>
      </c>
      <c r="BB702" s="14" t="s">
        <v>40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I702" s="14"/>
      <c r="BJ702" s="15">
        <f>IF(AR702="R", $CA702, IF(OR(AR702="P", AR702="T", AR702="N"), 0, IF($C702="DM", $T702, IF(OR(AR702="Y", AR702="IR"),$AM702,IF(AR702="C", IF($BI702="Y", IF($AF702="N/A", $Q702, $AF702), IF($AG702="N/A", $T702,$AG702)))))))</f>
        <v>1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1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1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1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1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1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1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1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1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1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1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1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1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1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1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1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1</v>
      </c>
      <c r="CA702" s="14" t="s">
        <v>75</v>
      </c>
      <c r="CB702" s="15">
        <f>BZ702</f>
        <v>1</v>
      </c>
      <c r="CC702" s="14" t="str">
        <f>IF(OR($BH702="T", $BH702="R"), 0, IF($BH702="C", IF($BI702="Y", IF($BA702="C", 0, IF(AF702="N/A", Q702-T702, AF702-AG702)), IF($AF702="N/A", U702, AH702)), AN702))</f>
        <v>N/A</v>
      </c>
      <c r="CD702" s="14" t="str">
        <f>IF(OR($BH702="T", $BH702="R"), 0, IF($BH702="C", IF($BI702="Y", 0, IF($AF702="N/A", V702, AI702)), AO702))</f>
        <v>N/A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S:0 G:1 GR:1</v>
      </c>
      <c r="CH702" s="6"/>
      <c r="CK702" s="6"/>
      <c r="CL702" s="6"/>
      <c r="CM702" s="6"/>
      <c r="CN702" s="6"/>
      <c r="CO702" s="6"/>
      <c r="CP702" s="6"/>
    </row>
    <row r="703" spans="1:94" x14ac:dyDescent="0.25">
      <c r="A703" s="13">
        <v>5185</v>
      </c>
      <c r="B703" s="14" t="s">
        <v>2777</v>
      </c>
      <c r="C703" s="14" t="s">
        <v>67</v>
      </c>
      <c r="D703" s="14" t="s">
        <v>60</v>
      </c>
      <c r="E703" s="14">
        <f>VLOOKUP(B703, 'Rookie Year'!$A$2:$B$55555,2,FALSE)</f>
        <v>2023</v>
      </c>
      <c r="F703" s="14">
        <v>2023</v>
      </c>
      <c r="G703" s="14" t="s">
        <v>40</v>
      </c>
      <c r="H703" s="14" t="s">
        <v>2179</v>
      </c>
      <c r="I703" s="15">
        <v>3</v>
      </c>
      <c r="J703" s="14">
        <v>4</v>
      </c>
      <c r="K703" s="16">
        <f>IF(AND(G703&lt;&gt;"N",R703="N/A"), IF(I703&lt;4, 0, 0.25),IF(I703=1, IF(J703=1,0.25, 0.25), IF(I703&lt;13, 0.25, IF(I703&lt;26, 0.4, IF(I703&lt;51, 0.6, 0.75)))))</f>
        <v>0</v>
      </c>
      <c r="L703" s="15">
        <f>I703-M703</f>
        <v>3</v>
      </c>
      <c r="M703" s="15">
        <f>ROUNDUP(I703*K703,0)</f>
        <v>0</v>
      </c>
      <c r="N703" s="15">
        <f>M703*J703</f>
        <v>0</v>
      </c>
      <c r="O703" s="15">
        <v>0</v>
      </c>
      <c r="P703" s="15">
        <v>0</v>
      </c>
      <c r="Q703" s="15">
        <f>N703-O703-P703</f>
        <v>0</v>
      </c>
      <c r="R703" s="14" t="s">
        <v>75</v>
      </c>
      <c r="S703" s="14">
        <f>IF(R703="N/A", J703-($B$1-F703), J703-($B$1-R703))</f>
        <v>2</v>
      </c>
      <c r="T703" s="15">
        <v>0</v>
      </c>
      <c r="U703" s="15">
        <v>0</v>
      </c>
      <c r="V703" s="15" t="str">
        <f>IF($S703&lt;3, "N/A", $M703)</f>
        <v>N/A</v>
      </c>
      <c r="W703" s="15" t="str">
        <f>IF($S703&lt;4, "N/A", $M703)</f>
        <v>N/A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No</v>
      </c>
      <c r="AA703" s="17" t="str">
        <f>IF(C703="DM", "N/A", IF(Z703="No","N/A",VLOOKUP(B703,'Extension List'!$A$3:$AE$1972,19,FALSE)))</f>
        <v>N/A</v>
      </c>
      <c r="AB703" s="14" t="str">
        <f>IF(C703="DM", "N/A", IF(Z703="No","N/A",VLOOKUP(B703,'Extension List'!$A$3:$AE$1972,21,FALSE)))</f>
        <v>N/A</v>
      </c>
      <c r="AC703" s="14" t="str">
        <f>IF(AA703="N/A", "N/A", 0)</f>
        <v>N/A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3</v>
      </c>
      <c r="AN703" s="15">
        <f>IF(AD703="N/A", IF(U703="N/A", "N/A", L703+U703), AD703+AH703)</f>
        <v>3</v>
      </c>
      <c r="AO703" s="15" t="str">
        <f>IF(AD703="N/A", IF(V703="N/A", "N/A", L703+V703), IF(AI703="N/A", "N/A", AD703+AI703))</f>
        <v>N/A</v>
      </c>
      <c r="AP703" s="15" t="str">
        <f>IF(AD703="N/A", IF(W703="N/A", "N/A", L703+W703), IF(AJ703="N/A", "N/A", AD703+AJ703))</f>
        <v>N/A</v>
      </c>
      <c r="AQ703" s="15" t="str">
        <f>IF(AD703="N/A", IF(X703="N/A", "N/A", L703+X703), IF(AK703="N/A", "N/A", AD703+AK703))</f>
        <v>N/A</v>
      </c>
      <c r="AR703" s="14" t="s">
        <v>40</v>
      </c>
      <c r="AS703" s="14" t="s">
        <v>40</v>
      </c>
      <c r="AT703" s="14" t="s">
        <v>40</v>
      </c>
      <c r="AU703" s="14" t="s">
        <v>40</v>
      </c>
      <c r="AV703" s="14" t="s">
        <v>40</v>
      </c>
      <c r="AW703" s="14" t="s">
        <v>40</v>
      </c>
      <c r="AX703" s="14" t="s">
        <v>40</v>
      </c>
      <c r="AY703" s="14" t="s">
        <v>40</v>
      </c>
      <c r="AZ703" s="14" t="s">
        <v>40</v>
      </c>
      <c r="BA703" s="14" t="s">
        <v>40</v>
      </c>
      <c r="BB703" s="14" t="s">
        <v>40</v>
      </c>
      <c r="BC703" s="14" t="s">
        <v>40</v>
      </c>
      <c r="BD703" s="14" t="s">
        <v>40</v>
      </c>
      <c r="BE703" s="14" t="s">
        <v>40</v>
      </c>
      <c r="BF703" s="14" t="s">
        <v>40</v>
      </c>
      <c r="BG703" s="14" t="s">
        <v>40</v>
      </c>
      <c r="BH703" s="14" t="s">
        <v>40</v>
      </c>
      <c r="BI703" s="14"/>
      <c r="BJ703" s="15">
        <f>IF(AR703="R", $CA703, IF(OR(AR703="P", AR703="T", AR703="N"), 0, IF($C703="DM", $T703, IF(OR(AR703="Y", AR703="IR"),$AM703,IF(AR703="C", IF($BI703="Y", IF($AF703="N/A", $Q703, $AF703), IF($AG703="N/A", $T703,$AG703)))))))</f>
        <v>3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3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3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3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3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3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3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3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3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3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3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3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3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3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3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3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3</v>
      </c>
      <c r="CA703" s="14" t="s">
        <v>75</v>
      </c>
      <c r="CB703" s="15">
        <f>BZ703</f>
        <v>3</v>
      </c>
      <c r="CC703" s="14">
        <f>IF(OR($BH703="T", $BH703="R"), 0, IF($BH703="C", IF($BI703="Y", IF($BA703="C", 0, IF(AF703="N/A", Q703-T703, AF703-AG703)), IF($AF703="N/A", U703, AH703)), AN703))</f>
        <v>3</v>
      </c>
      <c r="CD703" s="14" t="str">
        <f>IF(OR($BH703="T", $BH703="R"), 0, IF($BH703="C", IF($BI703="Y", 0, IF($AF703="N/A", V703, AI703)), AO703))</f>
        <v>N/A</v>
      </c>
      <c r="CE703" s="14" t="str">
        <f>IF(OR($BH703="T", $BH703="R"), 0, IF($BH703="C", IF($BI703="Y", 0, IF($AF703="N/A", W703, AJ703)), AP703))</f>
        <v>N/A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S:3 G:0 GR:0</v>
      </c>
      <c r="CH703" s="6"/>
      <c r="CK703" s="6"/>
      <c r="CL703" s="6"/>
      <c r="CM703" s="6"/>
      <c r="CN703" s="6"/>
      <c r="CO703" s="6"/>
      <c r="CP703" s="6"/>
    </row>
    <row r="704" spans="1:94" x14ac:dyDescent="0.25">
      <c r="A704" s="13">
        <v>5925</v>
      </c>
      <c r="B704" s="14" t="s">
        <v>2071</v>
      </c>
      <c r="C704" s="14" t="s">
        <v>67</v>
      </c>
      <c r="D704" s="14" t="s">
        <v>60</v>
      </c>
      <c r="E704" s="14">
        <f>VLOOKUP(B704, 'Rookie Year'!$A$2:$B$55555,2,FALSE)</f>
        <v>2020</v>
      </c>
      <c r="F704" s="14">
        <v>2025</v>
      </c>
      <c r="G704" s="14" t="s">
        <v>42</v>
      </c>
      <c r="H704" s="14" t="s">
        <v>1927</v>
      </c>
      <c r="I704" s="15">
        <v>4</v>
      </c>
      <c r="J704" s="14">
        <v>2</v>
      </c>
      <c r="K704" s="16">
        <f>IF(AND(G704&lt;&gt;"N",R704="N/A"), IF(I704&lt;4, 0, 0.25),IF(I704=1, IF(J704=1,0.25, 0.25), IF(I704&lt;13, 0.25, IF(I704&lt;26, 0.4, IF(I704&lt;51, 0.6, 0.75)))))</f>
        <v>0.25</v>
      </c>
      <c r="L704" s="15">
        <f>I704-M704</f>
        <v>3</v>
      </c>
      <c r="M704" s="15">
        <f>ROUNDUP(I704*K704,0)</f>
        <v>1</v>
      </c>
      <c r="N704" s="15">
        <f>M704*J704</f>
        <v>2</v>
      </c>
      <c r="O704" s="15">
        <v>0</v>
      </c>
      <c r="P704" s="15">
        <v>0</v>
      </c>
      <c r="Q704" s="15">
        <f>N704-O704-P704</f>
        <v>2</v>
      </c>
      <c r="R704" s="14" t="s">
        <v>75</v>
      </c>
      <c r="S704" s="14">
        <f>IF(R704="N/A", J704-($B$1-F704), J704-($B$1-R704))</f>
        <v>2</v>
      </c>
      <c r="T704" s="15">
        <v>2</v>
      </c>
      <c r="U704" s="15">
        <v>0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No</v>
      </c>
      <c r="AA704" s="17" t="str">
        <f>IF(C704="DM", "N/A", IF(Z704="No","N/A",VLOOKUP(B704,'Extension List'!$A$3:$AE$1972,19,FALSE)))</f>
        <v>N/A</v>
      </c>
      <c r="AB704" s="14" t="str">
        <f>IF(C704="DM", "N/A", IF(Z704="No","N/A",VLOOKUP(B704,'Extension List'!$A$3:$AE$1972,21,FALSE)))</f>
        <v>N/A</v>
      </c>
      <c r="AC704" s="14" t="str">
        <f>IF(AA704="N/A", "N/A", 0)</f>
        <v>N/A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5</v>
      </c>
      <c r="AN704" s="15">
        <f>IF(AD704="N/A", IF(U704="N/A", "N/A", L704+U704), AD704+AH704)</f>
        <v>3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40</v>
      </c>
      <c r="AS704" s="14" t="s">
        <v>40</v>
      </c>
      <c r="AT704" s="14" t="s">
        <v>40</v>
      </c>
      <c r="AU704" s="14" t="s">
        <v>40</v>
      </c>
      <c r="AV704" s="14" t="s">
        <v>40</v>
      </c>
      <c r="AW704" s="14" t="s">
        <v>40</v>
      </c>
      <c r="AX704" s="14" t="s">
        <v>40</v>
      </c>
      <c r="AY704" s="14" t="s">
        <v>40</v>
      </c>
      <c r="AZ704" s="14" t="s">
        <v>40</v>
      </c>
      <c r="BA704" s="14" t="s">
        <v>40</v>
      </c>
      <c r="BB704" s="14" t="s">
        <v>40</v>
      </c>
      <c r="BC704" s="14" t="s">
        <v>40</v>
      </c>
      <c r="BD704" s="14" t="s">
        <v>40</v>
      </c>
      <c r="BE704" s="14" t="s">
        <v>40</v>
      </c>
      <c r="BF704" s="14" t="s">
        <v>40</v>
      </c>
      <c r="BG704" s="14" t="s">
        <v>40</v>
      </c>
      <c r="BH704" s="14" t="s">
        <v>40</v>
      </c>
      <c r="BI704" s="14"/>
      <c r="BJ704" s="15">
        <f>IF(AR704="R", $CA704, IF(OR(AR704="P", AR704="T", AR704="N"), 0, IF($C704="DM", $T704, IF(OR(AR704="Y", AR704="IR"),$AM704,IF(AR704="C", IF($BI704="Y", IF($AF704="N/A", $Q704, $AF704), IF($AG704="N/A", $T704,$AG704)))))))</f>
        <v>5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5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5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5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5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5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5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5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5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5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5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5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5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5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5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5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5</v>
      </c>
      <c r="CA704" s="14" t="s">
        <v>75</v>
      </c>
      <c r="CB704" s="15">
        <f>BZ704</f>
        <v>5</v>
      </c>
      <c r="CC704" s="14">
        <f>IF(OR($BH704="T", $BH704="R"), 0, IF($BH704="C", IF($BI704="Y", IF($BA704="C", 0, IF(AF704="N/A", Q704-T704, AF704-AG704)), IF($AF704="N/A", U704, AH704)), AN704))</f>
        <v>3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S:3 G:1 GR:2</v>
      </c>
      <c r="CH704" s="6"/>
      <c r="CK704" s="6"/>
      <c r="CL704" s="6"/>
      <c r="CM704" s="6"/>
      <c r="CN704" s="6"/>
      <c r="CO704" s="6"/>
      <c r="CP704" s="6"/>
    </row>
    <row r="705" spans="1:94" x14ac:dyDescent="0.25">
      <c r="A705" s="13">
        <v>5927</v>
      </c>
      <c r="B705" s="14" t="s">
        <v>3113</v>
      </c>
      <c r="C705" s="14" t="s">
        <v>67</v>
      </c>
      <c r="D705" s="14" t="s">
        <v>60</v>
      </c>
      <c r="E705" s="14">
        <f>VLOOKUP(B705, 'Rookie Year'!$A$2:$B$55555,2,FALSE)</f>
        <v>2020</v>
      </c>
      <c r="F705" s="14">
        <v>2025</v>
      </c>
      <c r="G705" s="14" t="s">
        <v>42</v>
      </c>
      <c r="H705" s="14" t="s">
        <v>1927</v>
      </c>
      <c r="I705" s="15">
        <v>16</v>
      </c>
      <c r="J705" s="14">
        <v>5</v>
      </c>
      <c r="K705" s="16">
        <f>IF(AND(G705&lt;&gt;"N",R705="N/A"), IF(I705&lt;4, 0, 0.25),IF(I705=1, IF(J705=1,0.25, 0.25), IF(I705&lt;13, 0.25, IF(I705&lt;26, 0.4, IF(I705&lt;51, 0.6, 0.75)))))</f>
        <v>0.4</v>
      </c>
      <c r="L705" s="15">
        <f>I705-M705</f>
        <v>9</v>
      </c>
      <c r="M705" s="15">
        <f>ROUNDUP(I705*K705,0)</f>
        <v>7</v>
      </c>
      <c r="N705" s="15">
        <f>M705*J705</f>
        <v>35</v>
      </c>
      <c r="O705" s="15">
        <v>0</v>
      </c>
      <c r="P705" s="15">
        <v>0</v>
      </c>
      <c r="Q705" s="15">
        <f>N705-O705-P705</f>
        <v>35</v>
      </c>
      <c r="R705" s="14" t="s">
        <v>75</v>
      </c>
      <c r="S705" s="14">
        <f>IF(R705="N/A", J705-($B$1-F705), J705-($B$1-R705))</f>
        <v>5</v>
      </c>
      <c r="T705" s="15">
        <v>35</v>
      </c>
      <c r="U705" s="15">
        <v>0</v>
      </c>
      <c r="V705" s="15">
        <v>0</v>
      </c>
      <c r="W705" s="15">
        <v>0</v>
      </c>
      <c r="X705" s="15">
        <v>0</v>
      </c>
      <c r="Y705" s="14" t="str">
        <f>IF(SUM(T705:X705)&lt;&gt;Q705, "CHECK", "OK")</f>
        <v>OK</v>
      </c>
      <c r="Z705" s="14" t="str">
        <f>IF(C705="DM", "No", IF(F705=$B$1, "No", IF(S705=1, "Yes", "No")))</f>
        <v>No</v>
      </c>
      <c r="AA705" s="17" t="str">
        <f>IF(C705="DM", "N/A", IF(Z705="No","N/A",VLOOKUP(B705,'Extension List'!$A$3:$AE$1972,19,FALSE)))</f>
        <v>N/A</v>
      </c>
      <c r="AB705" s="14" t="str">
        <f>IF(C705="DM", "N/A", IF(Z705="No","N/A",VLOOKUP(B705,'Extension List'!$A$3:$AE$1972,21,FALSE)))</f>
        <v>N/A</v>
      </c>
      <c r="AC705" s="14" t="str">
        <f>IF(AA705="N/A", "N/A", 0)</f>
        <v>N/A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44</v>
      </c>
      <c r="AN705" s="15">
        <f>IF(AD705="N/A", IF(U705="N/A", "N/A", L705+U705), AD705+AH705)</f>
        <v>9</v>
      </c>
      <c r="AO705" s="15">
        <f>IF(AD705="N/A", IF(V705="N/A", "N/A", L705+V705), IF(AI705="N/A", "N/A", AD705+AI705))</f>
        <v>9</v>
      </c>
      <c r="AP705" s="15">
        <f>IF(AD705="N/A", IF(W705="N/A", "N/A", L705+W705), IF(AJ705="N/A", "N/A", AD705+AJ705))</f>
        <v>9</v>
      </c>
      <c r="AQ705" s="15">
        <f>IF(AD705="N/A", IF(X705="N/A", "N/A", L705+X705), IF(AK705="N/A", "N/A", AD705+AK705))</f>
        <v>9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48</v>
      </c>
      <c r="AW705" s="14" t="s">
        <v>48</v>
      </c>
      <c r="AX705" s="14" t="s">
        <v>48</v>
      </c>
      <c r="AY705" s="14" t="s">
        <v>48</v>
      </c>
      <c r="AZ705" s="14" t="s">
        <v>48</v>
      </c>
      <c r="BA705" s="14" t="s">
        <v>48</v>
      </c>
      <c r="BB705" s="14" t="s">
        <v>48</v>
      </c>
      <c r="BC705" s="14" t="s">
        <v>48</v>
      </c>
      <c r="BD705" s="14" t="s">
        <v>48</v>
      </c>
      <c r="BE705" s="14" t="s">
        <v>48</v>
      </c>
      <c r="BF705" s="14" t="s">
        <v>48</v>
      </c>
      <c r="BG705" s="14" t="s">
        <v>48</v>
      </c>
      <c r="BH705" s="14" t="s">
        <v>48</v>
      </c>
      <c r="BI705" s="14"/>
      <c r="BJ705" s="15">
        <f>IF(AR705="R", $CA705, IF(OR(AR705="P", AR705="T", AR705="N"), 0, IF($C705="DM", $T705, IF(OR(AR705="Y", AR705="IR"),$AM705,IF(AR705="C", IF($BI705="Y", IF($AF705="N/A", $Q705, $AF705), IF($AG705="N/A", $T705,$AG705)))))))</f>
        <v>44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44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44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44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44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44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44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44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44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44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44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44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44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44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44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44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44</v>
      </c>
      <c r="CA705" s="14" t="s">
        <v>75</v>
      </c>
      <c r="CB705" s="15">
        <f>BZ705</f>
        <v>44</v>
      </c>
      <c r="CC705" s="14">
        <f>IF(OR($BH705="T", $BH705="R"), 0, IF($BH705="C", IF($BI705="Y", IF($BA705="C", 0, IF(AF705="N/A", Q705-T705, AF705-AG705)), IF($AF705="N/A", U705, AH705)), AN705))</f>
        <v>9</v>
      </c>
      <c r="CD705" s="14">
        <f>IF(OR($BH705="T", $BH705="R"), 0, IF($BH705="C", IF($BI705="Y", 0, IF($AF705="N/A", V705, AI705)), AO705))</f>
        <v>9</v>
      </c>
      <c r="CE705" s="14">
        <f>IF(OR($BH705="T", $BH705="R"), 0, IF($BH705="C", IF($BI705="Y", 0, IF($AF705="N/A", W705, AJ705)), AP705))</f>
        <v>9</v>
      </c>
      <c r="CF705" s="14">
        <f>IF(OR($BH705="T", $BH705="R"), 0, IF($BH705="C", IF($BI705="Y", 0, IF($AF705="N/A", X705, AK705)), AQ705))</f>
        <v>9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S:9 G:7 GR:35</v>
      </c>
      <c r="CH705" s="6"/>
      <c r="CK705" s="6"/>
      <c r="CL705" s="6"/>
      <c r="CM705" s="6"/>
      <c r="CN705" s="6"/>
      <c r="CO705" s="6"/>
      <c r="CP705" s="6"/>
    </row>
    <row r="706" spans="1:94" x14ac:dyDescent="0.25">
      <c r="A706" s="13">
        <v>5092</v>
      </c>
      <c r="B706" s="14" t="s">
        <v>1330</v>
      </c>
      <c r="C706" s="14" t="s">
        <v>67</v>
      </c>
      <c r="D706" s="14" t="s">
        <v>60</v>
      </c>
      <c r="E706" s="14">
        <f>VLOOKUP(B706, 'Rookie Year'!$A$2:$B$55555,2,FALSE)</f>
        <v>2018</v>
      </c>
      <c r="F706" s="14">
        <v>2023</v>
      </c>
      <c r="G706" s="14" t="s">
        <v>42</v>
      </c>
      <c r="H706" s="14" t="s">
        <v>1927</v>
      </c>
      <c r="I706" s="15">
        <v>20</v>
      </c>
      <c r="J706" s="14">
        <v>5</v>
      </c>
      <c r="K706" s="16">
        <f>IF(AND(G706&lt;&gt;"N",R706="N/A"), IF(I706&lt;4, 0, 0.25),IF(I706=1, IF(J706=1,0.25, 0.25), IF(I706&lt;13, 0.25, IF(I706&lt;26, 0.4, IF(I706&lt;51, 0.6, 0.75)))))</f>
        <v>0.4</v>
      </c>
      <c r="L706" s="15">
        <f>I706-M706</f>
        <v>12</v>
      </c>
      <c r="M706" s="15">
        <f>ROUNDUP(I706*K706,0)</f>
        <v>8</v>
      </c>
      <c r="N706" s="15">
        <f>M706*J706</f>
        <v>40</v>
      </c>
      <c r="O706" s="15">
        <v>16</v>
      </c>
      <c r="P706" s="15">
        <v>0</v>
      </c>
      <c r="Q706" s="15">
        <f>N706-O706-P706</f>
        <v>24</v>
      </c>
      <c r="R706" s="14" t="s">
        <v>75</v>
      </c>
      <c r="S706" s="14">
        <f>IF(R706="N/A", J706-($B$1-F706), J706-($B$1-R706))</f>
        <v>3</v>
      </c>
      <c r="T706" s="15">
        <v>8</v>
      </c>
      <c r="U706" s="15">
        <v>8</v>
      </c>
      <c r="V706" s="15">
        <v>8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No</v>
      </c>
      <c r="AA706" s="17" t="str">
        <f>IF(C706="DM", "N/A", IF(Z706="No","N/A",VLOOKUP(B706,'Extension List'!$A$3:$AE$1972,19,FALSE)))</f>
        <v>N/A</v>
      </c>
      <c r="AB706" s="14" t="str">
        <f>IF(C706="DM", "N/A", IF(Z706="No","N/A",VLOOKUP(B706,'Extension List'!$A$3:$AE$1972,21,FALSE)))</f>
        <v>N/A</v>
      </c>
      <c r="AC706" s="14" t="str">
        <f>IF(AA706="N/A", "N/A", 0)</f>
        <v>N/A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20</v>
      </c>
      <c r="AN706" s="15">
        <f>IF(AD706="N/A", IF(U706="N/A", "N/A", L706+U706), AD706+AH706)</f>
        <v>20</v>
      </c>
      <c r="AO706" s="15">
        <f>IF(AD706="N/A", IF(V706="N/A", "N/A", L706+V706), IF(AI706="N/A", "N/A", AD706+AI706))</f>
        <v>20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I706" s="14"/>
      <c r="BJ706" s="15">
        <f>IF(AR706="R", $CA706, IF(OR(AR706="P", AR706="T", AR706="N"), 0, IF($C706="DM", $T706, IF(OR(AR706="Y", AR706="IR"),$AM706,IF(AR706="C", IF($BI706="Y", IF($AF706="N/A", $Q706, $AF706), IF($AG706="N/A", $T706,$AG706)))))))</f>
        <v>20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20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20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20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20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20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20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20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20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20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20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20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20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20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20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20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20</v>
      </c>
      <c r="CA706" s="14" t="s">
        <v>75</v>
      </c>
      <c r="CB706" s="15">
        <f>BZ706</f>
        <v>20</v>
      </c>
      <c r="CC706" s="14">
        <f>IF(OR($BH706="T", $BH706="R"), 0, IF($BH706="C", IF($BI706="Y", IF($BA706="C", 0, IF(AF706="N/A", Q706-T706, AF706-AG706)), IF($AF706="N/A", U706, AH706)), AN706))</f>
        <v>20</v>
      </c>
      <c r="CD706" s="14">
        <f>IF(OR($BH706="T", $BH706="R"), 0, IF($BH706="C", IF($BI706="Y", 0, IF($AF706="N/A", V706, AI706)), AO706))</f>
        <v>20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S:12 G:8 GR:24</v>
      </c>
      <c r="CH706" s="6"/>
      <c r="CK706" s="6"/>
      <c r="CL706" s="6"/>
      <c r="CM706" s="6"/>
      <c r="CN706" s="6"/>
      <c r="CO706" s="6"/>
      <c r="CP706" s="6"/>
    </row>
    <row r="707" spans="1:94" x14ac:dyDescent="0.25">
      <c r="A707" s="13">
        <v>6105</v>
      </c>
      <c r="B707" s="14" t="s">
        <v>3221</v>
      </c>
      <c r="C707" s="14" t="s">
        <v>67</v>
      </c>
      <c r="D707" s="14" t="s">
        <v>60</v>
      </c>
      <c r="E707" s="14">
        <v>2025</v>
      </c>
      <c r="F707" s="14">
        <v>2025</v>
      </c>
      <c r="G707" s="14" t="s">
        <v>40</v>
      </c>
      <c r="H707" s="14" t="s">
        <v>2238</v>
      </c>
      <c r="I707" s="15">
        <v>1</v>
      </c>
      <c r="J707" s="14">
        <v>3</v>
      </c>
      <c r="K707" s="16">
        <f>IF(AND(G707&lt;&gt;"N",R707="N/A"), IF(I707&lt;4, 0, 0.25),IF(I707=1, IF(J707=1,0.25, 0.25), IF(I707&lt;13, 0.25, IF(I707&lt;26, 0.4, IF(I707&lt;51, 0.6, 0.75)))))</f>
        <v>0</v>
      </c>
      <c r="L707" s="15">
        <f>I707-M707</f>
        <v>1</v>
      </c>
      <c r="M707" s="15">
        <f>ROUNDUP(I707*K707,0)</f>
        <v>0</v>
      </c>
      <c r="N707" s="15">
        <f>M707*J707</f>
        <v>0</v>
      </c>
      <c r="O707" s="15">
        <v>0</v>
      </c>
      <c r="P707" s="15">
        <v>0</v>
      </c>
      <c r="Q707" s="15">
        <f>N707-O707-P707</f>
        <v>0</v>
      </c>
      <c r="R707" s="14" t="s">
        <v>75</v>
      </c>
      <c r="S707" s="14">
        <f>IF(R707="N/A", J707-($B$1-F707), J707-($B$1-R707))</f>
        <v>3</v>
      </c>
      <c r="T707" s="15">
        <f>IF($S707&lt;1, "N/A", $M707)</f>
        <v>0</v>
      </c>
      <c r="U707" s="15">
        <f>IF($S707&lt;2, "N/A", $M707)</f>
        <v>0</v>
      </c>
      <c r="V707" s="15">
        <f>IF($S707&lt;3, "N/A", $M707)</f>
        <v>0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List'!$A$3:$AE$1972,19,FALSE)))</f>
        <v>N/A</v>
      </c>
      <c r="AB707" s="14" t="str">
        <f>IF(C707="DM", "N/A", IF(Z707="No","N/A",VLOOKUP(B707,'Extension List'!$A$3:$AE$1972,21,FALSE)))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1</v>
      </c>
      <c r="AN707" s="15">
        <f>IF(AD707="N/A", IF(U707="N/A", "N/A", L707+U707), AD707+AH707)</f>
        <v>1</v>
      </c>
      <c r="AO707" s="15">
        <f>IF(AD707="N/A", IF(V707="N/A", "N/A", L707+V707), IF(AI707="N/A", "N/A", AD707+AI707))</f>
        <v>1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48</v>
      </c>
      <c r="AX707" s="14" t="s">
        <v>48</v>
      </c>
      <c r="AY707" s="14" t="s">
        <v>48</v>
      </c>
      <c r="AZ707" s="14" t="s">
        <v>48</v>
      </c>
      <c r="BA707" s="14" t="s">
        <v>48</v>
      </c>
      <c r="BB707" s="14" t="s">
        <v>48</v>
      </c>
      <c r="BC707" s="14" t="s">
        <v>48</v>
      </c>
      <c r="BD707" s="14" t="s">
        <v>48</v>
      </c>
      <c r="BE707" s="14" t="s">
        <v>48</v>
      </c>
      <c r="BF707" s="14" t="s">
        <v>48</v>
      </c>
      <c r="BG707" s="14" t="s">
        <v>48</v>
      </c>
      <c r="BH707" s="14" t="s">
        <v>48</v>
      </c>
      <c r="BJ707" s="15">
        <f>IF(AR707="R", $CA707, IF(OR(AR707="P", AR707="T", AR707="N"), 0, IF($C707="DM", $T707, IF(OR(AR707="Y", AR707="IR"),$AM707,IF(AR707="C", IF($BI707="Y", IF($AF707="N/A", $Q707, $AF707), IF($AG707="N/A", $T707,$AG707)))))))</f>
        <v>1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1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1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1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1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1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1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1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1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1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1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1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1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1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1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1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1</v>
      </c>
      <c r="CA707" s="14" t="s">
        <v>75</v>
      </c>
      <c r="CB707" s="15">
        <f>BZ707</f>
        <v>1</v>
      </c>
      <c r="CC707" s="14">
        <f>IF(OR($BH707="T", $BH707="R"), 0, IF($BH707="C", IF($BI707="Y", IF($BA707="C", 0, IF(AF707="N/A", Q707-T707, AF707-AG707)), IF($AF707="N/A", U707, AH707)), AN707))</f>
        <v>1</v>
      </c>
      <c r="CD707" s="14">
        <f>IF(OR($BH707="T", $BH707="R"), 0, IF($BH707="C", IF($BI707="Y", 0, IF($AF707="N/A", V707, AI707)), AO707))</f>
        <v>1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S:1 G:0 GR:0</v>
      </c>
      <c r="CH707" s="6"/>
      <c r="CK707" s="6"/>
      <c r="CL707" s="6"/>
      <c r="CM707" s="6"/>
      <c r="CN707" s="6"/>
      <c r="CO707" s="6"/>
      <c r="CP707" s="6"/>
    </row>
    <row r="708" spans="1:94" x14ac:dyDescent="0.25">
      <c r="A708" s="13">
        <v>6063</v>
      </c>
      <c r="B708" s="14" t="s">
        <v>3179</v>
      </c>
      <c r="C708" s="14" t="s">
        <v>67</v>
      </c>
      <c r="D708" s="14" t="s">
        <v>60</v>
      </c>
      <c r="E708" s="14">
        <v>2025</v>
      </c>
      <c r="F708" s="14">
        <v>2025</v>
      </c>
      <c r="G708" s="14" t="s">
        <v>40</v>
      </c>
      <c r="H708" s="14" t="s">
        <v>2205</v>
      </c>
      <c r="I708" s="15">
        <v>1</v>
      </c>
      <c r="J708" s="14">
        <v>3</v>
      </c>
      <c r="K708" s="16">
        <f>IF(AND(G708&lt;&gt;"N",R708="N/A"), IF(I708&lt;4, 0, 0.25),IF(I708=1, IF(J708=1,0.25, 0.25), IF(I708&lt;13, 0.25, IF(I708&lt;26, 0.4, IF(I708&lt;51, 0.6, 0.75)))))</f>
        <v>0</v>
      </c>
      <c r="L708" s="15">
        <f>I708-M708</f>
        <v>1</v>
      </c>
      <c r="M708" s="15">
        <f>ROUNDUP(I708*K708,0)</f>
        <v>0</v>
      </c>
      <c r="N708" s="15">
        <f>M708*J708</f>
        <v>0</v>
      </c>
      <c r="O708" s="15">
        <v>0</v>
      </c>
      <c r="P708" s="15">
        <v>0</v>
      </c>
      <c r="Q708" s="15">
        <f>N708-O708-P708</f>
        <v>0</v>
      </c>
      <c r="R708" s="14" t="s">
        <v>75</v>
      </c>
      <c r="S708" s="14">
        <f>IF(R708="N/A", J708-($B$1-F708), J708-($B$1-R708))</f>
        <v>3</v>
      </c>
      <c r="T708" s="15">
        <f>IF($S708&lt;1, "N/A", $M708)</f>
        <v>0</v>
      </c>
      <c r="U708" s="15">
        <f>IF($S708&lt;2, "N/A", $M708)</f>
        <v>0</v>
      </c>
      <c r="V708" s="15">
        <f>IF($S708&lt;3, "N/A", $M708)</f>
        <v>0</v>
      </c>
      <c r="W708" s="15" t="str">
        <f>IF($S708&lt;4, "N/A", $M708)</f>
        <v>N/A</v>
      </c>
      <c r="X708" s="15" t="str">
        <f>IF($S708&lt;5, "N/A", $M708)</f>
        <v>N/A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List'!$A$3:$AE$1972,19,FALSE)))</f>
        <v>N/A</v>
      </c>
      <c r="AB708" s="14" t="str">
        <f>IF(C708="DM", "N/A", IF(Z708="No","N/A",VLOOKUP(B708,'Extension List'!$A$3:$AE$1972,21,FALSE)))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1</v>
      </c>
      <c r="AN708" s="15">
        <f>IF(AD708="N/A", IF(U708="N/A", "N/A", L708+U708), AD708+AH708)</f>
        <v>1</v>
      </c>
      <c r="AO708" s="15">
        <f>IF(AD708="N/A", IF(V708="N/A", "N/A", L708+V708), IF(AI708="N/A", "N/A", AD708+AI708))</f>
        <v>1</v>
      </c>
      <c r="AP708" s="15" t="str">
        <f>IF(AD708="N/A", IF(W708="N/A", "N/A", L708+W708), IF(AJ708="N/A", "N/A", AD708+AJ708))</f>
        <v>N/A</v>
      </c>
      <c r="AQ708" s="15" t="str">
        <f>IF(AD708="N/A", IF(X708="N/A", "N/A", L708+X708), IF(AK708="N/A", "N/A", AD708+AK708))</f>
        <v>N/A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J708" s="15">
        <f>IF(AR708="R", $CA708, IF(OR(AR708="P", AR708="T", AR708="N"), 0, IF($C708="DM", $T708, IF(OR(AR708="Y", AR708="IR"),$AM708,IF(AR708="C", IF($BI708="Y", IF($AF708="N/A", $Q708, $AF708), IF($AG708="N/A", $T708,$AG708)))))))</f>
        <v>1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1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1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1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1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1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1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1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1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1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1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1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1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1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1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1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1</v>
      </c>
      <c r="CA708" s="14" t="s">
        <v>75</v>
      </c>
      <c r="CB708" s="15">
        <f>BZ708</f>
        <v>1</v>
      </c>
      <c r="CC708" s="14">
        <f>IF(OR($BH708="T", $BH708="R"), 0, IF($BH708="C", IF($BI708="Y", IF($BA708="C", 0, IF(AF708="N/A", Q708-T708, AF708-AG708)), IF($AF708="N/A", U708, AH708)), AN708))</f>
        <v>1</v>
      </c>
      <c r="CD708" s="14">
        <f>IF(OR($BH708="T", $BH708="R"), 0, IF($BH708="C", IF($BI708="Y", 0, IF($AF708="N/A", V708, AI708)), AO708))</f>
        <v>1</v>
      </c>
      <c r="CE708" s="14" t="str">
        <f>IF(OR($BH708="T", $BH708="R"), 0, IF($BH708="C", IF($BI708="Y", 0, IF($AF708="N/A", W708, AJ708)), AP708))</f>
        <v>N/A</v>
      </c>
      <c r="CF708" s="14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S:1 G:0 GR:0</v>
      </c>
      <c r="CH708" s="6"/>
      <c r="CK708" s="6"/>
      <c r="CL708" s="6"/>
      <c r="CM708" s="6"/>
      <c r="CN708" s="6"/>
      <c r="CO708" s="6"/>
      <c r="CP708" s="6"/>
    </row>
    <row r="709" spans="1:94" x14ac:dyDescent="0.25">
      <c r="A709" s="13">
        <v>5155</v>
      </c>
      <c r="B709" s="14" t="s">
        <v>2747</v>
      </c>
      <c r="C709" s="14" t="s">
        <v>68</v>
      </c>
      <c r="D709" s="14" t="s">
        <v>60</v>
      </c>
      <c r="E709" s="14">
        <f>VLOOKUP(B709, 'Rookie Year'!$A$2:$B$55555,2,FALSE)</f>
        <v>2023</v>
      </c>
      <c r="F709" s="14">
        <v>2023</v>
      </c>
      <c r="G709" s="14" t="s">
        <v>40</v>
      </c>
      <c r="H709" s="14" t="s">
        <v>2149</v>
      </c>
      <c r="I709" s="15">
        <v>13</v>
      </c>
      <c r="J709" s="14">
        <v>4</v>
      </c>
      <c r="K709" s="16">
        <f>IF(AND(G709&lt;&gt;"N",R709="N/A"), IF(I709&lt;4, 0, 0.25),IF(I709=1, IF(J709=1,0.25, 0.25), IF(I709&lt;13, 0.25, IF(I709&lt;26, 0.4, IF(I709&lt;51, 0.6, 0.75)))))</f>
        <v>0.25</v>
      </c>
      <c r="L709" s="15">
        <f>I709-M709</f>
        <v>9</v>
      </c>
      <c r="M709" s="15">
        <f>ROUNDUP(I709*K709,0)</f>
        <v>4</v>
      </c>
      <c r="N709" s="15">
        <f>M709*J709</f>
        <v>16</v>
      </c>
      <c r="O709" s="15">
        <v>8</v>
      </c>
      <c r="P709" s="15">
        <v>0</v>
      </c>
      <c r="Q709" s="15">
        <f>N709-O709-P709</f>
        <v>8</v>
      </c>
      <c r="R709" s="14" t="s">
        <v>75</v>
      </c>
      <c r="S709" s="14">
        <f>IF(R709="N/A", J709-($B$1-F709), J709-($B$1-R709))</f>
        <v>2</v>
      </c>
      <c r="T709" s="15">
        <v>4</v>
      </c>
      <c r="U709" s="15">
        <v>4</v>
      </c>
      <c r="V709" s="15" t="str">
        <f>IF($S709&lt;3, "N/A", $M709)</f>
        <v>N/A</v>
      </c>
      <c r="W709" s="15" t="str">
        <f>IF($S709&lt;4, "N/A", $M709)</f>
        <v>N/A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No</v>
      </c>
      <c r="AA709" s="17" t="str">
        <f>IF(C709="DM", "N/A", IF(Z709="No","N/A",VLOOKUP(B709,'Extension List'!$A$3:$AE$1972,19,FALSE)))</f>
        <v>N/A</v>
      </c>
      <c r="AB709" s="14" t="str">
        <f>IF(C709="DM", "N/A", IF(Z709="No","N/A",VLOOKUP(B709,'Extension List'!$A$3:$AE$1972,21,FALSE)))</f>
        <v>N/A</v>
      </c>
      <c r="AC709" s="14" t="str">
        <f>IF(AA709="N/A", "N/A", 0)</f>
        <v>N/A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13</v>
      </c>
      <c r="AN709" s="15">
        <f>IF(AD709="N/A", IF(U709="N/A", "N/A", L709+U709), AD709+AH709)</f>
        <v>13</v>
      </c>
      <c r="AO709" s="15" t="str">
        <f>IF(AD709="N/A", IF(V709="N/A", "N/A", L709+V709), IF(AI709="N/A", "N/A", AD709+AI709))</f>
        <v>N/A</v>
      </c>
      <c r="AP709" s="15" t="str">
        <f>IF(AD709="N/A", IF(W709="N/A", "N/A", L709+W709), IF(AJ709="N/A", "N/A", AD709+AJ709))</f>
        <v>N/A</v>
      </c>
      <c r="AQ709" s="15" t="str">
        <f>IF(AD709="N/A", IF(X709="N/A", "N/A", L709+X709), IF(AK709="N/A", "N/A", AD709+AK709))</f>
        <v>N/A</v>
      </c>
      <c r="AR709" s="14" t="s">
        <v>40</v>
      </c>
      <c r="AS709" s="14" t="s">
        <v>40</v>
      </c>
      <c r="AT709" s="14" t="s">
        <v>40</v>
      </c>
      <c r="AU709" s="14" t="s">
        <v>40</v>
      </c>
      <c r="AV709" s="14" t="s">
        <v>40</v>
      </c>
      <c r="AW709" s="14" t="s">
        <v>40</v>
      </c>
      <c r="AX709" s="14" t="s">
        <v>40</v>
      </c>
      <c r="AY709" s="14" t="s">
        <v>40</v>
      </c>
      <c r="AZ709" s="14" t="s">
        <v>40</v>
      </c>
      <c r="BA709" s="14" t="s">
        <v>40</v>
      </c>
      <c r="BB709" s="14" t="s">
        <v>40</v>
      </c>
      <c r="BC709" s="14" t="s">
        <v>40</v>
      </c>
      <c r="BD709" s="14" t="s">
        <v>40</v>
      </c>
      <c r="BE709" s="14" t="s">
        <v>40</v>
      </c>
      <c r="BF709" s="14" t="s">
        <v>40</v>
      </c>
      <c r="BG709" s="14" t="s">
        <v>40</v>
      </c>
      <c r="BH709" s="14" t="s">
        <v>40</v>
      </c>
      <c r="BI709" s="14"/>
      <c r="BJ709" s="15">
        <f>IF(AR709="R", $CA709, IF(OR(AR709="P", AR709="T", AR709="N"), 0, IF($C709="DM", $T709, IF(OR(AR709="Y", AR709="IR"),$AM709,IF(AR709="C", IF($BI709="Y", IF($AF709="N/A", $Q709, $AF709), IF($AG709="N/A", $T709,$AG709)))))))</f>
        <v>13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13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13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13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13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13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13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13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13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13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13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13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13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13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13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13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13</v>
      </c>
      <c r="CA709" s="14" t="s">
        <v>75</v>
      </c>
      <c r="CB709" s="15">
        <f>BZ709</f>
        <v>13</v>
      </c>
      <c r="CC709" s="14">
        <f>IF(OR($BH709="T", $BH709="R"), 0, IF($BH709="C", IF($BI709="Y", IF($BA709="C", 0, IF(AF709="N/A", Q709-T709, AF709-AG709)), IF($AF709="N/A", U709, AH709)), AN709))</f>
        <v>13</v>
      </c>
      <c r="CD709" s="14" t="str">
        <f>IF(OR($BH709="T", $BH709="R"), 0, IF($BH709="C", IF($BI709="Y", 0, IF($AF709="N/A", V709, AI709)), AO709))</f>
        <v>N/A</v>
      </c>
      <c r="CE709" s="14" t="str">
        <f>IF(OR($BH709="T", $BH709="R"), 0, IF($BH709="C", IF($BI709="Y", 0, IF($AF709="N/A", W709, AJ709)), AP709))</f>
        <v>N/A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S:9 G:4 GR:8</v>
      </c>
      <c r="CH709" s="6"/>
      <c r="CK709" s="6"/>
      <c r="CL709" s="6"/>
      <c r="CM709" s="6"/>
      <c r="CN709" s="6"/>
      <c r="CO709" s="6"/>
      <c r="CP709" s="6"/>
    </row>
    <row r="710" spans="1:94" x14ac:dyDescent="0.25">
      <c r="A710" s="13">
        <v>5239</v>
      </c>
      <c r="B710" s="14" t="s">
        <v>2827</v>
      </c>
      <c r="C710" s="14" t="s">
        <v>68</v>
      </c>
      <c r="D710" s="14" t="s">
        <v>60</v>
      </c>
      <c r="E710" s="14">
        <f>VLOOKUP(B710, 'Rookie Year'!$A$2:$B$55555,2,FALSE)</f>
        <v>2023</v>
      </c>
      <c r="F710" s="14">
        <v>2023</v>
      </c>
      <c r="G710" s="14" t="s">
        <v>40</v>
      </c>
      <c r="H710" s="14" t="s">
        <v>2871</v>
      </c>
      <c r="I710" s="15">
        <v>1</v>
      </c>
      <c r="J710" s="14">
        <v>3</v>
      </c>
      <c r="K710" s="16">
        <f>IF(AND(G710&lt;&gt;"N",R710="N/A"), IF(I710&lt;4, 0, 0.25),IF(I710=1, IF(J710=1,0.25, 0.25), IF(I710&lt;13, 0.25, IF(I710&lt;26, 0.4, IF(I710&lt;51, 0.6, 0.75)))))</f>
        <v>0</v>
      </c>
      <c r="L710" s="15">
        <f>I710-M710</f>
        <v>1</v>
      </c>
      <c r="M710" s="15">
        <f>ROUNDUP(I710*K710,0)</f>
        <v>0</v>
      </c>
      <c r="N710" s="15">
        <f>M710*J710</f>
        <v>0</v>
      </c>
      <c r="O710" s="15">
        <v>0</v>
      </c>
      <c r="P710" s="15">
        <v>0</v>
      </c>
      <c r="Q710" s="15">
        <f>N710-O710-P710</f>
        <v>0</v>
      </c>
      <c r="R710" s="14" t="s">
        <v>75</v>
      </c>
      <c r="S710" s="14">
        <f>IF(R710="N/A", J710-($B$1-F710), J710-($B$1-R710))</f>
        <v>1</v>
      </c>
      <c r="T710" s="15">
        <v>0</v>
      </c>
      <c r="U710" s="15" t="str">
        <f>IF($S710&lt;2, "N/A", $M710)</f>
        <v>N/A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Yes</v>
      </c>
      <c r="AA710" s="17">
        <f>IF(C710="DM", "N/A", IF(Z710="No","N/A",VLOOKUP(B710,'Extension List'!$A$3:$AE$1972,19,FALSE)))</f>
        <v>3</v>
      </c>
      <c r="AB710" s="14">
        <f>IF(C710="DM", "N/A", IF(Z710="No","N/A",VLOOKUP(B710,'Extension List'!$A$3:$AE$1972,21,FALSE)))</f>
        <v>1</v>
      </c>
      <c r="AC710" s="14">
        <f>IF(AA710="N/A", "N/A", 0)</f>
        <v>0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1</v>
      </c>
      <c r="AN710" s="15" t="str">
        <f>IF(AD710="N/A", IF(U710="N/A", "N/A", L710+U710), AD710+AH710)</f>
        <v>N/A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40</v>
      </c>
      <c r="AS710" s="14" t="s">
        <v>40</v>
      </c>
      <c r="AT710" s="14" t="s">
        <v>40</v>
      </c>
      <c r="AU710" s="14" t="s">
        <v>40</v>
      </c>
      <c r="AV710" s="14" t="s">
        <v>40</v>
      </c>
      <c r="AW710" s="14" t="s">
        <v>40</v>
      </c>
      <c r="AX710" s="14" t="s">
        <v>40</v>
      </c>
      <c r="AY710" s="14" t="s">
        <v>40</v>
      </c>
      <c r="AZ710" s="14" t="s">
        <v>40</v>
      </c>
      <c r="BA710" s="14" t="s">
        <v>40</v>
      </c>
      <c r="BB710" s="14" t="s">
        <v>40</v>
      </c>
      <c r="BC710" s="14" t="s">
        <v>40</v>
      </c>
      <c r="BD710" s="14" t="s">
        <v>40</v>
      </c>
      <c r="BE710" s="14" t="s">
        <v>40</v>
      </c>
      <c r="BF710" s="14" t="s">
        <v>40</v>
      </c>
      <c r="BG710" s="14" t="s">
        <v>40</v>
      </c>
      <c r="BH710" s="14" t="s">
        <v>40</v>
      </c>
      <c r="BI710" s="14"/>
      <c r="BJ710" s="15">
        <f>IF(AR710="R", $CA710, IF(OR(AR710="P", AR710="T", AR710="N"), 0, IF($C710="DM", $T710, IF(OR(AR710="Y", AR710="IR"),$AM710,IF(AR710="C", IF($BI710="Y", IF($AF710="N/A", $Q710, $AF710), IF($AG710="N/A", $T710,$AG710)))))))</f>
        <v>1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1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1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1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1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1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1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1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1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1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1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1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1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1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1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1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1</v>
      </c>
      <c r="CA710" s="14" t="s">
        <v>75</v>
      </c>
      <c r="CB710" s="15">
        <f>BZ710</f>
        <v>1</v>
      </c>
      <c r="CC710" s="14" t="str">
        <f>IF(OR($BH710="T", $BH710="R"), 0, IF($BH710="C", IF($BI710="Y", IF($BA710="C", 0, IF(AF710="N/A", Q710-T710, AF710-AG710)), IF($AF710="N/A", U710, AH710)), AN710))</f>
        <v>N/A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S:1 G:0 GR:0</v>
      </c>
      <c r="CH710" s="6"/>
      <c r="CK710" s="6"/>
      <c r="CL710" s="6"/>
      <c r="CM710" s="6"/>
      <c r="CN710" s="6"/>
      <c r="CO710" s="6"/>
      <c r="CP710" s="6"/>
    </row>
    <row r="711" spans="1:94" x14ac:dyDescent="0.25">
      <c r="A711" s="13">
        <v>5683</v>
      </c>
      <c r="B711" s="14" t="s">
        <v>3083</v>
      </c>
      <c r="C711" s="14" t="s">
        <v>68</v>
      </c>
      <c r="D711" s="14" t="s">
        <v>60</v>
      </c>
      <c r="E711" s="14">
        <f>VLOOKUP(B711, 'Rookie Year'!$A$2:$B$55555,2,FALSE)</f>
        <v>2024</v>
      </c>
      <c r="F711" s="14">
        <v>2024</v>
      </c>
      <c r="G711" s="14" t="s">
        <v>40</v>
      </c>
      <c r="H711" s="14" t="s">
        <v>2661</v>
      </c>
      <c r="I711" s="15">
        <v>1</v>
      </c>
      <c r="J711" s="14">
        <v>3</v>
      </c>
      <c r="K711" s="16">
        <f>IF(AND(G711&lt;&gt;"N",R711="N/A"), IF(I711&lt;4, 0, 0.25),IF(I711=1, IF(J711=1,0.25, 0.25), IF(I711&lt;13, 0.25, IF(I711&lt;26, 0.4, IF(I711&lt;51, 0.6, 0.75)))))</f>
        <v>0</v>
      </c>
      <c r="L711" s="15">
        <f>I711-M711</f>
        <v>1</v>
      </c>
      <c r="M711" s="15">
        <f>ROUNDUP(I711*K711,0)</f>
        <v>0</v>
      </c>
      <c r="N711" s="15">
        <f>M711*J711</f>
        <v>0</v>
      </c>
      <c r="O711" s="15">
        <v>0</v>
      </c>
      <c r="P711" s="15">
        <v>0</v>
      </c>
      <c r="Q711" s="15">
        <f>N711-O711-P711</f>
        <v>0</v>
      </c>
      <c r="R711" s="14" t="s">
        <v>75</v>
      </c>
      <c r="S711" s="14">
        <f>IF(R711="N/A", J711-($B$1-F711), J711-($B$1-R711))</f>
        <v>2</v>
      </c>
      <c r="T711" s="15">
        <v>0</v>
      </c>
      <c r="U711" s="15">
        <v>0</v>
      </c>
      <c r="V711" s="15" t="str">
        <f>IF($S711&lt;3, "N/A", $M711)</f>
        <v>N/A</v>
      </c>
      <c r="W711" s="15" t="str">
        <f>IF($S711&lt;4, "N/A", $M711)</f>
        <v>N/A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List'!$A$3:$AE$1972,19,FALSE)))</f>
        <v>N/A</v>
      </c>
      <c r="AB711" s="14" t="str">
        <f>IF(C711="DM", "N/A", IF(Z711="No","N/A",VLOOKUP(B711,'Extension List'!$A$3:$AE$1972,21,FALSE)))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1</v>
      </c>
      <c r="AN711" s="15">
        <f>IF(AD711="N/A", IF(U711="N/A", "N/A", L711+U711), AD711+AH711)</f>
        <v>1</v>
      </c>
      <c r="AO711" s="15" t="str">
        <f>IF(AD711="N/A", IF(V711="N/A", "N/A", L711+V711), IF(AI711="N/A", "N/A", AD711+AI711))</f>
        <v>N/A</v>
      </c>
      <c r="AP711" s="15" t="str">
        <f>IF(AD711="N/A", IF(W711="N/A", "N/A", L711+W711), IF(AJ711="N/A", "N/A", AD711+AJ711))</f>
        <v>N/A</v>
      </c>
      <c r="AQ711" s="15" t="str">
        <f>IF(AD711="N/A", IF(X711="N/A", "N/A", L711+X711), IF(AK711="N/A", "N/A", AD711+AK711))</f>
        <v>N/A</v>
      </c>
      <c r="AR711" s="14" t="s">
        <v>40</v>
      </c>
      <c r="AS711" s="14" t="s">
        <v>40</v>
      </c>
      <c r="AT711" s="14" t="s">
        <v>40</v>
      </c>
      <c r="AU711" s="14" t="s">
        <v>40</v>
      </c>
      <c r="AV711" s="14" t="s">
        <v>40</v>
      </c>
      <c r="AW711" s="14" t="s">
        <v>40</v>
      </c>
      <c r="AX711" s="14" t="s">
        <v>40</v>
      </c>
      <c r="AY711" s="14" t="s">
        <v>40</v>
      </c>
      <c r="AZ711" s="14" t="s">
        <v>40</v>
      </c>
      <c r="BA711" s="14" t="s">
        <v>40</v>
      </c>
      <c r="BB711" s="14" t="s">
        <v>40</v>
      </c>
      <c r="BC711" s="14" t="s">
        <v>40</v>
      </c>
      <c r="BD711" s="14" t="s">
        <v>40</v>
      </c>
      <c r="BE711" s="14" t="s">
        <v>40</v>
      </c>
      <c r="BF711" s="14" t="s">
        <v>40</v>
      </c>
      <c r="BG711" s="14" t="s">
        <v>40</v>
      </c>
      <c r="BH711" s="14" t="s">
        <v>40</v>
      </c>
      <c r="BI711" s="14"/>
      <c r="BJ711" s="15">
        <f>IF(AR711="R", $CA711, IF(OR(AR711="P", AR711="T", AR711="N"), 0, IF($C711="DM", $T711, IF(OR(AR711="Y", AR711="IR"),$AM711,IF(AR711="C", IF($BI711="Y", IF($AF711="N/A", $Q711, $AF711), IF($AG711="N/A", $T711,$AG711)))))))</f>
        <v>1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1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1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1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1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1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1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1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1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1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1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1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1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1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1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1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1</v>
      </c>
      <c r="CA711" s="14" t="s">
        <v>75</v>
      </c>
      <c r="CB711" s="15">
        <f>BZ711</f>
        <v>1</v>
      </c>
      <c r="CC711" s="14">
        <f>IF(OR($BH711="T", $BH711="R"), 0, IF($BH711="C", IF($BI711="Y", IF($BA711="C", 0, IF(AF711="N/A", Q711-T711, AF711-AG711)), IF($AF711="N/A", U711, AH711)), AN711))</f>
        <v>1</v>
      </c>
      <c r="CD711" s="14" t="str">
        <f>IF(OR($BH711="T", $BH711="R"), 0, IF($BH711="C", IF($BI711="Y", 0, IF($AF711="N/A", V711, AI711)), AO711))</f>
        <v>N/A</v>
      </c>
      <c r="CE711" s="14" t="str">
        <f>IF(OR($BH711="T", $BH711="R"), 0, IF($BH711="C", IF($BI711="Y", 0, IF($AF711="N/A", W711, AJ711)), AP711))</f>
        <v>N/A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S:1 G:0 GR:0</v>
      </c>
      <c r="CH711" s="6"/>
      <c r="CK711" s="6"/>
      <c r="CL711" s="6"/>
      <c r="CM711" s="6"/>
      <c r="CN711" s="6"/>
      <c r="CO711" s="6"/>
      <c r="CP711" s="6"/>
    </row>
    <row r="712" spans="1:94" x14ac:dyDescent="0.25">
      <c r="A712" s="13">
        <v>4680</v>
      </c>
      <c r="B712" s="14" t="s">
        <v>2941</v>
      </c>
      <c r="C712" s="14" t="s">
        <v>68</v>
      </c>
      <c r="D712" s="14" t="s">
        <v>60</v>
      </c>
      <c r="E712" s="14">
        <f>VLOOKUP(B712, 'Rookie Year'!$A$2:$B$55555,2,FALSE)</f>
        <v>2019</v>
      </c>
      <c r="F712" s="14">
        <v>2022</v>
      </c>
      <c r="G712" s="14" t="s">
        <v>42</v>
      </c>
      <c r="H712" s="14" t="s">
        <v>1927</v>
      </c>
      <c r="I712" s="15">
        <v>8</v>
      </c>
      <c r="J712" s="14">
        <v>4</v>
      </c>
      <c r="K712" s="16">
        <f>IF(AND(G712&lt;&gt;"N",R712="N/A"), IF(I712&lt;4, 0, 0.25),IF(I712=1, IF(J712=1,0.25, 0.25), IF(I712&lt;13, 0.25, IF(I712&lt;26, 0.4, IF(I712&lt;51, 0.6, 0.75)))))</f>
        <v>0.25</v>
      </c>
      <c r="L712" s="15">
        <f>I712-M712</f>
        <v>6</v>
      </c>
      <c r="M712" s="15">
        <f>ROUNDUP(I712*K712,0)</f>
        <v>2</v>
      </c>
      <c r="N712" s="15">
        <f>M712*J712</f>
        <v>8</v>
      </c>
      <c r="O712" s="15">
        <v>6</v>
      </c>
      <c r="P712" s="15">
        <v>0</v>
      </c>
      <c r="Q712" s="15">
        <f>N712-O712-P712</f>
        <v>2</v>
      </c>
      <c r="R712" s="14" t="s">
        <v>75</v>
      </c>
      <c r="S712" s="14">
        <f>IF(R712="N/A", J712-($B$1-F712), J712-($B$1-R712))</f>
        <v>1</v>
      </c>
      <c r="T712" s="15">
        <v>2</v>
      </c>
      <c r="U712" s="15" t="str">
        <f>IF($S712&lt;2, "N/A", $M712)</f>
        <v>N/A</v>
      </c>
      <c r="V712" s="15" t="str">
        <f>IF($S712&lt;3, "N/A", $M712)</f>
        <v>N/A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Yes</v>
      </c>
      <c r="AA712" s="17">
        <f>IF(C712="DM", "N/A", IF(Z712="No","N/A",VLOOKUP(B712,'Extension List'!$A$3:$AE$1972,19,FALSE)))</f>
        <v>27</v>
      </c>
      <c r="AB712" s="14">
        <f>IF(C712="DM", "N/A", IF(Z712="No","N/A",VLOOKUP(B712,'Extension List'!$A$3:$AE$1972,21,FALSE)))</f>
        <v>4</v>
      </c>
      <c r="AC712" s="14">
        <f>IF(AA712="N/A", "N/A", 0)</f>
        <v>0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8</v>
      </c>
      <c r="AN712" s="15" t="str">
        <f>IF(AD712="N/A", IF(U712="N/A", "N/A", L712+U712), AD712+AH712)</f>
        <v>N/A</v>
      </c>
      <c r="AO712" s="15" t="str">
        <f>IF(AD712="N/A", IF(V712="N/A", "N/A", L712+V712), IF(AI712="N/A", "N/A", AD712+AI712))</f>
        <v>N/A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40</v>
      </c>
      <c r="AS712" s="14" t="s">
        <v>40</v>
      </c>
      <c r="AT712" s="14" t="s">
        <v>40</v>
      </c>
      <c r="AU712" s="14" t="s">
        <v>40</v>
      </c>
      <c r="AV712" s="14" t="s">
        <v>40</v>
      </c>
      <c r="AW712" s="14" t="s">
        <v>40</v>
      </c>
      <c r="AX712" s="14" t="s">
        <v>40</v>
      </c>
      <c r="AY712" s="14" t="s">
        <v>40</v>
      </c>
      <c r="AZ712" s="14" t="s">
        <v>40</v>
      </c>
      <c r="BA712" s="14" t="s">
        <v>40</v>
      </c>
      <c r="BB712" s="14" t="s">
        <v>40</v>
      </c>
      <c r="BC712" s="14" t="s">
        <v>40</v>
      </c>
      <c r="BD712" s="14" t="s">
        <v>40</v>
      </c>
      <c r="BE712" s="14" t="s">
        <v>40</v>
      </c>
      <c r="BF712" s="14" t="s">
        <v>40</v>
      </c>
      <c r="BG712" s="14" t="s">
        <v>40</v>
      </c>
      <c r="BH712" s="14" t="s">
        <v>40</v>
      </c>
      <c r="BI712" s="14"/>
      <c r="BJ712" s="15">
        <f>IF(AR712="R", $CA712, IF(OR(AR712="P", AR712="T", AR712="N"), 0, IF($C712="DM", $T712, IF(OR(AR712="Y", AR712="IR"),$AM712,IF(AR712="C", IF($BI712="Y", IF($AF712="N/A", $Q712, $AF712), IF($AG712="N/A", $T712,$AG712)))))))</f>
        <v>8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8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8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8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8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8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8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8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8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8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8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8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8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8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8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8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8</v>
      </c>
      <c r="CA712" s="14" t="s">
        <v>75</v>
      </c>
      <c r="CB712" s="15">
        <f>BZ712</f>
        <v>8</v>
      </c>
      <c r="CC712" s="14" t="str">
        <f>IF(OR($BH712="T", $BH712="R"), 0, IF($BH712="C", IF($BI712="Y", IF($BA712="C", 0, IF(AF712="N/A", Q712-T712, AF712-AG712)), IF($AF712="N/A", U712, AH712)), AN712))</f>
        <v>N/A</v>
      </c>
      <c r="CD712" s="14" t="str">
        <f>IF(OR($BH712="T", $BH712="R"), 0, IF($BH712="C", IF($BI712="Y", 0, IF($AF712="N/A", V712, AI712)), AO712))</f>
        <v>N/A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S:6 G:2 GR:2</v>
      </c>
      <c r="CH712" s="6"/>
      <c r="CK712" s="6"/>
      <c r="CL712" s="6"/>
      <c r="CM712" s="6"/>
      <c r="CN712" s="6"/>
      <c r="CO712" s="6"/>
      <c r="CP712" s="6"/>
    </row>
    <row r="713" spans="1:94" x14ac:dyDescent="0.25">
      <c r="A713" s="13">
        <v>5673</v>
      </c>
      <c r="B713" s="14" t="s">
        <v>3084</v>
      </c>
      <c r="C713" s="14" t="s">
        <v>68</v>
      </c>
      <c r="D713" s="14" t="s">
        <v>60</v>
      </c>
      <c r="E713" s="14">
        <f>VLOOKUP(B713, 'Rookie Year'!$A$2:$B$55555,2,FALSE)</f>
        <v>2024</v>
      </c>
      <c r="F713" s="14">
        <v>2024</v>
      </c>
      <c r="G713" s="14" t="s">
        <v>40</v>
      </c>
      <c r="H713" s="14" t="s">
        <v>2219</v>
      </c>
      <c r="I713" s="15">
        <v>1</v>
      </c>
      <c r="J713" s="14">
        <v>3</v>
      </c>
      <c r="K713" s="16">
        <f>IF(AND(G713&lt;&gt;"N",R713="N/A"), IF(I713&lt;4, 0, 0.25),IF(I713=1, IF(J713=1,0.25, 0.25), IF(I713&lt;13, 0.25, IF(I713&lt;26, 0.4, IF(I713&lt;51, 0.6, 0.75)))))</f>
        <v>0</v>
      </c>
      <c r="L713" s="15">
        <f>I713-M713</f>
        <v>1</v>
      </c>
      <c r="M713" s="15">
        <f>ROUNDUP(I713*K713,0)</f>
        <v>0</v>
      </c>
      <c r="N713" s="15">
        <f>M713*J713</f>
        <v>0</v>
      </c>
      <c r="O713" s="15">
        <v>0</v>
      </c>
      <c r="P713" s="15">
        <v>0</v>
      </c>
      <c r="Q713" s="15">
        <f>N713-O713-P713</f>
        <v>0</v>
      </c>
      <c r="R713" s="14" t="s">
        <v>75</v>
      </c>
      <c r="S713" s="14">
        <f>IF(R713="N/A", J713-($B$1-F713), J713-($B$1-R713))</f>
        <v>2</v>
      </c>
      <c r="T713" s="15">
        <v>0</v>
      </c>
      <c r="U713" s="15">
        <v>0</v>
      </c>
      <c r="V713" s="15" t="str">
        <f>IF($S713&lt;3, "N/A", $M713)</f>
        <v>N/A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No</v>
      </c>
      <c r="AA713" s="17" t="str">
        <f>IF(C713="DM", "N/A", IF(Z713="No","N/A",VLOOKUP(B713,'Extension List'!$A$3:$AE$1972,19,FALSE)))</f>
        <v>N/A</v>
      </c>
      <c r="AB713" s="14" t="str">
        <f>IF(C713="DM", "N/A", IF(Z713="No","N/A",VLOOKUP(B713,'Extension List'!$A$3:$AE$1972,21,FALSE)))</f>
        <v>N/A</v>
      </c>
      <c r="AC713" s="14" t="str">
        <f>IF(AA713="N/A", "N/A", 0)</f>
        <v>N/A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1</v>
      </c>
      <c r="AN713" s="15">
        <f>IF(AD713="N/A", IF(U713="N/A", "N/A", L713+U713), AD713+AH713)</f>
        <v>1</v>
      </c>
      <c r="AO713" s="15" t="str">
        <f>IF(AD713="N/A", IF(V713="N/A", "N/A", L713+V713), IF(AI713="N/A", "N/A", AD713+AI713))</f>
        <v>N/A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48</v>
      </c>
      <c r="AS713" s="14" t="s">
        <v>48</v>
      </c>
      <c r="AT713" s="14" t="s">
        <v>48</v>
      </c>
      <c r="AU713" s="14" t="s">
        <v>48</v>
      </c>
      <c r="AV713" s="14" t="s">
        <v>48</v>
      </c>
      <c r="AW713" s="14" t="s">
        <v>48</v>
      </c>
      <c r="AX713" s="14" t="s">
        <v>48</v>
      </c>
      <c r="AY713" s="14" t="s">
        <v>48</v>
      </c>
      <c r="AZ713" s="14" t="s">
        <v>48</v>
      </c>
      <c r="BA713" s="14" t="s">
        <v>48</v>
      </c>
      <c r="BB713" s="14" t="s">
        <v>48</v>
      </c>
      <c r="BC713" s="14" t="s">
        <v>48</v>
      </c>
      <c r="BD713" s="14" t="s">
        <v>48</v>
      </c>
      <c r="BE713" s="14" t="s">
        <v>48</v>
      </c>
      <c r="BF713" s="14" t="s">
        <v>48</v>
      </c>
      <c r="BG713" s="14" t="s">
        <v>48</v>
      </c>
      <c r="BH713" s="14" t="s">
        <v>48</v>
      </c>
      <c r="BI713" s="14"/>
      <c r="BJ713" s="15">
        <f>IF(AR713="R", $CA713, IF(OR(AR713="P", AR713="T", AR713="N"), 0, IF($C713="DM", $T713, IF(OR(AR713="Y", AR713="IR"),$AM713,IF(AR713="C", IF($BI713="Y", IF($AF713="N/A", $Q713, $AF713), IF($AG713="N/A", $T713,$AG713)))))))</f>
        <v>1</v>
      </c>
      <c r="BK713" s="15">
        <f>IF(AS713="R", $CA713, IF(OR(AS713="P", AS713="T", AS713="N"), 0, IF($C713="DM", $T713, IF(OR(AS713="Y", AS713="IR"),$AM713,IF(AS713="C", IF($BI713="Y", IF($AF713="N/A", $Q713, $AF713), IF($AG713="N/A", $T713,$AG713)))))))</f>
        <v>1</v>
      </c>
      <c r="BL713" s="15">
        <f>IF(AT713="R", $CA713, IF(OR(AT713="P", AT713="T", AT713="N"), 0, IF($C713="DM", $T713, IF(OR(AT713="Y", AT713="IR"),$AM713,IF(AT713="C", IF($BI713="Y", IF($AF713="N/A", $Q713, $AF713), IF($AG713="N/A", $T713,$AG713)))))))</f>
        <v>1</v>
      </c>
      <c r="BM713" s="15">
        <f>IF(AU713="R", $CA713, IF(OR(AU713="P", AU713="T", AU713="N"), 0, IF($C713="DM", $T713, IF(OR(AU713="Y", AU713="IR"),$AM713,IF(AU713="C", IF($BI713="Y", IF($AF713="N/A", $Q713, $AF713), IF($AG713="N/A", $T713,$AG713)))))))</f>
        <v>1</v>
      </c>
      <c r="BN713" s="15">
        <f>IF(AV713="R", $CA713, IF(OR(AV713="P", AV713="T", AV713="N"), 0, IF($C713="DM", $T713, IF(OR(AV713="Y", AV713="IR"),$AM713,IF(AV713="C", IF($BI713="Y", IF($AF713="N/A", $Q713, $AF713), IF($AG713="N/A", $T713,$AG713)))))))</f>
        <v>1</v>
      </c>
      <c r="BO713" s="15">
        <f>IF(AW713="R", $CA713, IF(OR(AW713="P", AW713="T", AW713="N"), 0, IF($C713="DM", $T713, IF(OR(AW713="Y", AW713="IR"),$AM713,IF(AW713="C", IF($BI713="Y", IF($AF713="N/A", $Q713, $AF713), IF($AG713="N/A", $T713,$AG713)))))))</f>
        <v>1</v>
      </c>
      <c r="BP713" s="15">
        <f>IF(AX713="R", $CA713, IF(OR(AX713="P", AX713="T", AX713="N"), 0, IF($C713="DM", $T713, IF(OR(AX713="Y", AX713="IR"),$AM713,IF(AX713="C", IF($BI713="Y", IF($AF713="N/A", $Q713, $AF713), IF($AG713="N/A", $T713,$AG713)))))))</f>
        <v>1</v>
      </c>
      <c r="BQ713" s="15">
        <f>IF(AY713="R", $CA713, IF(OR(AY713="P", AY713="T", AY713="N"), 0, IF($C713="DM", $T713, IF(OR(AY713="Y", AY713="IR"),$AM713,IF(AY713="C", IF($BI713="Y", IF($AF713="N/A", $Q713, $AF713), IF($AG713="N/A", $T713,$AG713)))))))</f>
        <v>1</v>
      </c>
      <c r="BR713" s="15">
        <f>IF(AZ713="R", $CA713, IF(OR(AZ713="P", AZ713="T", AZ713="N"), 0, IF($C713="DM", $T713, IF(OR(AZ713="Y", AZ713="IR"),$AM713,IF(AZ713="C", IF($BI713="Y", IF($AF713="N/A", $Q713, $AF713), IF($AG713="N/A", $T713,$AG713)))))))</f>
        <v>1</v>
      </c>
      <c r="BS713" s="15">
        <f>IF(BA713="R", $CA713, IF(OR(BA713="P", BA713="T", BA713="N"), 0, IF($C713="DM", $T713, IF(OR(BA713="Y", BA713="IR"),$AM713,IF(BA713="C", IF($BI713="Y", IF($AF713="N/A", $Q713, $AF713), IF($AG713="N/A", $T713,$AG713)))))))</f>
        <v>1</v>
      </c>
      <c r="BT713" s="15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1</v>
      </c>
      <c r="BU713" s="15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1</v>
      </c>
      <c r="BV713" s="15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1</v>
      </c>
      <c r="BW713" s="15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1</v>
      </c>
      <c r="BX713" s="15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1</v>
      </c>
      <c r="BY713" s="15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1</v>
      </c>
      <c r="BZ713" s="15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1</v>
      </c>
      <c r="CA713" s="14" t="s">
        <v>75</v>
      </c>
      <c r="CB713" s="15">
        <f>BZ713</f>
        <v>1</v>
      </c>
      <c r="CC713" s="14">
        <f>IF(OR($BH713="T", $BH713="R"), 0, IF($BH713="C", IF($BI713="Y", IF($BA713="C", 0, IF(AF713="N/A", Q713-T713, AF713-AG713)), IF($AF713="N/A", U713, AH713)), AN713))</f>
        <v>1</v>
      </c>
      <c r="CD713" s="14" t="str">
        <f>IF(OR($BH713="T", $BH713="R"), 0, IF($BH713="C", IF($BI713="Y", 0, IF($AF713="N/A", V713, AI713)), AO713))</f>
        <v>N/A</v>
      </c>
      <c r="CE713" s="14" t="str">
        <f>IF(OR($BH713="T", $BH713="R"), 0, IF($BH713="C", IF($BI713="Y", 0, IF($AF713="N/A", W713, AJ713)), AP713))</f>
        <v>N/A</v>
      </c>
      <c r="CF713" s="14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S:1 G:0 GR:0</v>
      </c>
      <c r="CH713" s="6"/>
      <c r="CK713" s="6"/>
      <c r="CL713" s="6"/>
      <c r="CM713" s="6"/>
      <c r="CN713" s="6"/>
      <c r="CO713" s="6"/>
      <c r="CP713" s="6"/>
    </row>
    <row r="714" spans="1:94" x14ac:dyDescent="0.25">
      <c r="A714" s="13">
        <v>6043</v>
      </c>
      <c r="B714" s="14" t="s">
        <v>3159</v>
      </c>
      <c r="C714" s="14" t="s">
        <v>68</v>
      </c>
      <c r="D714" s="14" t="s">
        <v>60</v>
      </c>
      <c r="E714" s="14">
        <v>2025</v>
      </c>
      <c r="F714" s="14">
        <v>2025</v>
      </c>
      <c r="G714" s="14" t="s">
        <v>40</v>
      </c>
      <c r="H714" s="14" t="s">
        <v>2187</v>
      </c>
      <c r="I714" s="15">
        <v>2</v>
      </c>
      <c r="J714" s="14">
        <v>3</v>
      </c>
      <c r="K714" s="16">
        <f>IF(AND(G714&lt;&gt;"N",R714="N/A"), IF(I714&lt;4, 0, 0.25),IF(I714=1, IF(J714=1,0.25, 0.25), IF(I714&lt;13, 0.25, IF(I714&lt;26, 0.4, IF(I714&lt;51, 0.6, 0.75)))))</f>
        <v>0</v>
      </c>
      <c r="L714" s="15">
        <f>I714-M714</f>
        <v>2</v>
      </c>
      <c r="M714" s="15">
        <f>ROUNDUP(I714*K714,0)</f>
        <v>0</v>
      </c>
      <c r="N714" s="15">
        <f>M714*J714</f>
        <v>0</v>
      </c>
      <c r="O714" s="15">
        <v>0</v>
      </c>
      <c r="P714" s="15">
        <v>0</v>
      </c>
      <c r="Q714" s="15">
        <f>N714-O714-P714</f>
        <v>0</v>
      </c>
      <c r="R714" s="14" t="s">
        <v>75</v>
      </c>
      <c r="S714" s="14">
        <f>IF(R714="N/A", J714-($B$1-F714), J714-($B$1-R714))</f>
        <v>3</v>
      </c>
      <c r="T714" s="15">
        <f>IF($S714&lt;1, "N/A", $M714)</f>
        <v>0</v>
      </c>
      <c r="U714" s="15">
        <f>IF($S714&lt;2, "N/A", $M714)</f>
        <v>0</v>
      </c>
      <c r="V714" s="15">
        <f>IF($S714&lt;3, "N/A", $M714)</f>
        <v>0</v>
      </c>
      <c r="W714" s="15" t="str">
        <f>IF($S714&lt;4, "N/A", $M714)</f>
        <v>N/A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No</v>
      </c>
      <c r="AA714" s="17" t="str">
        <f>IF(C714="DM", "N/A", IF(Z714="No","N/A",VLOOKUP(B714,'Extension List'!$A$3:$AE$1972,19,FALSE)))</f>
        <v>N/A</v>
      </c>
      <c r="AB714" s="14" t="str">
        <f>IF(C714="DM", "N/A", IF(Z714="No","N/A",VLOOKUP(B714,'Extension List'!$A$3:$AE$1972,21,FALSE)))</f>
        <v>N/A</v>
      </c>
      <c r="AC714" s="14" t="str">
        <f>IF(AA714="N/A", "N/A", 0)</f>
        <v>N/A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>
        <f>IF(AD714="N/A", L714+T714, L714+AG714)</f>
        <v>2</v>
      </c>
      <c r="AN714" s="15">
        <f>IF(AD714="N/A", IF(U714="N/A", "N/A", L714+U714), AD714+AH714)</f>
        <v>2</v>
      </c>
      <c r="AO714" s="15">
        <f>IF(AD714="N/A", IF(V714="N/A", "N/A", L714+V714), IF(AI714="N/A", "N/A", AD714+AI714))</f>
        <v>2</v>
      </c>
      <c r="AP714" s="15" t="str">
        <f>IF(AD714="N/A", IF(W714="N/A", "N/A", L714+W714), IF(AJ714="N/A", "N/A", AD714+AJ714))</f>
        <v>N/A</v>
      </c>
      <c r="AQ714" s="15" t="str">
        <f>IF(AD714="N/A", IF(X714="N/A", "N/A", L714+X714), IF(AK714="N/A", "N/A", AD714+AK714))</f>
        <v>N/A</v>
      </c>
      <c r="AR714" s="14" t="s">
        <v>40</v>
      </c>
      <c r="AS714" s="14" t="s">
        <v>40</v>
      </c>
      <c r="AT714" s="14" t="s">
        <v>40</v>
      </c>
      <c r="AU714" s="14" t="s">
        <v>40</v>
      </c>
      <c r="AV714" s="14" t="s">
        <v>40</v>
      </c>
      <c r="AW714" s="14" t="s">
        <v>40</v>
      </c>
      <c r="AX714" s="14" t="s">
        <v>40</v>
      </c>
      <c r="AY714" s="14" t="s">
        <v>40</v>
      </c>
      <c r="AZ714" s="14" t="s">
        <v>40</v>
      </c>
      <c r="BA714" s="14" t="s">
        <v>40</v>
      </c>
      <c r="BB714" s="14" t="s">
        <v>40</v>
      </c>
      <c r="BC714" s="14" t="s">
        <v>40</v>
      </c>
      <c r="BD714" s="14" t="s">
        <v>40</v>
      </c>
      <c r="BE714" s="14" t="s">
        <v>40</v>
      </c>
      <c r="BF714" s="14" t="s">
        <v>40</v>
      </c>
      <c r="BG714" s="14" t="s">
        <v>40</v>
      </c>
      <c r="BH714" s="14" t="s">
        <v>40</v>
      </c>
      <c r="BJ714" s="15">
        <f>IF(AR714="R", $CA714, IF(OR(AR714="P", AR714="T", AR714="N"), 0, IF($C714="DM", $T714, IF(OR(AR714="Y", AR714="IR"),$AM714,IF(AR714="C", IF($BI714="Y", IF($AF714="N/A", $Q714, $AF714), IF($AG714="N/A", $T714,$AG714)))))))</f>
        <v>2</v>
      </c>
      <c r="BK714" s="15">
        <f>IF(AS714="R", $CA714, IF(OR(AS714="P", AS714="T", AS714="N"), 0, IF($C714="DM", $T714, IF(OR(AS714="Y", AS714="IR"),$AM714,IF(AS714="C", IF($BI714="Y", IF($AF714="N/A", $Q714, $AF714), IF($AG714="N/A", $T714,$AG714)))))))</f>
        <v>2</v>
      </c>
      <c r="BL714" s="15">
        <f>IF(AT714="R", $CA714, IF(OR(AT714="P", AT714="T", AT714="N"), 0, IF($C714="DM", $T714, IF(OR(AT714="Y", AT714="IR"),$AM714,IF(AT714="C", IF($BI714="Y", IF($AF714="N/A", $Q714, $AF714), IF($AG714="N/A", $T714,$AG714)))))))</f>
        <v>2</v>
      </c>
      <c r="BM714" s="15">
        <f>IF(AU714="R", $CA714, IF(OR(AU714="P", AU714="T", AU714="N"), 0, IF($C714="DM", $T714, IF(OR(AU714="Y", AU714="IR"),$AM714,IF(AU714="C", IF($BI714="Y", IF($AF714="N/A", $Q714, $AF714), IF($AG714="N/A", $T714,$AG714)))))))</f>
        <v>2</v>
      </c>
      <c r="BN714" s="15">
        <f>IF(AV714="R", $CA714, IF(OR(AV714="P", AV714="T", AV714="N"), 0, IF($C714="DM", $T714, IF(OR(AV714="Y", AV714="IR"),$AM714,IF(AV714="C", IF($BI714="Y", IF($AF714="N/A", $Q714, $AF714), IF($AG714="N/A", $T714,$AG714)))))))</f>
        <v>2</v>
      </c>
      <c r="BO714" s="15">
        <f>IF(AW714="R", $CA714, IF(OR(AW714="P", AW714="T", AW714="N"), 0, IF($C714="DM", $T714, IF(OR(AW714="Y", AW714="IR"),$AM714,IF(AW714="C", IF($BI714="Y", IF($AF714="N/A", $Q714, $AF714), IF($AG714="N/A", $T714,$AG714)))))))</f>
        <v>2</v>
      </c>
      <c r="BP714" s="15">
        <f>IF(AX714="R", $CA714, IF(OR(AX714="P", AX714="T", AX714="N"), 0, IF($C714="DM", $T714, IF(OR(AX714="Y", AX714="IR"),$AM714,IF(AX714="C", IF($BI714="Y", IF($AF714="N/A", $Q714, $AF714), IF($AG714="N/A", $T714,$AG714)))))))</f>
        <v>2</v>
      </c>
      <c r="BQ714" s="15">
        <f>IF(AY714="R", $CA714, IF(OR(AY714="P", AY714="T", AY714="N"), 0, IF($C714="DM", $T714, IF(OR(AY714="Y", AY714="IR"),$AM714,IF(AY714="C", IF($BI714="Y", IF($AF714="N/A", $Q714, $AF714), IF($AG714="N/A", $T714,$AG714)))))))</f>
        <v>2</v>
      </c>
      <c r="BR714" s="15">
        <f>IF(AZ714="R", $CA714, IF(OR(AZ714="P", AZ714="T", AZ714="N"), 0, IF($C714="DM", $T714, IF(OR(AZ714="Y", AZ714="IR"),$AM714,IF(AZ714="C", IF($BI714="Y", IF($AF714="N/A", $Q714, $AF714), IF($AG714="N/A", $T714,$AG714)))))))</f>
        <v>2</v>
      </c>
      <c r="BS714" s="15">
        <f>IF(BA714="R", $CA714, IF(OR(BA714="P", BA714="T", BA714="N"), 0, IF($C714="DM", $T714, IF(OR(BA714="Y", BA714="IR"),$AM714,IF(BA714="C", IF($BI714="Y", IF($AF714="N/A", $Q714, $AF714), IF($AG714="N/A", $T714,$AG714)))))))</f>
        <v>2</v>
      </c>
      <c r="BT714" s="15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2</v>
      </c>
      <c r="BU714" s="15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2</v>
      </c>
      <c r="BV714" s="15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2</v>
      </c>
      <c r="BW714" s="15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2</v>
      </c>
      <c r="BX714" s="15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2</v>
      </c>
      <c r="BY714" s="15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2</v>
      </c>
      <c r="BZ714" s="15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2</v>
      </c>
      <c r="CA714" s="14" t="s">
        <v>75</v>
      </c>
      <c r="CB714" s="15">
        <f>BZ714</f>
        <v>2</v>
      </c>
      <c r="CC714" s="14">
        <f>IF(OR($BH714="T", $BH714="R"), 0, IF($BH714="C", IF($BI714="Y", IF($BA714="C", 0, IF(AF714="N/A", Q714-T714, AF714-AG714)), IF($AF714="N/A", U714, AH714)), AN714))</f>
        <v>2</v>
      </c>
      <c r="CD714" s="14">
        <f>IF(OR($BH714="T", $BH714="R"), 0, IF($BH714="C", IF($BI714="Y", 0, IF($AF714="N/A", V714, AI714)), AO714))</f>
        <v>2</v>
      </c>
      <c r="CE714" s="14" t="str">
        <f>IF(OR($BH714="T", $BH714="R"), 0, IF($BH714="C", IF($BI714="Y", 0, IF($AF714="N/A", W714, AJ714)), AP714))</f>
        <v>N/A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S:2 G:0 GR:0</v>
      </c>
      <c r="CH714" s="6"/>
      <c r="CK714" s="6"/>
      <c r="CL714" s="6"/>
      <c r="CM714" s="6"/>
      <c r="CN714" s="6"/>
      <c r="CO714" s="6"/>
      <c r="CP714" s="6"/>
    </row>
    <row r="715" spans="1:94" x14ac:dyDescent="0.25">
      <c r="A715" s="13">
        <v>6085</v>
      </c>
      <c r="B715" s="14" t="s">
        <v>3201</v>
      </c>
      <c r="C715" s="14" t="s">
        <v>68</v>
      </c>
      <c r="D715" s="14" t="s">
        <v>60</v>
      </c>
      <c r="E715" s="14">
        <v>2025</v>
      </c>
      <c r="F715" s="14">
        <v>2025</v>
      </c>
      <c r="G715" s="14" t="s">
        <v>40</v>
      </c>
      <c r="H715" s="14" t="s">
        <v>2222</v>
      </c>
      <c r="I715" s="15">
        <v>1</v>
      </c>
      <c r="J715" s="14">
        <v>3</v>
      </c>
      <c r="K715" s="16">
        <f>IF(AND(G715&lt;&gt;"N",R715="N/A"), IF(I715&lt;4, 0, 0.25),IF(I715=1, IF(J715=1,0.25, 0.25), IF(I715&lt;13, 0.25, IF(I715&lt;26, 0.4, IF(I715&lt;51, 0.6, 0.75)))))</f>
        <v>0</v>
      </c>
      <c r="L715" s="15">
        <f>I715-M715</f>
        <v>1</v>
      </c>
      <c r="M715" s="15">
        <f>ROUNDUP(I715*K715,0)</f>
        <v>0</v>
      </c>
      <c r="N715" s="15">
        <f>M715*J715</f>
        <v>0</v>
      </c>
      <c r="O715" s="15">
        <v>0</v>
      </c>
      <c r="P715" s="15">
        <v>0</v>
      </c>
      <c r="Q715" s="15">
        <f>N715-O715-P715</f>
        <v>0</v>
      </c>
      <c r="R715" s="14" t="s">
        <v>75</v>
      </c>
      <c r="S715" s="14">
        <f>IF(R715="N/A", J715-($B$1-F715), J715-($B$1-R715))</f>
        <v>3</v>
      </c>
      <c r="T715" s="15">
        <f>IF($S715&lt;1, "N/A", $M715)</f>
        <v>0</v>
      </c>
      <c r="U715" s="15">
        <f>IF($S715&lt;2, "N/A", $M715)</f>
        <v>0</v>
      </c>
      <c r="V715" s="15">
        <f>IF($S715&lt;3, "N/A", $M715)</f>
        <v>0</v>
      </c>
      <c r="W715" s="15" t="str">
        <f>IF($S715&lt;4, "N/A", $M715)</f>
        <v>N/A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List'!$A$3:$AE$1972,19,FALSE)))</f>
        <v>N/A</v>
      </c>
      <c r="AB715" s="14" t="str">
        <f>IF(C715="DM", "N/A", IF(Z715="No","N/A",VLOOKUP(B715,'Extension List'!$A$3:$AE$1972,21,FALSE)))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>
        <f>IF(AD715="N/A", L715+T715, L715+AG715)</f>
        <v>1</v>
      </c>
      <c r="AN715" s="15">
        <f>IF(AD715="N/A", IF(U715="N/A", "N/A", L715+U715), AD715+AH715)</f>
        <v>1</v>
      </c>
      <c r="AO715" s="15">
        <f>IF(AD715="N/A", IF(V715="N/A", "N/A", L715+V715), IF(AI715="N/A", "N/A", AD715+AI715))</f>
        <v>1</v>
      </c>
      <c r="AP715" s="15" t="str">
        <f>IF(AD715="N/A", IF(W715="N/A", "N/A", L715+W715), IF(AJ715="N/A", "N/A", AD715+AJ715))</f>
        <v>N/A</v>
      </c>
      <c r="AQ715" s="15" t="str">
        <f>IF(AD715="N/A", IF(X715="N/A", "N/A", L715+X715), IF(AK715="N/A", "N/A", AD715+AK715))</f>
        <v>N/A</v>
      </c>
      <c r="AR715" s="14" t="s">
        <v>40</v>
      </c>
      <c r="AS715" s="14" t="s">
        <v>40</v>
      </c>
      <c r="AT715" s="14" t="s">
        <v>40</v>
      </c>
      <c r="AU715" s="14" t="s">
        <v>40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J715" s="15">
        <f>IF(AR715="R", $CA715, IF(OR(AR715="P", AR715="T", AR715="N"), 0, IF($C715="DM", $T715, IF(OR(AR715="Y", AR715="IR"),$AM715,IF(AR715="C", IF($BI715="Y", IF($AF715="N/A", $Q715, $AF715), IF($AG715="N/A", $T715,$AG715)))))))</f>
        <v>1</v>
      </c>
      <c r="BK715" s="15">
        <f>IF(AS715="R", $CA715, IF(OR(AS715="P", AS715="T", AS715="N"), 0, IF($C715="DM", $T715, IF(OR(AS715="Y", AS715="IR"),$AM715,IF(AS715="C", IF($BI715="Y", IF($AF715="N/A", $Q715, $AF715), IF($AG715="N/A", $T715,$AG715)))))))</f>
        <v>1</v>
      </c>
      <c r="BL715" s="15">
        <f>IF(AT715="R", $CA715, IF(OR(AT715="P", AT715="T", AT715="N"), 0, IF($C715="DM", $T715, IF(OR(AT715="Y", AT715="IR"),$AM715,IF(AT715="C", IF($BI715="Y", IF($AF715="N/A", $Q715, $AF715), IF($AG715="N/A", $T715,$AG715)))))))</f>
        <v>1</v>
      </c>
      <c r="BM715" s="15">
        <f>IF(AU715="R", $CA715, IF(OR(AU715="P", AU715="T", AU715="N"), 0, IF($C715="DM", $T715, IF(OR(AU715="Y", AU715="IR"),$AM715,IF(AU715="C", IF($BI715="Y", IF($AF715="N/A", $Q715, $AF715), IF($AG715="N/A", $T715,$AG715)))))))</f>
        <v>1</v>
      </c>
      <c r="BN715" s="15">
        <f>IF(AV715="R", $CA715, IF(OR(AV715="P", AV715="T", AV715="N"), 0, IF($C715="DM", $T715, IF(OR(AV715="Y", AV715="IR"),$AM715,IF(AV715="C", IF($BI715="Y", IF($AF715="N/A", $Q715, $AF715), IF($AG715="N/A", $T715,$AG715)))))))</f>
        <v>1</v>
      </c>
      <c r="BO715" s="15">
        <f>IF(AW715="R", $CA715, IF(OR(AW715="P", AW715="T", AW715="N"), 0, IF($C715="DM", $T715, IF(OR(AW715="Y", AW715="IR"),$AM715,IF(AW715="C", IF($BI715="Y", IF($AF715="N/A", $Q715, $AF715), IF($AG715="N/A", $T715,$AG715)))))))</f>
        <v>1</v>
      </c>
      <c r="BP715" s="15">
        <f>IF(AX715="R", $CA715, IF(OR(AX715="P", AX715="T", AX715="N"), 0, IF($C715="DM", $T715, IF(OR(AX715="Y", AX715="IR"),$AM715,IF(AX715="C", IF($BI715="Y", IF($AF715="N/A", $Q715, $AF715), IF($AG715="N/A", $T715,$AG715)))))))</f>
        <v>1</v>
      </c>
      <c r="BQ715" s="15">
        <f>IF(AY715="R", $CA715, IF(OR(AY715="P", AY715="T", AY715="N"), 0, IF($C715="DM", $T715, IF(OR(AY715="Y", AY715="IR"),$AM715,IF(AY715="C", IF($BI715="Y", IF($AF715="N/A", $Q715, $AF715), IF($AG715="N/A", $T715,$AG715)))))))</f>
        <v>1</v>
      </c>
      <c r="BR715" s="15">
        <f>IF(AZ715="R", $CA715, IF(OR(AZ715="P", AZ715="T", AZ715="N"), 0, IF($C715="DM", $T715, IF(OR(AZ715="Y", AZ715="IR"),$AM715,IF(AZ715="C", IF($BI715="Y", IF($AF715="N/A", $Q715, $AF715), IF($AG715="N/A", $T715,$AG715)))))))</f>
        <v>1</v>
      </c>
      <c r="BS715" s="15">
        <f>IF(BA715="R", $CA715, IF(OR(BA715="P", BA715="T", BA715="N"), 0, IF($C715="DM", $T715, IF(OR(BA715="Y", BA715="IR"),$AM715,IF(BA715="C", IF($BI715="Y", IF($AF715="N/A", $Q715, $AF715), IF($AG715="N/A", $T715,$AG715)))))))</f>
        <v>1</v>
      </c>
      <c r="BT715" s="15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1</v>
      </c>
      <c r="BU715" s="15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1</v>
      </c>
      <c r="BV715" s="15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1</v>
      </c>
      <c r="BW715" s="15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1</v>
      </c>
      <c r="BX715" s="15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1</v>
      </c>
      <c r="BY715" s="15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1</v>
      </c>
      <c r="BZ715" s="15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1</v>
      </c>
      <c r="CA715" s="14" t="s">
        <v>75</v>
      </c>
      <c r="CB715" s="15">
        <f>BZ715</f>
        <v>1</v>
      </c>
      <c r="CC715" s="14">
        <f>IF(OR($BH715="T", $BH715="R"), 0, IF($BH715="C", IF($BI715="Y", IF($BA715="C", 0, IF(AF715="N/A", Q715-T715, AF715-AG715)), IF($AF715="N/A", U715, AH715)), AN715))</f>
        <v>1</v>
      </c>
      <c r="CD715" s="14">
        <f>IF(OR($BH715="T", $BH715="R"), 0, IF($BH715="C", IF($BI715="Y", 0, IF($AF715="N/A", V715, AI715)), AO715))</f>
        <v>1</v>
      </c>
      <c r="CE715" s="14" t="str">
        <f>IF(OR($BH715="T", $BH715="R"), 0, IF($BH715="C", IF($BI715="Y", 0, IF($AF715="N/A", W715, AJ715)), AP715))</f>
        <v>N/A</v>
      </c>
      <c r="CF715" s="14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S:1 G:0 GR:0</v>
      </c>
      <c r="CH715" s="6"/>
      <c r="CK715" s="6"/>
      <c r="CL715" s="6"/>
      <c r="CM715" s="6"/>
      <c r="CN715" s="6"/>
      <c r="CO715" s="6"/>
      <c r="CP715" s="6"/>
    </row>
    <row r="716" spans="1:94" x14ac:dyDescent="0.25">
      <c r="A716" s="13">
        <v>6042</v>
      </c>
      <c r="B716" s="14" t="s">
        <v>3158</v>
      </c>
      <c r="C716" s="14" t="s">
        <v>68</v>
      </c>
      <c r="D716" s="14" t="s">
        <v>60</v>
      </c>
      <c r="E716" s="14">
        <v>2025</v>
      </c>
      <c r="F716" s="14">
        <v>2025</v>
      </c>
      <c r="G716" s="14" t="s">
        <v>40</v>
      </c>
      <c r="H716" s="14" t="s">
        <v>2186</v>
      </c>
      <c r="I716" s="15">
        <v>2</v>
      </c>
      <c r="J716" s="14">
        <v>3</v>
      </c>
      <c r="K716" s="16">
        <f>IF(AND(G716&lt;&gt;"N",R716="N/A"), IF(I716&lt;4, 0, 0.25),IF(I716=1, IF(J716=1,0.25, 0.25), IF(I716&lt;13, 0.25, IF(I716&lt;26, 0.4, IF(I716&lt;51, 0.6, 0.75)))))</f>
        <v>0</v>
      </c>
      <c r="L716" s="15">
        <f>I716-M716</f>
        <v>2</v>
      </c>
      <c r="M716" s="15">
        <f>ROUNDUP(I716*K716,0)</f>
        <v>0</v>
      </c>
      <c r="N716" s="15">
        <f>M716*J716</f>
        <v>0</v>
      </c>
      <c r="O716" s="15">
        <v>0</v>
      </c>
      <c r="P716" s="15">
        <v>0</v>
      </c>
      <c r="Q716" s="15">
        <f>N716-O716-P716</f>
        <v>0</v>
      </c>
      <c r="R716" s="14" t="s">
        <v>75</v>
      </c>
      <c r="S716" s="14">
        <f>IF(R716="N/A", J716-($B$1-F716), J716-($B$1-R716))</f>
        <v>3</v>
      </c>
      <c r="T716" s="15">
        <f>IF($S716&lt;1, "N/A", $M716)</f>
        <v>0</v>
      </c>
      <c r="U716" s="15">
        <f>IF($S716&lt;2, "N/A", $M716)</f>
        <v>0</v>
      </c>
      <c r="V716" s="15">
        <f>IF($S716&lt;3, "N/A", $M716)</f>
        <v>0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No</v>
      </c>
      <c r="AA716" s="17" t="str">
        <f>IF(C716="DM", "N/A", IF(Z716="No","N/A",VLOOKUP(B716,'Extension List'!$A$3:$AE$1972,19,FALSE)))</f>
        <v>N/A</v>
      </c>
      <c r="AB716" s="14" t="str">
        <f>IF(C716="DM", "N/A", IF(Z716="No","N/A",VLOOKUP(B716,'Extension List'!$A$3:$AE$1972,21,FALSE)))</f>
        <v>N/A</v>
      </c>
      <c r="AC716" s="14" t="str">
        <f>IF(AA716="N/A", "N/A", 0)</f>
        <v>N/A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>
        <f>IF(AD716="N/A", L716+T716, L716+AG716)</f>
        <v>2</v>
      </c>
      <c r="AN716" s="15">
        <f>IF(AD716="N/A", IF(U716="N/A", "N/A", L716+U716), AD716+AH716)</f>
        <v>2</v>
      </c>
      <c r="AO716" s="15">
        <f>IF(AD716="N/A", IF(V716="N/A", "N/A", L716+V716), IF(AI716="N/A", "N/A", AD716+AI716))</f>
        <v>2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J716" s="15">
        <f>IF(AR716="R", $CA716, IF(OR(AR716="P", AR716="T", AR716="N"), 0, IF($C716="DM", $T716, IF(OR(AR716="Y", AR716="IR"),$AM716,IF(AR716="C", IF($BI716="Y", IF($AF716="N/A", $Q716, $AF716), IF($AG716="N/A", $T716,$AG716)))))))</f>
        <v>2</v>
      </c>
      <c r="BK716" s="15">
        <f>IF(AS716="R", $CA716, IF(OR(AS716="P", AS716="T", AS716="N"), 0, IF($C716="DM", $T716, IF(OR(AS716="Y", AS716="IR"),$AM716,IF(AS716="C", IF($BI716="Y", IF($AF716="N/A", $Q716, $AF716), IF($AG716="N/A", $T716,$AG716)))))))</f>
        <v>2</v>
      </c>
      <c r="BL716" s="15">
        <f>IF(AT716="R", $CA716, IF(OR(AT716="P", AT716="T", AT716="N"), 0, IF($C716="DM", $T716, IF(OR(AT716="Y", AT716="IR"),$AM716,IF(AT716="C", IF($BI716="Y", IF($AF716="N/A", $Q716, $AF716), IF($AG716="N/A", $T716,$AG716)))))))</f>
        <v>2</v>
      </c>
      <c r="BM716" s="15">
        <f>IF(AU716="R", $CA716, IF(OR(AU716="P", AU716="T", AU716="N"), 0, IF($C716="DM", $T716, IF(OR(AU716="Y", AU716="IR"),$AM716,IF(AU716="C", IF($BI716="Y", IF($AF716="N/A", $Q716, $AF716), IF($AG716="N/A", $T716,$AG716)))))))</f>
        <v>2</v>
      </c>
      <c r="BN716" s="15">
        <f>IF(AV716="R", $CA716, IF(OR(AV716="P", AV716="T", AV716="N"), 0, IF($C716="DM", $T716, IF(OR(AV716="Y", AV716="IR"),$AM716,IF(AV716="C", IF($BI716="Y", IF($AF716="N/A", $Q716, $AF716), IF($AG716="N/A", $T716,$AG716)))))))</f>
        <v>2</v>
      </c>
      <c r="BO716" s="15">
        <f>IF(AW716="R", $CA716, IF(OR(AW716="P", AW716="T", AW716="N"), 0, IF($C716="DM", $T716, IF(OR(AW716="Y", AW716="IR"),$AM716,IF(AW716="C", IF($BI716="Y", IF($AF716="N/A", $Q716, $AF716), IF($AG716="N/A", $T716,$AG716)))))))</f>
        <v>2</v>
      </c>
      <c r="BP716" s="15">
        <f>IF(AX716="R", $CA716, IF(OR(AX716="P", AX716="T", AX716="N"), 0, IF($C716="DM", $T716, IF(OR(AX716="Y", AX716="IR"),$AM716,IF(AX716="C", IF($BI716="Y", IF($AF716="N/A", $Q716, $AF716), IF($AG716="N/A", $T716,$AG716)))))))</f>
        <v>2</v>
      </c>
      <c r="BQ716" s="15">
        <f>IF(AY716="R", $CA716, IF(OR(AY716="P", AY716="T", AY716="N"), 0, IF($C716="DM", $T716, IF(OR(AY716="Y", AY716="IR"),$AM716,IF(AY716="C", IF($BI716="Y", IF($AF716="N/A", $Q716, $AF716), IF($AG716="N/A", $T716,$AG716)))))))</f>
        <v>2</v>
      </c>
      <c r="BR716" s="15">
        <f>IF(AZ716="R", $CA716, IF(OR(AZ716="P", AZ716="T", AZ716="N"), 0, IF($C716="DM", $T716, IF(OR(AZ716="Y", AZ716="IR"),$AM716,IF(AZ716="C", IF($BI716="Y", IF($AF716="N/A", $Q716, $AF716), IF($AG716="N/A", $T716,$AG716)))))))</f>
        <v>2</v>
      </c>
      <c r="BS716" s="15">
        <f>IF(BA716="R", $CA716, IF(OR(BA716="P", BA716="T", BA716="N"), 0, IF($C716="DM", $T716, IF(OR(BA716="Y", BA716="IR"),$AM716,IF(BA716="C", IF($BI716="Y", IF($AF716="N/A", $Q716, $AF716), IF($AG716="N/A", $T716,$AG716)))))))</f>
        <v>2</v>
      </c>
      <c r="BT716" s="15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2</v>
      </c>
      <c r="BU716" s="15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2</v>
      </c>
      <c r="BV716" s="15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2</v>
      </c>
      <c r="BW716" s="15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2</v>
      </c>
      <c r="BX716" s="15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2</v>
      </c>
      <c r="BY716" s="15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2</v>
      </c>
      <c r="BZ716" s="15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2</v>
      </c>
      <c r="CA716" s="14" t="s">
        <v>75</v>
      </c>
      <c r="CB716" s="15">
        <f>BZ716</f>
        <v>2</v>
      </c>
      <c r="CC716" s="14">
        <f>IF(OR($BH716="T", $BH716="R"), 0, IF($BH716="C", IF($BI716="Y", IF($BA716="C", 0, IF(AF716="N/A", Q716-T716, AF716-AG716)), IF($AF716="N/A", U716, AH716)), AN716))</f>
        <v>2</v>
      </c>
      <c r="CD716" s="14">
        <f>IF(OR($BH716="T", $BH716="R"), 0, IF($BH716="C", IF($BI716="Y", 0, IF($AF716="N/A", V716, AI716)), AO716))</f>
        <v>2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S:2 G:0 GR:0</v>
      </c>
      <c r="CH716" s="6"/>
      <c r="CK716" s="6"/>
      <c r="CL716" s="6"/>
      <c r="CM716" s="6"/>
      <c r="CN716" s="6"/>
      <c r="CO716" s="6"/>
      <c r="CP716" s="6"/>
    </row>
    <row r="717" spans="1:94" x14ac:dyDescent="0.25">
      <c r="A717" s="13">
        <v>5806</v>
      </c>
      <c r="B717" s="14" t="s">
        <v>2566</v>
      </c>
      <c r="C717" s="14" t="s">
        <v>68</v>
      </c>
      <c r="D717" s="14" t="s">
        <v>60</v>
      </c>
      <c r="E717" s="14">
        <f>VLOOKUP(B717, 'Rookie Year'!$A$2:$B$55555,2,FALSE)</f>
        <v>2022</v>
      </c>
      <c r="F717" s="14">
        <v>2025</v>
      </c>
      <c r="G717" s="14" t="s">
        <v>42</v>
      </c>
      <c r="H717" s="14" t="s">
        <v>2928</v>
      </c>
      <c r="I717" s="15">
        <v>14</v>
      </c>
      <c r="J717" s="14">
        <v>5</v>
      </c>
      <c r="K717" s="16">
        <f>IF(AND(G717&lt;&gt;"N",R717="N/A"), IF(I717&lt;4, 0, 0.25),IF(I717=1, IF(J717=1,0.25, 0.25), IF(I717&lt;13, 0.25, IF(I717&lt;26, 0.4, IF(I717&lt;51, 0.6, 0.75)))))</f>
        <v>0.4</v>
      </c>
      <c r="L717" s="15">
        <f>I717-M717</f>
        <v>8</v>
      </c>
      <c r="M717" s="15">
        <f>ROUNDUP(I717*K717,0)</f>
        <v>6</v>
      </c>
      <c r="N717" s="15">
        <f>M717*J717</f>
        <v>30</v>
      </c>
      <c r="O717" s="15">
        <v>0</v>
      </c>
      <c r="P717" s="15">
        <v>0</v>
      </c>
      <c r="Q717" s="15">
        <f>N717-O717-P717</f>
        <v>30</v>
      </c>
      <c r="R717" s="14" t="s">
        <v>75</v>
      </c>
      <c r="S717" s="14">
        <f>IF(R717="N/A", J717-($B$1-F717), J717-($B$1-R717))</f>
        <v>5</v>
      </c>
      <c r="T717" s="15">
        <v>20</v>
      </c>
      <c r="U717" s="15">
        <v>10</v>
      </c>
      <c r="V717" s="15">
        <v>0</v>
      </c>
      <c r="W717" s="15">
        <v>0</v>
      </c>
      <c r="X717" s="15">
        <v>0</v>
      </c>
      <c r="Y717" s="14" t="str">
        <f>IF(SUM(T717:X717)&lt;&gt;Q717, "CHECK", "OK")</f>
        <v>OK</v>
      </c>
      <c r="Z717" s="14" t="str">
        <f>IF(C717="DM", "No", IF(F717=$B$1, "No", IF(S717=1, "Yes", "No")))</f>
        <v>No</v>
      </c>
      <c r="AA717" s="17" t="str">
        <f>IF(C717="DM", "N/A", IF(Z717="No","N/A",VLOOKUP(B717,'Extension List'!$A$3:$AE$1972,19,FALSE)))</f>
        <v>N/A</v>
      </c>
      <c r="AB717" s="14" t="str">
        <f>IF(C717="DM", "N/A", IF(Z717="No","N/A",VLOOKUP(B717,'Extension List'!$A$3:$AE$1972,21,FALSE)))</f>
        <v>N/A</v>
      </c>
      <c r="AC717" s="14" t="str">
        <f>IF(AA717="N/A", "N/A", 0)</f>
        <v>N/A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>
        <f>IF(AD717="N/A", L717+T717, L717+AG717)</f>
        <v>28</v>
      </c>
      <c r="AN717" s="15">
        <f>IF(AD717="N/A", IF(U717="N/A", "N/A", L717+U717), AD717+AH717)</f>
        <v>18</v>
      </c>
      <c r="AO717" s="15">
        <f>IF(AD717="N/A", IF(V717="N/A", "N/A", L717+V717), IF(AI717="N/A", "N/A", AD717+AI717))</f>
        <v>8</v>
      </c>
      <c r="AP717" s="15">
        <f>IF(AD717="N/A", IF(W717="N/A", "N/A", L717+W717), IF(AJ717="N/A", "N/A", AD717+AJ717))</f>
        <v>8</v>
      </c>
      <c r="AQ717" s="15">
        <f>IF(AD717="N/A", IF(X717="N/A", "N/A", L717+X717), IF(AK717="N/A", "N/A", AD717+AK717))</f>
        <v>8</v>
      </c>
      <c r="AR717" s="14" t="s">
        <v>40</v>
      </c>
      <c r="AS717" s="14" t="s">
        <v>40</v>
      </c>
      <c r="AT717" s="14" t="s">
        <v>40</v>
      </c>
      <c r="AU717" s="14" t="s">
        <v>40</v>
      </c>
      <c r="AV717" s="14" t="s">
        <v>40</v>
      </c>
      <c r="AW717" s="14" t="s">
        <v>40</v>
      </c>
      <c r="AX717" s="14" t="s">
        <v>40</v>
      </c>
      <c r="AY717" s="14" t="s">
        <v>40</v>
      </c>
      <c r="AZ717" s="14" t="s">
        <v>40</v>
      </c>
      <c r="BA717" s="14" t="s">
        <v>40</v>
      </c>
      <c r="BB717" s="14" t="s">
        <v>40</v>
      </c>
      <c r="BC717" s="14" t="s">
        <v>40</v>
      </c>
      <c r="BD717" s="14" t="s">
        <v>40</v>
      </c>
      <c r="BE717" s="14" t="s">
        <v>40</v>
      </c>
      <c r="BF717" s="14" t="s">
        <v>40</v>
      </c>
      <c r="BG717" s="14" t="s">
        <v>40</v>
      </c>
      <c r="BH717" s="14" t="s">
        <v>40</v>
      </c>
      <c r="BI717" s="14"/>
      <c r="BJ717" s="15">
        <f>IF(AR717="R", $CA717, IF(OR(AR717="P", AR717="T", AR717="N"), 0, IF($C717="DM", $T717, IF(OR(AR717="Y", AR717="IR"),$AM717,IF(AR717="C", IF($BI717="Y", IF($AF717="N/A", $Q717, $AF717), IF($AG717="N/A", $T717,$AG717)))))))</f>
        <v>28</v>
      </c>
      <c r="BK717" s="15">
        <f>IF(AS717="R", $CA717, IF(OR(AS717="P", AS717="T", AS717="N"), 0, IF($C717="DM", $T717, IF(OR(AS717="Y", AS717="IR"),$AM717,IF(AS717="C", IF($BI717="Y", IF($AF717="N/A", $Q717, $AF717), IF($AG717="N/A", $T717,$AG717)))))))</f>
        <v>28</v>
      </c>
      <c r="BL717" s="15">
        <f>IF(AT717="R", $CA717, IF(OR(AT717="P", AT717="T", AT717="N"), 0, IF($C717="DM", $T717, IF(OR(AT717="Y", AT717="IR"),$AM717,IF(AT717="C", IF($BI717="Y", IF($AF717="N/A", $Q717, $AF717), IF($AG717="N/A", $T717,$AG717)))))))</f>
        <v>28</v>
      </c>
      <c r="BM717" s="15">
        <f>IF(AU717="R", $CA717, IF(OR(AU717="P", AU717="T", AU717="N"), 0, IF($C717="DM", $T717, IF(OR(AU717="Y", AU717="IR"),$AM717,IF(AU717="C", IF($BI717="Y", IF($AF717="N/A", $Q717, $AF717), IF($AG717="N/A", $T717,$AG717)))))))</f>
        <v>28</v>
      </c>
      <c r="BN717" s="15">
        <f>IF(AV717="R", $CA717, IF(OR(AV717="P", AV717="T", AV717="N"), 0, IF($C717="DM", $T717, IF(OR(AV717="Y", AV717="IR"),$AM717,IF(AV717="C", IF($BI717="Y", IF($AF717="N/A", $Q717, $AF717), IF($AG717="N/A", $T717,$AG717)))))))</f>
        <v>28</v>
      </c>
      <c r="BO717" s="15">
        <f>IF(AW717="R", $CA717, IF(OR(AW717="P", AW717="T", AW717="N"), 0, IF($C717="DM", $T717, IF(OR(AW717="Y", AW717="IR"),$AM717,IF(AW717="C", IF($BI717="Y", IF($AF717="N/A", $Q717, $AF717), IF($AG717="N/A", $T717,$AG717)))))))</f>
        <v>28</v>
      </c>
      <c r="BP717" s="15">
        <f>IF(AX717="R", $CA717, IF(OR(AX717="P", AX717="T", AX717="N"), 0, IF($C717="DM", $T717, IF(OR(AX717="Y", AX717="IR"),$AM717,IF(AX717="C", IF($BI717="Y", IF($AF717="N/A", $Q717, $AF717), IF($AG717="N/A", $T717,$AG717)))))))</f>
        <v>28</v>
      </c>
      <c r="BQ717" s="15">
        <f>IF(AY717="R", $CA717, IF(OR(AY717="P", AY717="T", AY717="N"), 0, IF($C717="DM", $T717, IF(OR(AY717="Y", AY717="IR"),$AM717,IF(AY717="C", IF($BI717="Y", IF($AF717="N/A", $Q717, $AF717), IF($AG717="N/A", $T717,$AG717)))))))</f>
        <v>28</v>
      </c>
      <c r="BR717" s="15">
        <f>IF(AZ717="R", $CA717, IF(OR(AZ717="P", AZ717="T", AZ717="N"), 0, IF($C717="DM", $T717, IF(OR(AZ717="Y", AZ717="IR"),$AM717,IF(AZ717="C", IF($BI717="Y", IF($AF717="N/A", $Q717, $AF717), IF($AG717="N/A", $T717,$AG717)))))))</f>
        <v>28</v>
      </c>
      <c r="BS717" s="15">
        <f>IF(BA717="R", $CA717, IF(OR(BA717="P", BA717="T", BA717="N"), 0, IF($C717="DM", $T717, IF(OR(BA717="Y", BA717="IR"),$AM717,IF(BA717="C", IF($BI717="Y", IF($AF717="N/A", $Q717, $AF717), IF($AG717="N/A", $T717,$AG717)))))))</f>
        <v>28</v>
      </c>
      <c r="BT717" s="15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28</v>
      </c>
      <c r="BU717" s="15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28</v>
      </c>
      <c r="BV717" s="15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28</v>
      </c>
      <c r="BW717" s="15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28</v>
      </c>
      <c r="BX717" s="15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28</v>
      </c>
      <c r="BY717" s="15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28</v>
      </c>
      <c r="BZ717" s="15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28</v>
      </c>
      <c r="CA717" s="14" t="s">
        <v>75</v>
      </c>
      <c r="CB717" s="15">
        <f>BZ717</f>
        <v>28</v>
      </c>
      <c r="CC717" s="14">
        <f>IF(OR($BH717="T", $BH717="R"), 0, IF($BH717="C", IF($BI717="Y", IF($BA717="C", 0, IF(AF717="N/A", Q717-T717, AF717-AG717)), IF($AF717="N/A", U717, AH717)), AN717))</f>
        <v>18</v>
      </c>
      <c r="CD717" s="14">
        <f>IF(OR($BH717="T", $BH717="R"), 0, IF($BH717="C", IF($BI717="Y", 0, IF($AF717="N/A", V717, AI717)), AO717))</f>
        <v>8</v>
      </c>
      <c r="CE717" s="14">
        <f>IF(OR($BH717="T", $BH717="R"), 0, IF($BH717="C", IF($BI717="Y", 0, IF($AF717="N/A", W717, AJ717)), AP717))</f>
        <v>8</v>
      </c>
      <c r="CF717" s="14">
        <f>IF(OR($BH717="T", $BH717="R"), 0, IF($BH717="C", IF($BI717="Y", 0, IF($AF717="N/A", X717, AK717)), AQ717))</f>
        <v>8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S:8 G:6 GR:30</v>
      </c>
      <c r="CH717" s="6"/>
      <c r="CK717" s="6"/>
      <c r="CL717" s="6"/>
      <c r="CM717" s="6"/>
      <c r="CN717" s="6"/>
      <c r="CO717" s="6"/>
      <c r="CP717" s="6"/>
    </row>
    <row r="718" spans="1:94" x14ac:dyDescent="0.25">
      <c r="A718" s="13">
        <v>5926</v>
      </c>
      <c r="B718" s="14" t="s">
        <v>2820</v>
      </c>
      <c r="C718" s="14" t="s">
        <v>68</v>
      </c>
      <c r="D718" s="14" t="s">
        <v>60</v>
      </c>
      <c r="E718" s="14">
        <f>VLOOKUP(B718, 'Rookie Year'!$A$2:$B$55555,2,FALSE)</f>
        <v>2023</v>
      </c>
      <c r="F718" s="14">
        <v>2025</v>
      </c>
      <c r="G718" s="14" t="s">
        <v>42</v>
      </c>
      <c r="H718" s="14" t="s">
        <v>1927</v>
      </c>
      <c r="I718" s="15">
        <v>7</v>
      </c>
      <c r="J718" s="14">
        <v>3</v>
      </c>
      <c r="K718" s="16">
        <f>IF(AND(G718&lt;&gt;"N",R718="N/A"), IF(I718&lt;4, 0, 0.25),IF(I718=1, IF(J718=1,0.25, 0.25), IF(I718&lt;13, 0.25, IF(I718&lt;26, 0.4, IF(I718&lt;51, 0.6, 0.75)))))</f>
        <v>0.25</v>
      </c>
      <c r="L718" s="15">
        <f>I718-M718</f>
        <v>5</v>
      </c>
      <c r="M718" s="15">
        <f>ROUNDUP(I718*K718,0)</f>
        <v>2</v>
      </c>
      <c r="N718" s="15">
        <f>M718*J718</f>
        <v>6</v>
      </c>
      <c r="O718" s="15">
        <v>0</v>
      </c>
      <c r="P718" s="15">
        <v>0</v>
      </c>
      <c r="Q718" s="15">
        <f>N718-O718-P718</f>
        <v>6</v>
      </c>
      <c r="R718" s="14" t="s">
        <v>75</v>
      </c>
      <c r="S718" s="14">
        <f>IF(R718="N/A", J718-($B$1-F718), J718-($B$1-R718))</f>
        <v>3</v>
      </c>
      <c r="T718" s="15">
        <v>6</v>
      </c>
      <c r="U718" s="15">
        <v>0</v>
      </c>
      <c r="V718" s="15">
        <v>0</v>
      </c>
      <c r="W718" s="15" t="str">
        <f>IF($S718&lt;4, "N/A", $M718)</f>
        <v>N/A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No</v>
      </c>
      <c r="AA718" s="17" t="str">
        <f>IF(C718="DM", "N/A", IF(Z718="No","N/A",VLOOKUP(B718,'Extension List'!$A$3:$AE$1972,19,FALSE)))</f>
        <v>N/A</v>
      </c>
      <c r="AB718" s="14" t="str">
        <f>IF(C718="DM", "N/A", IF(Z718="No","N/A",VLOOKUP(B718,'Extension List'!$A$3:$AE$1972,21,FALSE)))</f>
        <v>N/A</v>
      </c>
      <c r="AC718" s="14" t="str">
        <f>IF(AA718="N/A", "N/A", 0)</f>
        <v>N/A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>
        <f>IF(AD718="N/A", L718+T718, L718+AG718)</f>
        <v>11</v>
      </c>
      <c r="AN718" s="15">
        <f>IF(AD718="N/A", IF(U718="N/A", "N/A", L718+U718), AD718+AH718)</f>
        <v>5</v>
      </c>
      <c r="AO718" s="15">
        <f>IF(AD718="N/A", IF(V718="N/A", "N/A", L718+V718), IF(AI718="N/A", "N/A", AD718+AI718))</f>
        <v>5</v>
      </c>
      <c r="AP718" s="15" t="str">
        <f>IF(AD718="N/A", IF(W718="N/A", "N/A", L718+W718), IF(AJ718="N/A", "N/A", AD718+AJ718))</f>
        <v>N/A</v>
      </c>
      <c r="AQ718" s="15" t="str">
        <f>IF(AD718="N/A", IF(X718="N/A", "N/A", L718+X718), IF(AK718="N/A", "N/A", AD718+AK718))</f>
        <v>N/A</v>
      </c>
      <c r="AR718" s="14" t="s">
        <v>40</v>
      </c>
      <c r="AS718" s="14" t="s">
        <v>40</v>
      </c>
      <c r="AT718" s="14" t="s">
        <v>40</v>
      </c>
      <c r="AU718" s="14" t="s">
        <v>40</v>
      </c>
      <c r="AV718" s="14" t="s">
        <v>40</v>
      </c>
      <c r="AW718" s="14" t="s">
        <v>40</v>
      </c>
      <c r="AX718" s="14" t="s">
        <v>40</v>
      </c>
      <c r="AY718" s="14" t="s">
        <v>40</v>
      </c>
      <c r="AZ718" s="14" t="s">
        <v>40</v>
      </c>
      <c r="BA718" s="14" t="s">
        <v>40</v>
      </c>
      <c r="BB718" s="14" t="s">
        <v>40</v>
      </c>
      <c r="BC718" s="14" t="s">
        <v>40</v>
      </c>
      <c r="BD718" s="14" t="s">
        <v>40</v>
      </c>
      <c r="BE718" s="14" t="s">
        <v>40</v>
      </c>
      <c r="BF718" s="14" t="s">
        <v>40</v>
      </c>
      <c r="BG718" s="14" t="s">
        <v>40</v>
      </c>
      <c r="BH718" s="14" t="s">
        <v>40</v>
      </c>
      <c r="BI718" s="14"/>
      <c r="BJ718" s="15">
        <f>IF(AR718="R", $CA718, IF(OR(AR718="P", AR718="T", AR718="N"), 0, IF($C718="DM", $T718, IF(OR(AR718="Y", AR718="IR"),$AM718,IF(AR718="C", IF($BI718="Y", IF($AF718="N/A", $Q718, $AF718), IF($AG718="N/A", $T718,$AG718)))))))</f>
        <v>11</v>
      </c>
      <c r="BK718" s="15">
        <f>IF(AS718="R", $CA718, IF(OR(AS718="P", AS718="T", AS718="N"), 0, IF($C718="DM", $T718, IF(OR(AS718="Y", AS718="IR"),$AM718,IF(AS718="C", IF($BI718="Y", IF($AF718="N/A", $Q718, $AF718), IF($AG718="N/A", $T718,$AG718)))))))</f>
        <v>11</v>
      </c>
      <c r="BL718" s="15">
        <f>IF(AT718="R", $CA718, IF(OR(AT718="P", AT718="T", AT718="N"), 0, IF($C718="DM", $T718, IF(OR(AT718="Y", AT718="IR"),$AM718,IF(AT718="C", IF($BI718="Y", IF($AF718="N/A", $Q718, $AF718), IF($AG718="N/A", $T718,$AG718)))))))</f>
        <v>11</v>
      </c>
      <c r="BM718" s="15">
        <f>IF(AU718="R", $CA718, IF(OR(AU718="P", AU718="T", AU718="N"), 0, IF($C718="DM", $T718, IF(OR(AU718="Y", AU718="IR"),$AM718,IF(AU718="C", IF($BI718="Y", IF($AF718="N/A", $Q718, $AF718), IF($AG718="N/A", $T718,$AG718)))))))</f>
        <v>11</v>
      </c>
      <c r="BN718" s="15">
        <f>IF(AV718="R", $CA718, IF(OR(AV718="P", AV718="T", AV718="N"), 0, IF($C718="DM", $T718, IF(OR(AV718="Y", AV718="IR"),$AM718,IF(AV718="C", IF($BI718="Y", IF($AF718="N/A", $Q718, $AF718), IF($AG718="N/A", $T718,$AG718)))))))</f>
        <v>11</v>
      </c>
      <c r="BO718" s="15">
        <f>IF(AW718="R", $CA718, IF(OR(AW718="P", AW718="T", AW718="N"), 0, IF($C718="DM", $T718, IF(OR(AW718="Y", AW718="IR"),$AM718,IF(AW718="C", IF($BI718="Y", IF($AF718="N/A", $Q718, $AF718), IF($AG718="N/A", $T718,$AG718)))))))</f>
        <v>11</v>
      </c>
      <c r="BP718" s="15">
        <f>IF(AX718="R", $CA718, IF(OR(AX718="P", AX718="T", AX718="N"), 0, IF($C718="DM", $T718, IF(OR(AX718="Y", AX718="IR"),$AM718,IF(AX718="C", IF($BI718="Y", IF($AF718="N/A", $Q718, $AF718), IF($AG718="N/A", $T718,$AG718)))))))</f>
        <v>11</v>
      </c>
      <c r="BQ718" s="15">
        <f>IF(AY718="R", $CA718, IF(OR(AY718="P", AY718="T", AY718="N"), 0, IF($C718="DM", $T718, IF(OR(AY718="Y", AY718="IR"),$AM718,IF(AY718="C", IF($BI718="Y", IF($AF718="N/A", $Q718, $AF718), IF($AG718="N/A", $T718,$AG718)))))))</f>
        <v>11</v>
      </c>
      <c r="BR718" s="15">
        <f>IF(AZ718="R", $CA718, IF(OR(AZ718="P", AZ718="T", AZ718="N"), 0, IF($C718="DM", $T718, IF(OR(AZ718="Y", AZ718="IR"),$AM718,IF(AZ718="C", IF($BI718="Y", IF($AF718="N/A", $Q718, $AF718), IF($AG718="N/A", $T718,$AG718)))))))</f>
        <v>11</v>
      </c>
      <c r="BS718" s="15">
        <f>IF(BA718="R", $CA718, IF(OR(BA718="P", BA718="T", BA718="N"), 0, IF($C718="DM", $T718, IF(OR(BA718="Y", BA718="IR"),$AM718,IF(BA718="C", IF($BI718="Y", IF($AF718="N/A", $Q718, $AF718), IF($AG718="N/A", $T718,$AG718)))))))</f>
        <v>11</v>
      </c>
      <c r="BT718" s="15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11</v>
      </c>
      <c r="BU718" s="15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11</v>
      </c>
      <c r="BV718" s="15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11</v>
      </c>
      <c r="BW718" s="15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11</v>
      </c>
      <c r="BX718" s="15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11</v>
      </c>
      <c r="BY718" s="15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11</v>
      </c>
      <c r="BZ718" s="15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11</v>
      </c>
      <c r="CA718" s="14" t="s">
        <v>75</v>
      </c>
      <c r="CB718" s="15">
        <f>BZ718</f>
        <v>11</v>
      </c>
      <c r="CC718" s="14">
        <f>IF(OR($BH718="T", $BH718="R"), 0, IF($BH718="C", IF($BI718="Y", IF($BA718="C", 0, IF(AF718="N/A", Q718-T718, AF718-AG718)), IF($AF718="N/A", U718, AH718)), AN718))</f>
        <v>5</v>
      </c>
      <c r="CD718" s="14">
        <f>IF(OR($BH718="T", $BH718="R"), 0, IF($BH718="C", IF($BI718="Y", 0, IF($AF718="N/A", V718, AI718)), AO718))</f>
        <v>5</v>
      </c>
      <c r="CE718" s="14" t="str">
        <f>IF(OR($BH718="T", $BH718="R"), 0, IF($BH718="C", IF($BI718="Y", 0, IF($AF718="N/A", W718, AJ718)), AP718))</f>
        <v>N/A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S:5 G:2 GR:6</v>
      </c>
      <c r="CH718" s="6"/>
      <c r="CK718" s="6"/>
      <c r="CL718" s="6"/>
      <c r="CM718" s="6"/>
      <c r="CN718" s="6"/>
      <c r="CO718" s="6"/>
      <c r="CP718" s="6"/>
    </row>
    <row r="719" spans="1:94" x14ac:dyDescent="0.25">
      <c r="A719" s="13">
        <v>6211</v>
      </c>
      <c r="B719" s="14" t="s">
        <v>2103</v>
      </c>
      <c r="C719" s="14" t="s">
        <v>69</v>
      </c>
      <c r="D719" s="14" t="s">
        <v>60</v>
      </c>
      <c r="E719" s="14">
        <f>VLOOKUP(B719, 'Rookie Year'!$A$2:$B$55555,2,FALSE)</f>
        <v>2020</v>
      </c>
      <c r="F719" s="14">
        <v>2025</v>
      </c>
      <c r="G719" s="14" t="s">
        <v>42</v>
      </c>
      <c r="H719" s="14">
        <v>5</v>
      </c>
      <c r="I719" s="15">
        <v>1</v>
      </c>
      <c r="J719" s="14">
        <v>1</v>
      </c>
      <c r="K719" s="16">
        <f>IF(AND(G719&lt;&gt;"N",R719="N/A"), IF(I719&lt;4, 0, 0.25),IF(I719=1, IF(J719=1,0.25, 0.25), IF(I719&lt;13, 0.25, IF(I719&lt;26, 0.4, IF(I719&lt;51, 0.6, 0.75)))))</f>
        <v>0.25</v>
      </c>
      <c r="L719" s="15">
        <f>I719-M719</f>
        <v>0</v>
      </c>
      <c r="M719" s="15">
        <f>ROUNDUP(I719*K719,0)</f>
        <v>1</v>
      </c>
      <c r="N719" s="15">
        <f>M719*J719</f>
        <v>1</v>
      </c>
      <c r="O719" s="15">
        <v>0</v>
      </c>
      <c r="P719" s="15">
        <v>0</v>
      </c>
      <c r="Q719" s="15">
        <f>N719-O719-P719</f>
        <v>1</v>
      </c>
      <c r="R719" s="14" t="s">
        <v>75</v>
      </c>
      <c r="S719" s="14">
        <f>IF(R719="N/A", J719-($B$1-F719), J719-($B$1-R719))</f>
        <v>1</v>
      </c>
      <c r="T719" s="15">
        <f>IF($S719&lt;1, "N/A", $M719)</f>
        <v>1</v>
      </c>
      <c r="U719" s="15" t="str">
        <f>IF($S719&lt;2, "N/A", $M719)</f>
        <v>N/A</v>
      </c>
      <c r="V719" s="15" t="str">
        <f>IF($S719&lt;3, "N/A", $M719)</f>
        <v>N/A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List'!$A$3:$AE$1972,19,FALSE)))</f>
        <v>N/A</v>
      </c>
      <c r="AB719" s="14" t="str">
        <f>IF(C719="DM", "N/A", IF(Z719="No","N/A",VLOOKUP(B719,'Extension List'!$A$3:$AE$1972,21,FALSE)))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>
        <f>IF(AD719="N/A", L719+T719, L719+AG719)</f>
        <v>1</v>
      </c>
      <c r="AN719" s="15" t="str">
        <f>IF(AD719="N/A", IF(U719="N/A", "N/A", L719+U719), AD719+AH719)</f>
        <v>N/A</v>
      </c>
      <c r="AO719" s="15" t="str">
        <f>IF(AD719="N/A", IF(V719="N/A", "N/A", L719+V719), IF(AI719="N/A", "N/A", AD719+AI719))</f>
        <v>N/A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42</v>
      </c>
      <c r="AS719" s="14" t="s">
        <v>42</v>
      </c>
      <c r="AT719" s="14" t="s">
        <v>42</v>
      </c>
      <c r="AU719" s="14" t="s">
        <v>42</v>
      </c>
      <c r="AV719" s="14" t="s">
        <v>42</v>
      </c>
      <c r="AW719" s="14" t="s">
        <v>40</v>
      </c>
      <c r="AX719" s="14" t="s">
        <v>40</v>
      </c>
      <c r="AY719" s="14" t="s">
        <v>40</v>
      </c>
      <c r="AZ719" s="14" t="s">
        <v>40</v>
      </c>
      <c r="BA719" s="14" t="s">
        <v>40</v>
      </c>
      <c r="BB719" s="14" t="s">
        <v>40</v>
      </c>
      <c r="BC719" s="14" t="s">
        <v>40</v>
      </c>
      <c r="BD719" s="14" t="s">
        <v>40</v>
      </c>
      <c r="BE719" s="14" t="s">
        <v>40</v>
      </c>
      <c r="BF719" s="14" t="s">
        <v>40</v>
      </c>
      <c r="BG719" s="14" t="s">
        <v>40</v>
      </c>
      <c r="BH719" s="14" t="s">
        <v>40</v>
      </c>
      <c r="BJ719" s="15">
        <f>IF(AR719="R", $CA719, IF(OR(AR719="P", AR719="T", AR719="N"), 0, IF($C719="DM", $T719, IF(OR(AR719="Y", AR719="IR"),$AM719,IF(AR719="C", IF($BI719="Y", IF($AF719="N/A", $Q719, $AF719), IF($AG719="N/A", $T719,$AG719)))))))</f>
        <v>0</v>
      </c>
      <c r="BK719" s="15">
        <f>IF(AS719="R", $CA719, IF(OR(AS719="P", AS719="T", AS719="N"), 0, IF($C719="DM", $T719, IF(OR(AS719="Y", AS719="IR"),$AM719,IF(AS719="C", IF($BI719="Y", IF($AF719="N/A", $Q719, $AF719), IF($AG719="N/A", $T719,$AG719)))))))</f>
        <v>0</v>
      </c>
      <c r="BL719" s="15">
        <f>IF(AT719="R", $CA719, IF(OR(AT719="P", AT719="T", AT719="N"), 0, IF($C719="DM", $T719, IF(OR(AT719="Y", AT719="IR"),$AM719,IF(AT719="C", IF($BI719="Y", IF($AF719="N/A", $Q719, $AF719), IF($AG719="N/A", $T719,$AG719)))))))</f>
        <v>0</v>
      </c>
      <c r="BM719" s="15">
        <f>IF(AU719="R", $CA719, IF(OR(AU719="P", AU719="T", AU719="N"), 0, IF($C719="DM", $T719, IF(OR(AU719="Y", AU719="IR"),$AM719,IF(AU719="C", IF($BI719="Y", IF($AF719="N/A", $Q719, $AF719), IF($AG719="N/A", $T719,$AG719)))))))</f>
        <v>0</v>
      </c>
      <c r="BN719" s="15">
        <f>IF(AV719="R", $CA719, IF(OR(AV719="P", AV719="T", AV719="N"), 0, IF($C719="DM", $T719, IF(OR(AV719="Y", AV719="IR"),$AM719,IF(AV719="C", IF($BI719="Y", IF($AF719="N/A", $Q719, $AF719), IF($AG719="N/A", $T719,$AG719)))))))</f>
        <v>0</v>
      </c>
      <c r="BO719" s="15">
        <f>IF(AW719="R", $CA719, IF(OR(AW719="P", AW719="T", AW719="N"), 0, IF($C719="DM", $T719, IF(OR(AW719="Y", AW719="IR"),$AM719,IF(AW719="C", IF($BI719="Y", IF($AF719="N/A", $Q719, $AF719), IF($AG719="N/A", $T719,$AG719)))))))</f>
        <v>1</v>
      </c>
      <c r="BP719" s="15">
        <f>IF(AX719="R", $CA719, IF(OR(AX719="P", AX719="T", AX719="N"), 0, IF($C719="DM", $T719, IF(OR(AX719="Y", AX719="IR"),$AM719,IF(AX719="C", IF($BI719="Y", IF($AF719="N/A", $Q719, $AF719), IF($AG719="N/A", $T719,$AG719)))))))</f>
        <v>1</v>
      </c>
      <c r="BQ719" s="15">
        <f>IF(AY719="R", $CA719, IF(OR(AY719="P", AY719="T", AY719="N"), 0, IF($C719="DM", $T719, IF(OR(AY719="Y", AY719="IR"),$AM719,IF(AY719="C", IF($BI719="Y", IF($AF719="N/A", $Q719, $AF719), IF($AG719="N/A", $T719,$AG719)))))))</f>
        <v>1</v>
      </c>
      <c r="BR719" s="15">
        <f>IF(AZ719="R", $CA719, IF(OR(AZ719="P", AZ719="T", AZ719="N"), 0, IF($C719="DM", $T719, IF(OR(AZ719="Y", AZ719="IR"),$AM719,IF(AZ719="C", IF($BI719="Y", IF($AF719="N/A", $Q719, $AF719), IF($AG719="N/A", $T719,$AG719)))))))</f>
        <v>1</v>
      </c>
      <c r="BS719" s="15">
        <f>IF(BA719="R", $CA719, IF(OR(BA719="P", BA719="T", BA719="N"), 0, IF($C719="DM", $T719, IF(OR(BA719="Y", BA719="IR"),$AM719,IF(BA719="C", IF($BI719="Y", IF($AF719="N/A", $Q719, $AF719), IF($AG719="N/A", $T719,$AG719)))))))</f>
        <v>1</v>
      </c>
      <c r="BT719" s="15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1</v>
      </c>
      <c r="BU719" s="15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1</v>
      </c>
      <c r="BV719" s="15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1</v>
      </c>
      <c r="BW719" s="15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1</v>
      </c>
      <c r="BX719" s="15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1</v>
      </c>
      <c r="BY719" s="15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1</v>
      </c>
      <c r="BZ719" s="15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1</v>
      </c>
      <c r="CA719" s="14" t="s">
        <v>75</v>
      </c>
      <c r="CB719" s="15">
        <f>BZ719</f>
        <v>1</v>
      </c>
      <c r="CC719" s="14" t="str">
        <f>IF(OR($BH719="T", $BH719="R"), 0, IF($BH719="C", IF($BI719="Y", IF($BA719="C", 0, IF(AF719="N/A", Q719-T719, AF719-AG719)), IF($AF719="N/A", U719, AH719)), AN719))</f>
        <v>N/A</v>
      </c>
      <c r="CD719" s="14" t="str">
        <f>IF(OR($BH719="T", $BH719="R"), 0, IF($BH719="C", IF($BI719="Y", 0, IF($AF719="N/A", V719, AI719)), AO719))</f>
        <v>N/A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S:0 G:1 GR:1</v>
      </c>
      <c r="CH719" s="6"/>
      <c r="CK719" s="6"/>
      <c r="CL719" s="6"/>
      <c r="CM719" s="6"/>
      <c r="CN719" s="6"/>
      <c r="CO719" s="6"/>
      <c r="CP719" s="6"/>
    </row>
    <row r="720" spans="1:94" x14ac:dyDescent="0.25">
      <c r="A720" s="13">
        <v>5916</v>
      </c>
      <c r="B720" s="14" t="s">
        <v>553</v>
      </c>
      <c r="C720" s="14" t="s">
        <v>69</v>
      </c>
      <c r="D720" s="14" t="s">
        <v>60</v>
      </c>
      <c r="E720" s="14">
        <f>VLOOKUP(B720, 'Rookie Year'!$A$2:$B$55555,2,FALSE)</f>
        <v>2019</v>
      </c>
      <c r="F720" s="14">
        <v>2025</v>
      </c>
      <c r="G720" s="14" t="s">
        <v>42</v>
      </c>
      <c r="H720" s="14" t="s">
        <v>1927</v>
      </c>
      <c r="I720" s="15">
        <v>15</v>
      </c>
      <c r="J720" s="14">
        <v>4</v>
      </c>
      <c r="K720" s="16">
        <f>IF(AND(G720&lt;&gt;"N",R720="N/A"), IF(I720&lt;4, 0, 0.25),IF(I720=1, IF(J720=1,0.25, 0.25), IF(I720&lt;13, 0.25, IF(I720&lt;26, 0.4, IF(I720&lt;51, 0.6, 0.75)))))</f>
        <v>0.4</v>
      </c>
      <c r="L720" s="15">
        <f>I720-M720</f>
        <v>9</v>
      </c>
      <c r="M720" s="15">
        <f>ROUNDUP(I720*K720,0)</f>
        <v>6</v>
      </c>
      <c r="N720" s="15">
        <f>M720*J720</f>
        <v>24</v>
      </c>
      <c r="O720" s="15">
        <v>0</v>
      </c>
      <c r="P720" s="15">
        <v>0</v>
      </c>
      <c r="Q720" s="15">
        <f>N720-O720-P720</f>
        <v>24</v>
      </c>
      <c r="R720" s="14" t="s">
        <v>75</v>
      </c>
      <c r="S720" s="14">
        <f>IF(R720="N/A", J720-($B$1-F720), J720-($B$1-R720))</f>
        <v>4</v>
      </c>
      <c r="T720" s="15">
        <v>24</v>
      </c>
      <c r="U720" s="15">
        <v>0</v>
      </c>
      <c r="V720" s="15">
        <v>0</v>
      </c>
      <c r="W720" s="15">
        <v>0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No</v>
      </c>
      <c r="AA720" s="17" t="str">
        <f>IF(C720="DM", "N/A", IF(Z720="No","N/A",VLOOKUP(B720,'Extension List'!$A$3:$AE$1972,19,FALSE)))</f>
        <v>N/A</v>
      </c>
      <c r="AB720" s="14" t="str">
        <f>IF(C720="DM", "N/A", IF(Z720="No","N/A",VLOOKUP(B720,'Extension List'!$A$3:$AE$1972,21,FALSE)))</f>
        <v>N/A</v>
      </c>
      <c r="AC720" s="14" t="str">
        <f>IF(AA720="N/A", "N/A", 0)</f>
        <v>N/A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>
        <f>IF(AD720="N/A", L720+T720, L720+AG720)</f>
        <v>33</v>
      </c>
      <c r="AN720" s="15">
        <f>IF(AD720="N/A", IF(U720="N/A", "N/A", L720+U720), AD720+AH720)</f>
        <v>9</v>
      </c>
      <c r="AO720" s="15">
        <f>IF(AD720="N/A", IF(V720="N/A", "N/A", L720+V720), IF(AI720="N/A", "N/A", AD720+AI720))</f>
        <v>9</v>
      </c>
      <c r="AP720" s="15">
        <f>IF(AD720="N/A", IF(W720="N/A", "N/A", L720+W720), IF(AJ720="N/A", "N/A", AD720+AJ720))</f>
        <v>9</v>
      </c>
      <c r="AQ720" s="15" t="str">
        <f>IF(AD720="N/A", IF(X720="N/A", "N/A", L720+X720), IF(AK720="N/A", "N/A", AD720+AK720))</f>
        <v>N/A</v>
      </c>
      <c r="AR720" s="14" t="s">
        <v>40</v>
      </c>
      <c r="AS720" s="14" t="s">
        <v>40</v>
      </c>
      <c r="AT720" s="14" t="s">
        <v>40</v>
      </c>
      <c r="AU720" s="14" t="s">
        <v>40</v>
      </c>
      <c r="AV720" s="14" t="s">
        <v>40</v>
      </c>
      <c r="AW720" s="14" t="s">
        <v>40</v>
      </c>
      <c r="AX720" s="14" t="s">
        <v>40</v>
      </c>
      <c r="AY720" s="14" t="s">
        <v>40</v>
      </c>
      <c r="AZ720" s="14" t="s">
        <v>40</v>
      </c>
      <c r="BA720" s="14" t="s">
        <v>40</v>
      </c>
      <c r="BB720" s="14" t="s">
        <v>40</v>
      </c>
      <c r="BC720" s="14" t="s">
        <v>40</v>
      </c>
      <c r="BD720" s="14" t="s">
        <v>40</v>
      </c>
      <c r="BE720" s="14" t="s">
        <v>40</v>
      </c>
      <c r="BF720" s="14" t="s">
        <v>40</v>
      </c>
      <c r="BG720" s="14" t="s">
        <v>40</v>
      </c>
      <c r="BH720" s="14" t="s">
        <v>40</v>
      </c>
      <c r="BI720" s="14"/>
      <c r="BJ720" s="15">
        <f>IF(AR720="R", $CA720, IF(OR(AR720="P", AR720="T", AR720="N"), 0, IF($C720="DM", $T720, IF(OR(AR720="Y", AR720="IR"),$AM720,IF(AR720="C", IF($BI720="Y", IF($AF720="N/A", $Q720, $AF720), IF($AG720="N/A", $T720,$AG720)))))))</f>
        <v>33</v>
      </c>
      <c r="BK720" s="15">
        <f>IF(AS720="R", $CA720, IF(OR(AS720="P", AS720="T", AS720="N"), 0, IF($C720="DM", $T720, IF(OR(AS720="Y", AS720="IR"),$AM720,IF(AS720="C", IF($BI720="Y", IF($AF720="N/A", $Q720, $AF720), IF($AG720="N/A", $T720,$AG720)))))))</f>
        <v>33</v>
      </c>
      <c r="BL720" s="15">
        <f>IF(AT720="R", $CA720, IF(OR(AT720="P", AT720="T", AT720="N"), 0, IF($C720="DM", $T720, IF(OR(AT720="Y", AT720="IR"),$AM720,IF(AT720="C", IF($BI720="Y", IF($AF720="N/A", $Q720, $AF720), IF($AG720="N/A", $T720,$AG720)))))))</f>
        <v>33</v>
      </c>
      <c r="BM720" s="15">
        <f>IF(AU720="R", $CA720, IF(OR(AU720="P", AU720="T", AU720="N"), 0, IF($C720="DM", $T720, IF(OR(AU720="Y", AU720="IR"),$AM720,IF(AU720="C", IF($BI720="Y", IF($AF720="N/A", $Q720, $AF720), IF($AG720="N/A", $T720,$AG720)))))))</f>
        <v>33</v>
      </c>
      <c r="BN720" s="15">
        <f>IF(AV720="R", $CA720, IF(OR(AV720="P", AV720="T", AV720="N"), 0, IF($C720="DM", $T720, IF(OR(AV720="Y", AV720="IR"),$AM720,IF(AV720="C", IF($BI720="Y", IF($AF720="N/A", $Q720, $AF720), IF($AG720="N/A", $T720,$AG720)))))))</f>
        <v>33</v>
      </c>
      <c r="BO720" s="15">
        <f>IF(AW720="R", $CA720, IF(OR(AW720="P", AW720="T", AW720="N"), 0, IF($C720="DM", $T720, IF(OR(AW720="Y", AW720="IR"),$AM720,IF(AW720="C", IF($BI720="Y", IF($AF720="N/A", $Q720, $AF720), IF($AG720="N/A", $T720,$AG720)))))))</f>
        <v>33</v>
      </c>
      <c r="BP720" s="15">
        <f>IF(AX720="R", $CA720, IF(OR(AX720="P", AX720="T", AX720="N"), 0, IF($C720="DM", $T720, IF(OR(AX720="Y", AX720="IR"),$AM720,IF(AX720="C", IF($BI720="Y", IF($AF720="N/A", $Q720, $AF720), IF($AG720="N/A", $T720,$AG720)))))))</f>
        <v>33</v>
      </c>
      <c r="BQ720" s="15">
        <f>IF(AY720="R", $CA720, IF(OR(AY720="P", AY720="T", AY720="N"), 0, IF($C720="DM", $T720, IF(OR(AY720="Y", AY720="IR"),$AM720,IF(AY720="C", IF($BI720="Y", IF($AF720="N/A", $Q720, $AF720), IF($AG720="N/A", $T720,$AG720)))))))</f>
        <v>33</v>
      </c>
      <c r="BR720" s="15">
        <f>IF(AZ720="R", $CA720, IF(OR(AZ720="P", AZ720="T", AZ720="N"), 0, IF($C720="DM", $T720, IF(OR(AZ720="Y", AZ720="IR"),$AM720,IF(AZ720="C", IF($BI720="Y", IF($AF720="N/A", $Q720, $AF720), IF($AG720="N/A", $T720,$AG720)))))))</f>
        <v>33</v>
      </c>
      <c r="BS720" s="15">
        <f>IF(BA720="R", $CA720, IF(OR(BA720="P", BA720="T", BA720="N"), 0, IF($C720="DM", $T720, IF(OR(BA720="Y", BA720="IR"),$AM720,IF(BA720="C", IF($BI720="Y", IF($AF720="N/A", $Q720, $AF720), IF($AG720="N/A", $T720,$AG720)))))))</f>
        <v>33</v>
      </c>
      <c r="BT720" s="15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33</v>
      </c>
      <c r="BU720" s="15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33</v>
      </c>
      <c r="BV720" s="15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33</v>
      </c>
      <c r="BW720" s="15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33</v>
      </c>
      <c r="BX720" s="15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33</v>
      </c>
      <c r="BY720" s="15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33</v>
      </c>
      <c r="BZ720" s="15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33</v>
      </c>
      <c r="CA720" s="14" t="s">
        <v>75</v>
      </c>
      <c r="CB720" s="15">
        <f>BZ720</f>
        <v>33</v>
      </c>
      <c r="CC720" s="14">
        <f>IF(OR($BH720="T", $BH720="R"), 0, IF($BH720="C", IF($BI720="Y", IF($BA720="C", 0, IF(AF720="N/A", Q720-T720, AF720-AG720)), IF($AF720="N/A", U720, AH720)), AN720))</f>
        <v>9</v>
      </c>
      <c r="CD720" s="14">
        <f>IF(OR($BH720="T", $BH720="R"), 0, IF($BH720="C", IF($BI720="Y", 0, IF($AF720="N/A", V720, AI720)), AO720))</f>
        <v>9</v>
      </c>
      <c r="CE720" s="14">
        <f>IF(OR($BH720="T", $BH720="R"), 0, IF($BH720="C", IF($BI720="Y", 0, IF($AF720="N/A", W720, AJ720)), AP720))</f>
        <v>9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S:9 G:6 GR:24</v>
      </c>
      <c r="CH720" s="6"/>
      <c r="CK720" s="6"/>
      <c r="CL720" s="6"/>
      <c r="CM720" s="6"/>
      <c r="CN720" s="6"/>
      <c r="CO720" s="6"/>
      <c r="CP720" s="6"/>
    </row>
    <row r="721" spans="1:94" x14ac:dyDescent="0.25">
      <c r="A721" s="13">
        <v>6116</v>
      </c>
      <c r="B721" s="14" t="s">
        <v>3232</v>
      </c>
      <c r="C721" s="14" t="s">
        <v>69</v>
      </c>
      <c r="D721" s="14" t="s">
        <v>60</v>
      </c>
      <c r="E721" s="14">
        <v>2025</v>
      </c>
      <c r="F721" s="14">
        <v>2025</v>
      </c>
      <c r="G721" s="14" t="s">
        <v>40</v>
      </c>
      <c r="H721" s="14" t="s">
        <v>2246</v>
      </c>
      <c r="I721" s="15">
        <v>1</v>
      </c>
      <c r="J721" s="14">
        <v>3</v>
      </c>
      <c r="K721" s="16">
        <f>IF(AND(G721&lt;&gt;"N",R721="N/A"), IF(I721&lt;4, 0, 0.25),IF(I721=1, IF(J721=1,0.25, 0.25), IF(I721&lt;13, 0.25, IF(I721&lt;26, 0.4, IF(I721&lt;51, 0.6, 0.75)))))</f>
        <v>0</v>
      </c>
      <c r="L721" s="15">
        <f>I721-M721</f>
        <v>1</v>
      </c>
      <c r="M721" s="15">
        <f>ROUNDUP(I721*K721,0)</f>
        <v>0</v>
      </c>
      <c r="N721" s="15">
        <f>M721*J721</f>
        <v>0</v>
      </c>
      <c r="O721" s="15">
        <v>0</v>
      </c>
      <c r="P721" s="15">
        <v>0</v>
      </c>
      <c r="Q721" s="15">
        <f>N721-O721-P721</f>
        <v>0</v>
      </c>
      <c r="R721" s="14" t="s">
        <v>75</v>
      </c>
      <c r="S721" s="14">
        <f>IF(R721="N/A", J721-($B$1-F721), J721-($B$1-R721))</f>
        <v>3</v>
      </c>
      <c r="T721" s="15">
        <f>IF($S721&lt;1, "N/A", $M721)</f>
        <v>0</v>
      </c>
      <c r="U721" s="15">
        <f>IF($S721&lt;2, "N/A", $M721)</f>
        <v>0</v>
      </c>
      <c r="V721" s="15">
        <f>IF($S721&lt;3, "N/A", $M721)</f>
        <v>0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No</v>
      </c>
      <c r="AA721" s="17" t="str">
        <f>IF(C721="DM", "N/A", IF(Z721="No","N/A",VLOOKUP(B721,'Extension List'!$A$3:$AE$1972,19,FALSE)))</f>
        <v>N/A</v>
      </c>
      <c r="AB721" s="14" t="str">
        <f>IF(C721="DM", "N/A", IF(Z721="No","N/A",VLOOKUP(B721,'Extension List'!$A$3:$AE$1972,21,FALSE)))</f>
        <v>N/A</v>
      </c>
      <c r="AC721" s="14" t="str">
        <f>IF(AA721="N/A", "N/A", 0)</f>
        <v>N/A</v>
      </c>
      <c r="AD721" s="15" t="str">
        <f>IF(AE721="N/A", "N/A", AA721-AE721)</f>
        <v>N/A</v>
      </c>
      <c r="AE721" s="15" t="str">
        <f>IF(AA721="N/A", "N/A", IF(AC721&gt;0, IF(AA721&lt;13, ROUNDUP(0.25*AA721,0), IF(AA721&lt;26, ROUNDUP(0.4*AA721,0), IF(AA721&lt;51, ROUNDUP(0.6*AA721,0), ROUNDUP(0.75*AA721,0)))), "N/A"))</f>
        <v>N/A</v>
      </c>
      <c r="AF721" s="15" t="str">
        <f>IF(AD721="N/A","N/A", (AE721*AC721)+Q721)</f>
        <v>N/A</v>
      </c>
      <c r="AG721" s="15" t="str">
        <f>IF($AF721="N/A", "N/A", "TBC")</f>
        <v>N/A</v>
      </c>
      <c r="AH721" s="15" t="str">
        <f>IF($AF721="N/A", "N/A", "TBC")</f>
        <v>N/A</v>
      </c>
      <c r="AI721" s="15" t="str">
        <f>IF($AF721="N/A","N/A",IF(AC721&gt;1,"TBC","N/A"))</f>
        <v>N/A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N/A</v>
      </c>
      <c r="AM721" s="15">
        <f>IF(AD721="N/A", L721+T721, L721+AG721)</f>
        <v>1</v>
      </c>
      <c r="AN721" s="15">
        <f>IF(AD721="N/A", IF(U721="N/A", "N/A", L721+U721), AD721+AH721)</f>
        <v>1</v>
      </c>
      <c r="AO721" s="15">
        <f>IF(AD721="N/A", IF(V721="N/A", "N/A", L721+V721), IF(AI721="N/A", "N/A", AD721+AI721))</f>
        <v>1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44</v>
      </c>
      <c r="AS721" s="14" t="s">
        <v>44</v>
      </c>
      <c r="AT721" s="14" t="s">
        <v>44</v>
      </c>
      <c r="AU721" s="14" t="s">
        <v>44</v>
      </c>
      <c r="AV721" s="14" t="s">
        <v>44</v>
      </c>
      <c r="AW721" s="14" t="s">
        <v>44</v>
      </c>
      <c r="AX721" s="14" t="s">
        <v>44</v>
      </c>
      <c r="AY721" s="14" t="s">
        <v>44</v>
      </c>
      <c r="AZ721" s="14" t="s">
        <v>44</v>
      </c>
      <c r="BA721" s="14" t="s">
        <v>44</v>
      </c>
      <c r="BB721" s="14" t="s">
        <v>44</v>
      </c>
      <c r="BC721" s="14" t="s">
        <v>44</v>
      </c>
      <c r="BD721" s="14" t="s">
        <v>44</v>
      </c>
      <c r="BE721" s="14" t="s">
        <v>44</v>
      </c>
      <c r="BF721" s="14" t="s">
        <v>44</v>
      </c>
      <c r="BG721" s="14" t="s">
        <v>44</v>
      </c>
      <c r="BH721" s="14" t="s">
        <v>44</v>
      </c>
      <c r="BJ721" s="15">
        <f>IF(AR721="R", $CA721, IF(OR(AR721="P", AR721="T", AR721="N"), 0, IF($C721="DM", $T721, IF(OR(AR721="Y", AR721="IR"),$AM721,IF(AR721="C", IF($BI721="Y", IF($AF721="N/A", $Q721, $AF721), IF($AG721="N/A", $T721,$AG721)))))))</f>
        <v>0</v>
      </c>
      <c r="BK721" s="15">
        <f>IF(AS721="R", $CA721, IF(OR(AS721="P", AS721="T", AS721="N"), 0, IF($C721="DM", $T721, IF(OR(AS721="Y", AS721="IR"),$AM721,IF(AS721="C", IF($BI721="Y", IF($AF721="N/A", $Q721, $AF721), IF($AG721="N/A", $T721,$AG721)))))))</f>
        <v>0</v>
      </c>
      <c r="BL721" s="15">
        <f>IF(AT721="R", $CA721, IF(OR(AT721="P", AT721="T", AT721="N"), 0, IF($C721="DM", $T721, IF(OR(AT721="Y", AT721="IR"),$AM721,IF(AT721="C", IF($BI721="Y", IF($AF721="N/A", $Q721, $AF721), IF($AG721="N/A", $T721,$AG721)))))))</f>
        <v>0</v>
      </c>
      <c r="BM721" s="15">
        <f>IF(AU721="R", $CA721, IF(OR(AU721="P", AU721="T", AU721="N"), 0, IF($C721="DM", $T721, IF(OR(AU721="Y", AU721="IR"),$AM721,IF(AU721="C", IF($BI721="Y", IF($AF721="N/A", $Q721, $AF721), IF($AG721="N/A", $T721,$AG721)))))))</f>
        <v>0</v>
      </c>
      <c r="BN721" s="15">
        <f>IF(AV721="R", $CA721, IF(OR(AV721="P", AV721="T", AV721="N"), 0, IF($C721="DM", $T721, IF(OR(AV721="Y", AV721="IR"),$AM721,IF(AV721="C", IF($BI721="Y", IF($AF721="N/A", $Q721, $AF721), IF($AG721="N/A", $T721,$AG721)))))))</f>
        <v>0</v>
      </c>
      <c r="BO721" s="15">
        <f>IF(AW721="R", $CA721, IF(OR(AW721="P", AW721="T", AW721="N"), 0, IF($C721="DM", $T721, IF(OR(AW721="Y", AW721="IR"),$AM721,IF(AW721="C", IF($BI721="Y", IF($AF721="N/A", $Q721, $AF721), IF($AG721="N/A", $T721,$AG721)))))))</f>
        <v>0</v>
      </c>
      <c r="BP721" s="15">
        <f>IF(AX721="R", $CA721, IF(OR(AX721="P", AX721="T", AX721="N"), 0, IF($C721="DM", $T721, IF(OR(AX721="Y", AX721="IR"),$AM721,IF(AX721="C", IF($BI721="Y", IF($AF721="N/A", $Q721, $AF721), IF($AG721="N/A", $T721,$AG721)))))))</f>
        <v>0</v>
      </c>
      <c r="BQ721" s="15">
        <f>IF(AY721="R", $CA721, IF(OR(AY721="P", AY721="T", AY721="N"), 0, IF($C721="DM", $T721, IF(OR(AY721="Y", AY721="IR"),$AM721,IF(AY721="C", IF($BI721="Y", IF($AF721="N/A", $Q721, $AF721), IF($AG721="N/A", $T721,$AG721)))))))</f>
        <v>0</v>
      </c>
      <c r="BR721" s="15">
        <f>IF(AZ721="R", $CA721, IF(OR(AZ721="P", AZ721="T", AZ721="N"), 0, IF($C721="DM", $T721, IF(OR(AZ721="Y", AZ721="IR"),$AM721,IF(AZ721="C", IF($BI721="Y", IF($AF721="N/A", $Q721, $AF721), IF($AG721="N/A", $T721,$AG721)))))))</f>
        <v>0</v>
      </c>
      <c r="BS721" s="15">
        <f>IF(BA721="R", $CA721, IF(OR(BA721="P", BA721="T", BA721="N"), 0, IF($C721="DM", $T721, IF(OR(BA721="Y", BA721="IR"),$AM721,IF(BA721="C", IF($BI721="Y", IF($AF721="N/A", $Q721, $AF721), IF($AG721="N/A", $T721,$AG721)))))))</f>
        <v>0</v>
      </c>
      <c r="BT721" s="15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0</v>
      </c>
      <c r="BU721" s="15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0</v>
      </c>
      <c r="BV721" s="15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0</v>
      </c>
      <c r="BW721" s="15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0</v>
      </c>
      <c r="BX721" s="15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0</v>
      </c>
      <c r="BY721" s="15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0</v>
      </c>
      <c r="BZ721" s="15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0</v>
      </c>
      <c r="CA721" s="14" t="s">
        <v>75</v>
      </c>
      <c r="CB721" s="15">
        <f>BZ721</f>
        <v>0</v>
      </c>
      <c r="CC721" s="14">
        <f>IF(OR($BH721="T", $BH721="R"), 0, IF($BH721="C", IF($BI721="Y", IF($BA721="C", 0, IF(AF721="N/A", Q721-T721, AF721-AG721)), IF($AF721="N/A", U721, AH721)), AN721))</f>
        <v>0</v>
      </c>
      <c r="CD721" s="14">
        <f>IF(OR($BH721="T", $BH721="R"), 0, IF($BH721="C", IF($BI721="Y", 0, IF($AF721="N/A", V721, AI721)), AO721))</f>
        <v>0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S:1 G:0 GR:0</v>
      </c>
      <c r="CH721" s="6"/>
      <c r="CK721" s="6"/>
      <c r="CL721" s="6"/>
      <c r="CM721" s="6"/>
      <c r="CN721" s="6"/>
      <c r="CO721" s="6"/>
      <c r="CP721" s="6"/>
    </row>
    <row r="722" spans="1:94" x14ac:dyDescent="0.25">
      <c r="A722" s="13">
        <v>5106</v>
      </c>
      <c r="B722" s="14" t="s">
        <v>1237</v>
      </c>
      <c r="C722" s="14" t="s">
        <v>69</v>
      </c>
      <c r="D722" s="14" t="s">
        <v>60</v>
      </c>
      <c r="E722" s="14">
        <f>VLOOKUP(B722, 'Rookie Year'!$A$2:$B$55555,2,FALSE)</f>
        <v>2014</v>
      </c>
      <c r="F722" s="14">
        <v>2023</v>
      </c>
      <c r="G722" s="14" t="s">
        <v>42</v>
      </c>
      <c r="H722" s="14" t="s">
        <v>1927</v>
      </c>
      <c r="I722" s="15">
        <v>6</v>
      </c>
      <c r="J722" s="14">
        <v>3</v>
      </c>
      <c r="K722" s="16">
        <f>IF(AND(G722&lt;&gt;"N",R722="N/A"), IF(I722&lt;4, 0, 0.25),IF(I722=1, IF(J722=1,0.25, 0.25), IF(I722&lt;13, 0.25, IF(I722&lt;26, 0.4, IF(I722&lt;51, 0.6, 0.75)))))</f>
        <v>0.25</v>
      </c>
      <c r="L722" s="15">
        <f>I722-M722</f>
        <v>4</v>
      </c>
      <c r="M722" s="15">
        <f>ROUNDUP(I722*K722,0)</f>
        <v>2</v>
      </c>
      <c r="N722" s="15">
        <f>M722*J722</f>
        <v>6</v>
      </c>
      <c r="O722" s="15">
        <v>4</v>
      </c>
      <c r="P722" s="15">
        <v>0</v>
      </c>
      <c r="Q722" s="15">
        <f>N722-O722-P722</f>
        <v>2</v>
      </c>
      <c r="R722" s="14" t="s">
        <v>75</v>
      </c>
      <c r="S722" s="14">
        <f>IF(R722="N/A", J722-($B$1-F722), J722-($B$1-R722))</f>
        <v>1</v>
      </c>
      <c r="T722" s="15">
        <v>2</v>
      </c>
      <c r="U722" s="15" t="str">
        <f>IF($S722&lt;2, "N/A", $M722)</f>
        <v>N/A</v>
      </c>
      <c r="V722" s="15" t="str">
        <f>IF($S722&lt;3, "N/A", $M722)</f>
        <v>N/A</v>
      </c>
      <c r="W722" s="15" t="str">
        <f>IF($S722&lt;4, "N/A", $M722)</f>
        <v>N/A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Yes</v>
      </c>
      <c r="AA722" s="17">
        <f>IF(C722="DM", "N/A", IF(Z722="No","N/A",VLOOKUP(B722,'Extension List'!$A$3:$AE$1972,19,FALSE)))</f>
        <v>5</v>
      </c>
      <c r="AB722" s="14">
        <f>IF(C722="DM", "N/A", IF(Z722="No","N/A",VLOOKUP(B722,'Extension List'!$A$3:$AE$1972,21,FALSE)))</f>
        <v>1</v>
      </c>
      <c r="AC722" s="14">
        <f>IF(AA722="N/A", "N/A", 0)</f>
        <v>0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>
        <f>IF(AD722="N/A", L722+T722, L722+AG722)</f>
        <v>6</v>
      </c>
      <c r="AN722" s="15" t="str">
        <f>IF(AD722="N/A", IF(U722="N/A", "N/A", L722+U722), AD722+AH722)</f>
        <v>N/A</v>
      </c>
      <c r="AO722" s="15" t="str">
        <f>IF(AD722="N/A", IF(V722="N/A", "N/A", L722+V722), IF(AI722="N/A", "N/A", AD722+AI722))</f>
        <v>N/A</v>
      </c>
      <c r="AP722" s="15" t="str">
        <f>IF(AD722="N/A", IF(W722="N/A", "N/A", L722+W722), IF(AJ722="N/A", "N/A", AD722+AJ722))</f>
        <v>N/A</v>
      </c>
      <c r="AQ722" s="15" t="str">
        <f>IF(AD722="N/A", IF(X722="N/A", "N/A", L722+X722), IF(AK722="N/A", "N/A", AD722+AK722))</f>
        <v>N/A</v>
      </c>
      <c r="AR722" s="14" t="s">
        <v>50</v>
      </c>
      <c r="AS722" s="14" t="s">
        <v>50</v>
      </c>
      <c r="AT722" s="14" t="s">
        <v>50</v>
      </c>
      <c r="AU722" s="14" t="s">
        <v>50</v>
      </c>
      <c r="AV722" s="14" t="s">
        <v>50</v>
      </c>
      <c r="AW722" s="14" t="s">
        <v>50</v>
      </c>
      <c r="AX722" s="14" t="s">
        <v>50</v>
      </c>
      <c r="AY722" s="14" t="s">
        <v>50</v>
      </c>
      <c r="AZ722" s="14" t="s">
        <v>50</v>
      </c>
      <c r="BA722" s="14" t="s">
        <v>50</v>
      </c>
      <c r="BB722" s="14" t="s">
        <v>50</v>
      </c>
      <c r="BC722" s="14" t="s">
        <v>50</v>
      </c>
      <c r="BD722" s="14" t="s">
        <v>50</v>
      </c>
      <c r="BE722" s="14" t="s">
        <v>50</v>
      </c>
      <c r="BF722" s="14" t="s">
        <v>50</v>
      </c>
      <c r="BG722" s="14" t="s">
        <v>50</v>
      </c>
      <c r="BH722" s="14" t="s">
        <v>50</v>
      </c>
      <c r="BI722" s="14"/>
      <c r="BJ722" s="15" t="str">
        <f>IF(AR722="R", $CA722, IF(OR(AR722="P", AR722="T", AR722="N"), 0, IF($C722="DM", $T722, IF(OR(AR722="Y", AR722="IR"),$AM722,IF(AR722="C", IF($BI722="Y", IF($AF722="N/A", $Q722, $AF722), IF($AG722="N/A", $T722,$AG722)))))))</f>
        <v>N/A</v>
      </c>
      <c r="BK722" s="15" t="str">
        <f>IF(AS722="R", $CA722, IF(OR(AS722="P", AS722="T", AS722="N"), 0, IF($C722="DM", $T722, IF(OR(AS722="Y", AS722="IR"),$AM722,IF(AS722="C", IF($BI722="Y", IF($AF722="N/A", $Q722, $AF722), IF($AG722="N/A", $T722,$AG722)))))))</f>
        <v>N/A</v>
      </c>
      <c r="BL722" s="15" t="str">
        <f>IF(AT722="R", $CA722, IF(OR(AT722="P", AT722="T", AT722="N"), 0, IF($C722="DM", $T722, IF(OR(AT722="Y", AT722="IR"),$AM722,IF(AT722="C", IF($BI722="Y", IF($AF722="N/A", $Q722, $AF722), IF($AG722="N/A", $T722,$AG722)))))))</f>
        <v>N/A</v>
      </c>
      <c r="BM722" s="15" t="str">
        <f>IF(AU722="R", $CA722, IF(OR(AU722="P", AU722="T", AU722="N"), 0, IF($C722="DM", $T722, IF(OR(AU722="Y", AU722="IR"),$AM722,IF(AU722="C", IF($BI722="Y", IF($AF722="N/A", $Q722, $AF722), IF($AG722="N/A", $T722,$AG722)))))))</f>
        <v>N/A</v>
      </c>
      <c r="BN722" s="15" t="str">
        <f>IF(AV722="R", $CA722, IF(OR(AV722="P", AV722="T", AV722="N"), 0, IF($C722="DM", $T722, IF(OR(AV722="Y", AV722="IR"),$AM722,IF(AV722="C", IF($BI722="Y", IF($AF722="N/A", $Q722, $AF722), IF($AG722="N/A", $T722,$AG722)))))))</f>
        <v>N/A</v>
      </c>
      <c r="BO722" s="15" t="str">
        <f>IF(AW722="R", $CA722, IF(OR(AW722="P", AW722="T", AW722="N"), 0, IF($C722="DM", $T722, IF(OR(AW722="Y", AW722="IR"),$AM722,IF(AW722="C", IF($BI722="Y", IF($AF722="N/A", $Q722, $AF722), IF($AG722="N/A", $T722,$AG722)))))))</f>
        <v>N/A</v>
      </c>
      <c r="BP722" s="15" t="str">
        <f>IF(AX722="R", $CA722, IF(OR(AX722="P", AX722="T", AX722="N"), 0, IF($C722="DM", $T722, IF(OR(AX722="Y", AX722="IR"),$AM722,IF(AX722="C", IF($BI722="Y", IF($AF722="N/A", $Q722, $AF722), IF($AG722="N/A", $T722,$AG722)))))))</f>
        <v>N/A</v>
      </c>
      <c r="BQ722" s="15" t="str">
        <f>IF(AY722="R", $CA722, IF(OR(AY722="P", AY722="T", AY722="N"), 0, IF($C722="DM", $T722, IF(OR(AY722="Y", AY722="IR"),$AM722,IF(AY722="C", IF($BI722="Y", IF($AF722="N/A", $Q722, $AF722), IF($AG722="N/A", $T722,$AG722)))))))</f>
        <v>N/A</v>
      </c>
      <c r="BR722" s="15" t="str">
        <f>IF(AZ722="R", $CA722, IF(OR(AZ722="P", AZ722="T", AZ722="N"), 0, IF($C722="DM", $T722, IF(OR(AZ722="Y", AZ722="IR"),$AM722,IF(AZ722="C", IF($BI722="Y", IF($AF722="N/A", $Q722, $AF722), IF($AG722="N/A", $T722,$AG722)))))))</f>
        <v>N/A</v>
      </c>
      <c r="BS722" s="15" t="str">
        <f>IF(BA722="R", $CA722, IF(OR(BA722="P", BA722="T", BA722="N"), 0, IF($C722="DM", $T722, IF(OR(BA722="Y", BA722="IR"),$AM722,IF(BA722="C", IF($BI722="Y", IF($AF722="N/A", $Q722, $AF722), IF($AG722="N/A", $T722,$AG722)))))))</f>
        <v>N/A</v>
      </c>
      <c r="BT722" s="15" t="str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N/A</v>
      </c>
      <c r="BU722" s="15" t="str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N/A</v>
      </c>
      <c r="BV722" s="15" t="str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N/A</v>
      </c>
      <c r="BW722" s="15" t="str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N/A</v>
      </c>
      <c r="BX722" s="15" t="str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N/A</v>
      </c>
      <c r="BY722" s="15" t="str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N/A</v>
      </c>
      <c r="BZ722" s="15" t="str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N/A</v>
      </c>
      <c r="CA722" s="14" t="s">
        <v>75</v>
      </c>
      <c r="CB722" s="15" t="str">
        <f>BZ722</f>
        <v>N/A</v>
      </c>
      <c r="CC722" s="14">
        <f>IF(OR($BH722="T", $BH722="R"), 0, IF($BH722="C", IF($BI722="Y", IF($BA722="C", 0, IF(AF722="N/A", Q722-T722, AF722-AG722)), IF($AF722="N/A", U722, AH722)), AN722))</f>
        <v>0</v>
      </c>
      <c r="CD722" s="14">
        <f>IF(OR($BH722="T", $BH722="R"), 0, IF($BH722="C", IF($BI722="Y", 0, IF($AF722="N/A", V722, AI722)), AO722))</f>
        <v>0</v>
      </c>
      <c r="CE722" s="14">
        <f>IF(OR($BH722="T", $BH722="R"), 0, IF($BH722="C", IF($BI722="Y", 0, IF($AF722="N/A", W722, AJ722)), AP722))</f>
        <v>0</v>
      </c>
      <c r="CF722" s="14">
        <f>IF(OR($BH722="T", $BH722="R"), 0, IF($BH722="C", IF($BI722="Y", 0, IF($AF722="N/A", X722, AK722)), AQ722))</f>
        <v>0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S:4 G:2 GR:2</v>
      </c>
      <c r="CH722" s="6"/>
      <c r="CK722" s="6"/>
      <c r="CL722" s="6"/>
      <c r="CM722" s="6"/>
      <c r="CN722" s="6"/>
      <c r="CO722" s="6"/>
      <c r="CP722" s="6"/>
    </row>
    <row r="723" spans="1:94" x14ac:dyDescent="0.25">
      <c r="A723" s="13">
        <v>6212</v>
      </c>
      <c r="B723" s="14" t="s">
        <v>2045</v>
      </c>
      <c r="C723" s="14" t="s">
        <v>69</v>
      </c>
      <c r="D723" s="14" t="s">
        <v>60</v>
      </c>
      <c r="E723" s="14">
        <f>VLOOKUP(B723, 'Rookie Year'!$A$2:$B$55555,2,FALSE)</f>
        <v>2020</v>
      </c>
      <c r="F723" s="14">
        <v>2025</v>
      </c>
      <c r="G723" s="14" t="s">
        <v>42</v>
      </c>
      <c r="H723" s="14">
        <v>5</v>
      </c>
      <c r="I723" s="15">
        <v>1</v>
      </c>
      <c r="J723" s="14">
        <v>1</v>
      </c>
      <c r="K723" s="16">
        <f>IF(AND(G723&lt;&gt;"N",R723="N/A"), IF(I723&lt;4, 0, 0.25),IF(I723=1, IF(J723=1,0.25, 0.25), IF(I723&lt;13, 0.25, IF(I723&lt;26, 0.4, IF(I723&lt;51, 0.6, 0.75)))))</f>
        <v>0.25</v>
      </c>
      <c r="L723" s="15">
        <f>I723-M723</f>
        <v>0</v>
      </c>
      <c r="M723" s="15">
        <f>ROUNDUP(I723*K723,0)</f>
        <v>1</v>
      </c>
      <c r="N723" s="15">
        <f>M723*J723</f>
        <v>1</v>
      </c>
      <c r="O723" s="15">
        <v>0</v>
      </c>
      <c r="P723" s="15">
        <v>0</v>
      </c>
      <c r="Q723" s="15">
        <f>N723-O723-P723</f>
        <v>1</v>
      </c>
      <c r="R723" s="14" t="s">
        <v>75</v>
      </c>
      <c r="S723" s="14">
        <f>IF(R723="N/A", J723-($B$1-F723), J723-($B$1-R723))</f>
        <v>1</v>
      </c>
      <c r="T723" s="15">
        <f>IF($S723&lt;1, "N/A", $M723)</f>
        <v>1</v>
      </c>
      <c r="U723" s="15" t="str">
        <f>IF($S723&lt;2, "N/A", $M723)</f>
        <v>N/A</v>
      </c>
      <c r="V723" s="15" t="str">
        <f>IF($S723&lt;3, "N/A", $M723)</f>
        <v>N/A</v>
      </c>
      <c r="W723" s="15" t="str">
        <f>IF($S723&lt;4, "N/A", $M723)</f>
        <v>N/A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List'!$A$3:$AE$1972,19,FALSE)))</f>
        <v>N/A</v>
      </c>
      <c r="AB723" s="14" t="str">
        <f>IF(C723="DM", "N/A", IF(Z723="No","N/A",VLOOKUP(B723,'Extension List'!$A$3:$AE$1972,21,FALSE)))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>
        <f>IF(AD723="N/A", L723+T723, L723+AG723)</f>
        <v>1</v>
      </c>
      <c r="AN723" s="15" t="str">
        <f>IF(AD723="N/A", IF(U723="N/A", "N/A", L723+U723), AD723+AH723)</f>
        <v>N/A</v>
      </c>
      <c r="AO723" s="15" t="str">
        <f>IF(AD723="N/A", IF(V723="N/A", "N/A", L723+V723), IF(AI723="N/A", "N/A", AD723+AI723))</f>
        <v>N/A</v>
      </c>
      <c r="AP723" s="15" t="str">
        <f>IF(AD723="N/A", IF(W723="N/A", "N/A", L723+W723), IF(AJ723="N/A", "N/A", AD723+AJ723))</f>
        <v>N/A</v>
      </c>
      <c r="AQ723" s="15" t="str">
        <f>IF(AD723="N/A", IF(X723="N/A", "N/A", L723+X723), IF(AK723="N/A", "N/A", AD723+AK723))</f>
        <v>N/A</v>
      </c>
      <c r="AR723" s="14" t="s">
        <v>42</v>
      </c>
      <c r="AS723" s="14" t="s">
        <v>42</v>
      </c>
      <c r="AT723" s="14" t="s">
        <v>42</v>
      </c>
      <c r="AU723" s="14" t="s">
        <v>42</v>
      </c>
      <c r="AV723" s="14" t="s">
        <v>42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J723" s="15">
        <f>IF(AR723="R", $CA723, IF(OR(AR723="P", AR723="T", AR723="N"), 0, IF($C723="DM", $T723, IF(OR(AR723="Y", AR723="IR"),$AM723,IF(AR723="C", IF($BI723="Y", IF($AF723="N/A", $Q723, $AF723), IF($AG723="N/A", $T723,$AG723)))))))</f>
        <v>0</v>
      </c>
      <c r="BK723" s="15">
        <f>IF(AS723="R", $CA723, IF(OR(AS723="P", AS723="T", AS723="N"), 0, IF($C723="DM", $T723, IF(OR(AS723="Y", AS723="IR"),$AM723,IF(AS723="C", IF($BI723="Y", IF($AF723="N/A", $Q723, $AF723), IF($AG723="N/A", $T723,$AG723)))))))</f>
        <v>0</v>
      </c>
      <c r="BL723" s="15">
        <f>IF(AT723="R", $CA723, IF(OR(AT723="P", AT723="T", AT723="N"), 0, IF($C723="DM", $T723, IF(OR(AT723="Y", AT723="IR"),$AM723,IF(AT723="C", IF($BI723="Y", IF($AF723="N/A", $Q723, $AF723), IF($AG723="N/A", $T723,$AG723)))))))</f>
        <v>0</v>
      </c>
      <c r="BM723" s="15">
        <f>IF(AU723="R", $CA723, IF(OR(AU723="P", AU723="T", AU723="N"), 0, IF($C723="DM", $T723, IF(OR(AU723="Y", AU723="IR"),$AM723,IF(AU723="C", IF($BI723="Y", IF($AF723="N/A", $Q723, $AF723), IF($AG723="N/A", $T723,$AG723)))))))</f>
        <v>0</v>
      </c>
      <c r="BN723" s="15">
        <f>IF(AV723="R", $CA723, IF(OR(AV723="P", AV723="T", AV723="N"), 0, IF($C723="DM", $T723, IF(OR(AV723="Y", AV723="IR"),$AM723,IF(AV723="C", IF($BI723="Y", IF($AF723="N/A", $Q723, $AF723), IF($AG723="N/A", $T723,$AG723)))))))</f>
        <v>0</v>
      </c>
      <c r="BO723" s="15">
        <f>IF(AW723="R", $CA723, IF(OR(AW723="P", AW723="T", AW723="N"), 0, IF($C723="DM", $T723, IF(OR(AW723="Y", AW723="IR"),$AM723,IF(AW723="C", IF($BI723="Y", IF($AF723="N/A", $Q723, $AF723), IF($AG723="N/A", $T723,$AG723)))))))</f>
        <v>1</v>
      </c>
      <c r="BP723" s="15">
        <f>IF(AX723="R", $CA723, IF(OR(AX723="P", AX723="T", AX723="N"), 0, IF($C723="DM", $T723, IF(OR(AX723="Y", AX723="IR"),$AM723,IF(AX723="C", IF($BI723="Y", IF($AF723="N/A", $Q723, $AF723), IF($AG723="N/A", $T723,$AG723)))))))</f>
        <v>1</v>
      </c>
      <c r="BQ723" s="15">
        <f>IF(AY723="R", $CA723, IF(OR(AY723="P", AY723="T", AY723="N"), 0, IF($C723="DM", $T723, IF(OR(AY723="Y", AY723="IR"),$AM723,IF(AY723="C", IF($BI723="Y", IF($AF723="N/A", $Q723, $AF723), IF($AG723="N/A", $T723,$AG723)))))))</f>
        <v>1</v>
      </c>
      <c r="BR723" s="15">
        <f>IF(AZ723="R", $CA723, IF(OR(AZ723="P", AZ723="T", AZ723="N"), 0, IF($C723="DM", $T723, IF(OR(AZ723="Y", AZ723="IR"),$AM723,IF(AZ723="C", IF($BI723="Y", IF($AF723="N/A", $Q723, $AF723), IF($AG723="N/A", $T723,$AG723)))))))</f>
        <v>1</v>
      </c>
      <c r="BS723" s="15">
        <f>IF(BA723="R", $CA723, IF(OR(BA723="P", BA723="T", BA723="N"), 0, IF($C723="DM", $T723, IF(OR(BA723="Y", BA723="IR"),$AM723,IF(BA723="C", IF($BI723="Y", IF($AF723="N/A", $Q723, $AF723), IF($AG723="N/A", $T723,$AG723)))))))</f>
        <v>1</v>
      </c>
      <c r="BT723" s="15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1</v>
      </c>
      <c r="BU723" s="15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1</v>
      </c>
      <c r="BV723" s="15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1</v>
      </c>
      <c r="BW723" s="15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</v>
      </c>
      <c r="BX723" s="15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</v>
      </c>
      <c r="BY723" s="15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</v>
      </c>
      <c r="BZ723" s="15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</v>
      </c>
      <c r="CA723" s="14" t="s">
        <v>75</v>
      </c>
      <c r="CB723" s="15">
        <f>BZ723</f>
        <v>1</v>
      </c>
      <c r="CC723" s="14" t="str">
        <f>IF(OR($BH723="T", $BH723="R"), 0, IF($BH723="C", IF($BI723="Y", IF($BA723="C", 0, IF(AF723="N/A", Q723-T723, AF723-AG723)), IF($AF723="N/A", U723, AH723)), AN723))</f>
        <v>N/A</v>
      </c>
      <c r="CD723" s="14" t="str">
        <f>IF(OR($BH723="T", $BH723="R"), 0, IF($BH723="C", IF($BI723="Y", 0, IF($AF723="N/A", V723, AI723)), AO723))</f>
        <v>N/A</v>
      </c>
      <c r="CE723" s="14" t="str">
        <f>IF(OR($BH723="T", $BH723="R"), 0, IF($BH723="C", IF($BI723="Y", 0, IF($AF723="N/A", W723, AJ723)), AP723))</f>
        <v>N/A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S:0 G:1 GR:1</v>
      </c>
      <c r="CH723" s="6"/>
      <c r="CK723" s="6"/>
      <c r="CL723" s="6"/>
      <c r="CM723" s="6"/>
      <c r="CN723" s="6"/>
      <c r="CO723" s="6"/>
      <c r="CP723" s="6"/>
    </row>
    <row r="724" spans="1:94" x14ac:dyDescent="0.25">
      <c r="A724" s="13">
        <v>6213</v>
      </c>
      <c r="B724" s="14" t="s">
        <v>2739</v>
      </c>
      <c r="C724" s="14" t="s">
        <v>69</v>
      </c>
      <c r="D724" s="14" t="s">
        <v>60</v>
      </c>
      <c r="E724" s="14">
        <f>VLOOKUP(B724, 'Rookie Year'!$A$2:$B$55555,2,FALSE)</f>
        <v>2020</v>
      </c>
      <c r="F724" s="14">
        <v>2025</v>
      </c>
      <c r="G724" s="14" t="s">
        <v>42</v>
      </c>
      <c r="H724" s="14">
        <v>5</v>
      </c>
      <c r="I724" s="15">
        <v>1</v>
      </c>
      <c r="J724" s="14">
        <v>1</v>
      </c>
      <c r="K724" s="16">
        <f>IF(AND(G724&lt;&gt;"N",R724="N/A"), IF(I724&lt;4, 0, 0.25),IF(I724=1, IF(J724=1,0.25, 0.25), IF(I724&lt;13, 0.25, IF(I724&lt;26, 0.4, IF(I724&lt;51, 0.6, 0.75)))))</f>
        <v>0.25</v>
      </c>
      <c r="L724" s="15">
        <f>I724-M724</f>
        <v>0</v>
      </c>
      <c r="M724" s="15">
        <f>ROUNDUP(I724*K724,0)</f>
        <v>1</v>
      </c>
      <c r="N724" s="15">
        <f>M724*J724</f>
        <v>1</v>
      </c>
      <c r="O724" s="15">
        <v>0</v>
      </c>
      <c r="P724" s="15">
        <v>0</v>
      </c>
      <c r="Q724" s="15">
        <f>N724-O724-P724</f>
        <v>1</v>
      </c>
      <c r="R724" s="14" t="s">
        <v>75</v>
      </c>
      <c r="S724" s="14">
        <f>IF(R724="N/A", J724-($B$1-F724), J724-($B$1-R724))</f>
        <v>1</v>
      </c>
      <c r="T724" s="15">
        <f>IF($S724&lt;1, "N/A", $M724)</f>
        <v>1</v>
      </c>
      <c r="U724" s="15" t="str">
        <f>IF($S724&lt;2, "N/A", $M724)</f>
        <v>N/A</v>
      </c>
      <c r="V724" s="15" t="str">
        <f>IF($S724&lt;3, "N/A", $M724)</f>
        <v>N/A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No</v>
      </c>
      <c r="AA724" s="17" t="str">
        <f>IF(C724="DM", "N/A", IF(Z724="No","N/A",VLOOKUP(B724,'Extension List'!$A$3:$AE$1972,19,FALSE)))</f>
        <v>N/A</v>
      </c>
      <c r="AB724" s="14" t="str">
        <f>IF(C724="DM", "N/A", IF(Z724="No","N/A",VLOOKUP(B724,'Extension List'!$A$3:$AE$1972,21,FALSE)))</f>
        <v>N/A</v>
      </c>
      <c r="AC724" s="14" t="str">
        <f>IF(AA724="N/A", "N/A", 0)</f>
        <v>N/A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>
        <f>IF(AD724="N/A", L724+T724, L724+AG724)</f>
        <v>1</v>
      </c>
      <c r="AN724" s="15" t="str">
        <f>IF(AD724="N/A", IF(U724="N/A", "N/A", L724+U724), AD724+AH724)</f>
        <v>N/A</v>
      </c>
      <c r="AO724" s="15" t="str">
        <f>IF(AD724="N/A", IF(V724="N/A", "N/A", L724+V724), IF(AI724="N/A", "N/A", AD724+AI724))</f>
        <v>N/A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42</v>
      </c>
      <c r="AS724" s="14" t="s">
        <v>42</v>
      </c>
      <c r="AT724" s="14" t="s">
        <v>42</v>
      </c>
      <c r="AU724" s="14" t="s">
        <v>42</v>
      </c>
      <c r="AV724" s="14" t="s">
        <v>42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J724" s="15">
        <f>IF(AR724="R", $CA724, IF(OR(AR724="P", AR724="T", AR724="N"), 0, IF($C724="DM", $T724, IF(OR(AR724="Y", AR724="IR"),$AM724,IF(AR724="C", IF($BI724="Y", IF($AF724="N/A", $Q724, $AF724), IF($AG724="N/A", $T724,$AG724)))))))</f>
        <v>0</v>
      </c>
      <c r="BK724" s="15">
        <f>IF(AS724="R", $CA724, IF(OR(AS724="P", AS724="T", AS724="N"), 0, IF($C724="DM", $T724, IF(OR(AS724="Y", AS724="IR"),$AM724,IF(AS724="C", IF($BI724="Y", IF($AF724="N/A", $Q724, $AF724), IF($AG724="N/A", $T724,$AG724)))))))</f>
        <v>0</v>
      </c>
      <c r="BL724" s="15">
        <f>IF(AT724="R", $CA724, IF(OR(AT724="P", AT724="T", AT724="N"), 0, IF($C724="DM", $T724, IF(OR(AT724="Y", AT724="IR"),$AM724,IF(AT724="C", IF($BI724="Y", IF($AF724="N/A", $Q724, $AF724), IF($AG724="N/A", $T724,$AG724)))))))</f>
        <v>0</v>
      </c>
      <c r="BM724" s="15">
        <f>IF(AU724="R", $CA724, IF(OR(AU724="P", AU724="T", AU724="N"), 0, IF($C724="DM", $T724, IF(OR(AU724="Y", AU724="IR"),$AM724,IF(AU724="C", IF($BI724="Y", IF($AF724="N/A", $Q724, $AF724), IF($AG724="N/A", $T724,$AG724)))))))</f>
        <v>0</v>
      </c>
      <c r="BN724" s="15">
        <f>IF(AV724="R", $CA724, IF(OR(AV724="P", AV724="T", AV724="N"), 0, IF($C724="DM", $T724, IF(OR(AV724="Y", AV724="IR"),$AM724,IF(AV724="C", IF($BI724="Y", IF($AF724="N/A", $Q724, $AF724), IF($AG724="N/A", $T724,$AG724)))))))</f>
        <v>0</v>
      </c>
      <c r="BO724" s="15">
        <f>IF(AW724="R", $CA724, IF(OR(AW724="P", AW724="T", AW724="N"), 0, IF($C724="DM", $T724, IF(OR(AW724="Y", AW724="IR"),$AM724,IF(AW724="C", IF($BI724="Y", IF($AF724="N/A", $Q724, $AF724), IF($AG724="N/A", $T724,$AG724)))))))</f>
        <v>1</v>
      </c>
      <c r="BP724" s="15">
        <f>IF(AX724="R", $CA724, IF(OR(AX724="P", AX724="T", AX724="N"), 0, IF($C724="DM", $T724, IF(OR(AX724="Y", AX724="IR"),$AM724,IF(AX724="C", IF($BI724="Y", IF($AF724="N/A", $Q724, $AF724), IF($AG724="N/A", $T724,$AG724)))))))</f>
        <v>1</v>
      </c>
      <c r="BQ724" s="15">
        <f>IF(AY724="R", $CA724, IF(OR(AY724="P", AY724="T", AY724="N"), 0, IF($C724="DM", $T724, IF(OR(AY724="Y", AY724="IR"),$AM724,IF(AY724="C", IF($BI724="Y", IF($AF724="N/A", $Q724, $AF724), IF($AG724="N/A", $T724,$AG724)))))))</f>
        <v>1</v>
      </c>
      <c r="BR724" s="15">
        <f>IF(AZ724="R", $CA724, IF(OR(AZ724="P", AZ724="T", AZ724="N"), 0, IF($C724="DM", $T724, IF(OR(AZ724="Y", AZ724="IR"),$AM724,IF(AZ724="C", IF($BI724="Y", IF($AF724="N/A", $Q724, $AF724), IF($AG724="N/A", $T724,$AG724)))))))</f>
        <v>1</v>
      </c>
      <c r="BS724" s="15">
        <f>IF(BA724="R", $CA724, IF(OR(BA724="P", BA724="T", BA724="N"), 0, IF($C724="DM", $T724, IF(OR(BA724="Y", BA724="IR"),$AM724,IF(BA724="C", IF($BI724="Y", IF($AF724="N/A", $Q724, $AF724), IF($AG724="N/A", $T724,$AG724)))))))</f>
        <v>1</v>
      </c>
      <c r="BT724" s="15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1</v>
      </c>
      <c r="BU724" s="15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1</v>
      </c>
      <c r="BV724" s="15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1</v>
      </c>
      <c r="BW724" s="15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1</v>
      </c>
      <c r="BX724" s="15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1</v>
      </c>
      <c r="BY724" s="15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1</v>
      </c>
      <c r="BZ724" s="15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1</v>
      </c>
      <c r="CA724" s="14" t="s">
        <v>75</v>
      </c>
      <c r="CB724" s="15">
        <f>BZ724</f>
        <v>1</v>
      </c>
      <c r="CC724" s="14" t="str">
        <f>IF(OR($BH724="T", $BH724="R"), 0, IF($BH724="C", IF($BI724="Y", IF($BA724="C", 0, IF(AF724="N/A", Q724-T724, AF724-AG724)), IF($AF724="N/A", U724, AH724)), AN724))</f>
        <v>N/A</v>
      </c>
      <c r="CD724" s="14" t="str">
        <f>IF(OR($BH724="T", $BH724="R"), 0, IF($BH724="C", IF($BI724="Y", 0, IF($AF724="N/A", V724, AI724)), AO724))</f>
        <v>N/A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S:0 G:1 GR:1</v>
      </c>
      <c r="CH724" s="6"/>
      <c r="CK724" s="6"/>
      <c r="CL724" s="6"/>
      <c r="CM724" s="6"/>
      <c r="CN724" s="6"/>
      <c r="CO724" s="6"/>
      <c r="CP724" s="6"/>
    </row>
    <row r="725" spans="1:94" x14ac:dyDescent="0.25">
      <c r="A725" s="13">
        <v>6075</v>
      </c>
      <c r="B725" s="14" t="s">
        <v>3191</v>
      </c>
      <c r="C725" s="14" t="s">
        <v>69</v>
      </c>
      <c r="D725" s="14" t="s">
        <v>60</v>
      </c>
      <c r="E725" s="14">
        <v>2025</v>
      </c>
      <c r="F725" s="14">
        <v>2025</v>
      </c>
      <c r="G725" s="14" t="s">
        <v>40</v>
      </c>
      <c r="H725" s="14" t="s">
        <v>2215</v>
      </c>
      <c r="I725" s="15">
        <v>1</v>
      </c>
      <c r="J725" s="14">
        <v>3</v>
      </c>
      <c r="K725" s="16">
        <f>IF(AND(G725&lt;&gt;"N",R725="N/A"), IF(I725&lt;4, 0, 0.25),IF(I725=1, IF(J725=1,0.25, 0.25), IF(I725&lt;13, 0.25, IF(I725&lt;26, 0.4, IF(I725&lt;51, 0.6, 0.75)))))</f>
        <v>0</v>
      </c>
      <c r="L725" s="15">
        <f>I725-M725</f>
        <v>1</v>
      </c>
      <c r="M725" s="15">
        <f>ROUNDUP(I725*K725,0)</f>
        <v>0</v>
      </c>
      <c r="N725" s="15">
        <f>M725*J725</f>
        <v>0</v>
      </c>
      <c r="O725" s="15">
        <v>0</v>
      </c>
      <c r="P725" s="15">
        <v>0</v>
      </c>
      <c r="Q725" s="15">
        <f>N725-O725-P725</f>
        <v>0</v>
      </c>
      <c r="R725" s="14" t="s">
        <v>75</v>
      </c>
      <c r="S725" s="14">
        <f>IF(R725="N/A", J725-($B$1-F725), J725-($B$1-R725))</f>
        <v>3</v>
      </c>
      <c r="T725" s="15">
        <f>IF($S725&lt;1, "N/A", $M725)</f>
        <v>0</v>
      </c>
      <c r="U725" s="15">
        <f>IF($S725&lt;2, "N/A", $M725)</f>
        <v>0</v>
      </c>
      <c r="V725" s="15">
        <f>IF($S725&lt;3, "N/A", $M725)</f>
        <v>0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No</v>
      </c>
      <c r="AA725" s="17" t="str">
        <f>IF(C725="DM", "N/A", IF(Z725="No","N/A",VLOOKUP(B725,'Extension List'!$A$3:$AE$1972,19,FALSE)))</f>
        <v>N/A</v>
      </c>
      <c r="AB725" s="14" t="str">
        <f>IF(C725="DM", "N/A", IF(Z725="No","N/A",VLOOKUP(B725,'Extension List'!$A$3:$AE$1972,21,FALSE)))</f>
        <v>N/A</v>
      </c>
      <c r="AC725" s="14" t="str">
        <f>IF(AA725="N/A", "N/A", 0)</f>
        <v>N/A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>
        <f>IF(AD725="N/A", L725+T725, L725+AG725)</f>
        <v>1</v>
      </c>
      <c r="AN725" s="15">
        <f>IF(AD725="N/A", IF(U725="N/A", "N/A", L725+U725), AD725+AH725)</f>
        <v>1</v>
      </c>
      <c r="AO725" s="15">
        <f>IF(AD725="N/A", IF(V725="N/A", "N/A", L725+V725), IF(AI725="N/A", "N/A", AD725+AI725))</f>
        <v>1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40</v>
      </c>
      <c r="AS725" s="14" t="s">
        <v>40</v>
      </c>
      <c r="AT725" s="14" t="s">
        <v>40</v>
      </c>
      <c r="AU725" s="14" t="s">
        <v>40</v>
      </c>
      <c r="AV725" s="14" t="s">
        <v>40</v>
      </c>
      <c r="AW725" s="14" t="s">
        <v>40</v>
      </c>
      <c r="AX725" s="14" t="s">
        <v>40</v>
      </c>
      <c r="AY725" s="14" t="s">
        <v>40</v>
      </c>
      <c r="AZ725" s="14" t="s">
        <v>40</v>
      </c>
      <c r="BA725" s="14" t="s">
        <v>40</v>
      </c>
      <c r="BB725" s="14" t="s">
        <v>40</v>
      </c>
      <c r="BC725" s="14" t="s">
        <v>40</v>
      </c>
      <c r="BD725" s="14" t="s">
        <v>40</v>
      </c>
      <c r="BE725" s="14" t="s">
        <v>40</v>
      </c>
      <c r="BF725" s="14" t="s">
        <v>40</v>
      </c>
      <c r="BG725" s="14" t="s">
        <v>40</v>
      </c>
      <c r="BH725" s="14" t="s">
        <v>40</v>
      </c>
      <c r="BJ725" s="15">
        <f>IF(AR725="R", $CA725, IF(OR(AR725="P", AR725="T", AR725="N"), 0, IF($C725="DM", $T725, IF(OR(AR725="Y", AR725="IR"),$AM725,IF(AR725="C", IF($BI725="Y", IF($AF725="N/A", $Q725, $AF725), IF($AG725="N/A", $T725,$AG725)))))))</f>
        <v>1</v>
      </c>
      <c r="BK725" s="15">
        <f>IF(AS725="R", $CA725, IF(OR(AS725="P", AS725="T", AS725="N"), 0, IF($C725="DM", $T725, IF(OR(AS725="Y", AS725="IR"),$AM725,IF(AS725="C", IF($BI725="Y", IF($AF725="N/A", $Q725, $AF725), IF($AG725="N/A", $T725,$AG725)))))))</f>
        <v>1</v>
      </c>
      <c r="BL725" s="15">
        <f>IF(AT725="R", $CA725, IF(OR(AT725="P", AT725="T", AT725="N"), 0, IF($C725="DM", $T725, IF(OR(AT725="Y", AT725="IR"),$AM725,IF(AT725="C", IF($BI725="Y", IF($AF725="N/A", $Q725, $AF725), IF($AG725="N/A", $T725,$AG725)))))))</f>
        <v>1</v>
      </c>
      <c r="BM725" s="15">
        <f>IF(AU725="R", $CA725, IF(OR(AU725="P", AU725="T", AU725="N"), 0, IF($C725="DM", $T725, IF(OR(AU725="Y", AU725="IR"),$AM725,IF(AU725="C", IF($BI725="Y", IF($AF725="N/A", $Q725, $AF725), IF($AG725="N/A", $T725,$AG725)))))))</f>
        <v>1</v>
      </c>
      <c r="BN725" s="15">
        <f>IF(AV725="R", $CA725, IF(OR(AV725="P", AV725="T", AV725="N"), 0, IF($C725="DM", $T725, IF(OR(AV725="Y", AV725="IR"),$AM725,IF(AV725="C", IF($BI725="Y", IF($AF725="N/A", $Q725, $AF725), IF($AG725="N/A", $T725,$AG725)))))))</f>
        <v>1</v>
      </c>
      <c r="BO725" s="15">
        <f>IF(AW725="R", $CA725, IF(OR(AW725="P", AW725="T", AW725="N"), 0, IF($C725="DM", $T725, IF(OR(AW725="Y", AW725="IR"),$AM725,IF(AW725="C", IF($BI725="Y", IF($AF725="N/A", $Q725, $AF725), IF($AG725="N/A", $T725,$AG725)))))))</f>
        <v>1</v>
      </c>
      <c r="BP725" s="15">
        <f>IF(AX725="R", $CA725, IF(OR(AX725="P", AX725="T", AX725="N"), 0, IF($C725="DM", $T725, IF(OR(AX725="Y", AX725="IR"),$AM725,IF(AX725="C", IF($BI725="Y", IF($AF725="N/A", $Q725, $AF725), IF($AG725="N/A", $T725,$AG725)))))))</f>
        <v>1</v>
      </c>
      <c r="BQ725" s="15">
        <f>IF(AY725="R", $CA725, IF(OR(AY725="P", AY725="T", AY725="N"), 0, IF($C725="DM", $T725, IF(OR(AY725="Y", AY725="IR"),$AM725,IF(AY725="C", IF($BI725="Y", IF($AF725="N/A", $Q725, $AF725), IF($AG725="N/A", $T725,$AG725)))))))</f>
        <v>1</v>
      </c>
      <c r="BR725" s="15">
        <f>IF(AZ725="R", $CA725, IF(OR(AZ725="P", AZ725="T", AZ725="N"), 0, IF($C725="DM", $T725, IF(OR(AZ725="Y", AZ725="IR"),$AM725,IF(AZ725="C", IF($BI725="Y", IF($AF725="N/A", $Q725, $AF725), IF($AG725="N/A", $T725,$AG725)))))))</f>
        <v>1</v>
      </c>
      <c r="BS725" s="15">
        <f>IF(BA725="R", $CA725, IF(OR(BA725="P", BA725="T", BA725="N"), 0, IF($C725="DM", $T725, IF(OR(BA725="Y", BA725="IR"),$AM725,IF(BA725="C", IF($BI725="Y", IF($AF725="N/A", $Q725, $AF725), IF($AG725="N/A", $T725,$AG725)))))))</f>
        <v>1</v>
      </c>
      <c r="BT725" s="15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1</v>
      </c>
      <c r="BU725" s="15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1</v>
      </c>
      <c r="BV725" s="15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1</v>
      </c>
      <c r="BW725" s="15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1</v>
      </c>
      <c r="BX725" s="15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1</v>
      </c>
      <c r="BY725" s="15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1</v>
      </c>
      <c r="BZ725" s="15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1</v>
      </c>
      <c r="CA725" s="14" t="s">
        <v>75</v>
      </c>
      <c r="CB725" s="15">
        <f>BZ725</f>
        <v>1</v>
      </c>
      <c r="CC725" s="14">
        <f>IF(OR($BH725="T", $BH725="R"), 0, IF($BH725="C", IF($BI725="Y", IF($BA725="C", 0, IF(AF725="N/A", Q725-T725, AF725-AG725)), IF($AF725="N/A", U725, AH725)), AN725))</f>
        <v>1</v>
      </c>
      <c r="CD725" s="14">
        <f>IF(OR($BH725="T", $BH725="R"), 0, IF($BH725="C", IF($BI725="Y", 0, IF($AF725="N/A", V725, AI725)), AO725))</f>
        <v>1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S:1 G:0 GR:0</v>
      </c>
      <c r="CH725" s="6"/>
      <c r="CK725" s="6"/>
      <c r="CL725" s="6"/>
      <c r="CM725" s="6"/>
      <c r="CN725" s="6"/>
      <c r="CO725" s="6"/>
      <c r="CP725" s="6"/>
    </row>
    <row r="726" spans="1:94" x14ac:dyDescent="0.25">
      <c r="A726" s="13">
        <v>6225</v>
      </c>
      <c r="B726" s="14" t="s">
        <v>3265</v>
      </c>
      <c r="C726" s="14" t="s">
        <v>69</v>
      </c>
      <c r="D726" s="14" t="s">
        <v>60</v>
      </c>
      <c r="E726" s="14">
        <f>VLOOKUP(B726, 'Rookie Year'!$A$2:$B$55555,2,FALSE)</f>
        <v>2023</v>
      </c>
      <c r="F726" s="14">
        <v>2025</v>
      </c>
      <c r="G726" s="14" t="s">
        <v>42</v>
      </c>
      <c r="H726" s="14">
        <v>6</v>
      </c>
      <c r="I726" s="15">
        <v>1</v>
      </c>
      <c r="J726" s="14">
        <v>1</v>
      </c>
      <c r="K726" s="16">
        <f>IF(AND(G726&lt;&gt;"N",R726="N/A"), IF(I726&lt;4, 0, 0.25),IF(I726=1, IF(J726=1,0.25, 0.25), IF(I726&lt;13, 0.25, IF(I726&lt;26, 0.4, IF(I726&lt;51, 0.6, 0.75)))))</f>
        <v>0.25</v>
      </c>
      <c r="L726" s="15">
        <f>I726-M726</f>
        <v>0</v>
      </c>
      <c r="M726" s="15">
        <f>ROUNDUP(I726*K726,0)</f>
        <v>1</v>
      </c>
      <c r="N726" s="15">
        <f>M726*J726</f>
        <v>1</v>
      </c>
      <c r="O726" s="15">
        <v>0</v>
      </c>
      <c r="P726" s="15">
        <v>0</v>
      </c>
      <c r="Q726" s="15">
        <f>N726-O726-P726</f>
        <v>1</v>
      </c>
      <c r="R726" s="14" t="s">
        <v>75</v>
      </c>
      <c r="S726" s="14">
        <f>IF(R726="N/A", J726-($B$1-F726), J726-($B$1-R726))</f>
        <v>1</v>
      </c>
      <c r="T726" s="15">
        <f>IF($S726&lt;1, "N/A", $M726)</f>
        <v>1</v>
      </c>
      <c r="U726" s="15" t="str">
        <f>IF($S726&lt;2, "N/A", $M726)</f>
        <v>N/A</v>
      </c>
      <c r="V726" s="15" t="str">
        <f>IF($S726&lt;3, "N/A", $M726)</f>
        <v>N/A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No</v>
      </c>
      <c r="AA726" s="17" t="str">
        <f>IF(C726="DM", "N/A", IF(Z726="No","N/A",VLOOKUP(B726,'Extension List'!$A$3:$AE$1972,19,FALSE)))</f>
        <v>N/A</v>
      </c>
      <c r="AB726" s="14" t="str">
        <f>IF(C726="DM", "N/A", IF(Z726="No","N/A",VLOOKUP(B726,'Extension List'!$A$3:$AE$1972,21,FALSE)))</f>
        <v>N/A</v>
      </c>
      <c r="AC726" s="14" t="str">
        <f>IF(AA726="N/A", "N/A", 0)</f>
        <v>N/A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>
        <f>IF(AD726="N/A", L726+T726, L726+AG726)</f>
        <v>1</v>
      </c>
      <c r="AN726" s="15" t="str">
        <f>IF(AD726="N/A", IF(U726="N/A", "N/A", L726+U726), AD726+AH726)</f>
        <v>N/A</v>
      </c>
      <c r="AO726" s="15" t="str">
        <f>IF(AD726="N/A", IF(V726="N/A", "N/A", L726+V726), IF(AI726="N/A", "N/A", AD726+AI726))</f>
        <v>N/A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42</v>
      </c>
      <c r="AS726" s="14" t="s">
        <v>42</v>
      </c>
      <c r="AT726" s="14" t="s">
        <v>42</v>
      </c>
      <c r="AU726" s="14" t="s">
        <v>42</v>
      </c>
      <c r="AV726" s="14" t="s">
        <v>42</v>
      </c>
      <c r="AW726" s="14" t="s">
        <v>42</v>
      </c>
      <c r="AX726" s="14" t="s">
        <v>40</v>
      </c>
      <c r="AY726" s="14" t="s">
        <v>40</v>
      </c>
      <c r="AZ726" s="14" t="s">
        <v>40</v>
      </c>
      <c r="BA726" s="14" t="s">
        <v>40</v>
      </c>
      <c r="BB726" s="14" t="s">
        <v>40</v>
      </c>
      <c r="BC726" s="14" t="s">
        <v>40</v>
      </c>
      <c r="BD726" s="14" t="s">
        <v>40</v>
      </c>
      <c r="BE726" s="14" t="s">
        <v>40</v>
      </c>
      <c r="BF726" s="14" t="s">
        <v>40</v>
      </c>
      <c r="BG726" s="14" t="s">
        <v>40</v>
      </c>
      <c r="BH726" s="14" t="s">
        <v>40</v>
      </c>
      <c r="BJ726" s="15">
        <f>IF(AR726="R", $CA726, IF(OR(AR726="P", AR726="T", AR726="N"), 0, IF($C726="DM", $T726, IF(OR(AR726="Y", AR726="IR"),$AM726,IF(AR726="C", IF($BI726="Y", IF($AF726="N/A", $Q726, $AF726), IF($AG726="N/A", $T726,$AG726)))))))</f>
        <v>0</v>
      </c>
      <c r="BK726" s="15">
        <f>IF(AS726="R", $CA726, IF(OR(AS726="P", AS726="T", AS726="N"), 0, IF($C726="DM", $T726, IF(OR(AS726="Y", AS726="IR"),$AM726,IF(AS726="C", IF($BI726="Y", IF($AF726="N/A", $Q726, $AF726), IF($AG726="N/A", $T726,$AG726)))))))</f>
        <v>0</v>
      </c>
      <c r="BL726" s="15">
        <f>IF(AT726="R", $CA726, IF(OR(AT726="P", AT726="T", AT726="N"), 0, IF($C726="DM", $T726, IF(OR(AT726="Y", AT726="IR"),$AM726,IF(AT726="C", IF($BI726="Y", IF($AF726="N/A", $Q726, $AF726), IF($AG726="N/A", $T726,$AG726)))))))</f>
        <v>0</v>
      </c>
      <c r="BM726" s="15">
        <f>IF(AU726="R", $CA726, IF(OR(AU726="P", AU726="T", AU726="N"), 0, IF($C726="DM", $T726, IF(OR(AU726="Y", AU726="IR"),$AM726,IF(AU726="C", IF($BI726="Y", IF($AF726="N/A", $Q726, $AF726), IF($AG726="N/A", $T726,$AG726)))))))</f>
        <v>0</v>
      </c>
      <c r="BN726" s="15">
        <f>IF(AV726="R", $CA726, IF(OR(AV726="P", AV726="T", AV726="N"), 0, IF($C726="DM", $T726, IF(OR(AV726="Y", AV726="IR"),$AM726,IF(AV726="C", IF($BI726="Y", IF($AF726="N/A", $Q726, $AF726), IF($AG726="N/A", $T726,$AG726)))))))</f>
        <v>0</v>
      </c>
      <c r="BO726" s="15">
        <f>IF(AW726="R", $CA726, IF(OR(AW726="P", AW726="T", AW726="N"), 0, IF($C726="DM", $T726, IF(OR(AW726="Y", AW726="IR"),$AM726,IF(AW726="C", IF($BI726="Y", IF($AF726="N/A", $Q726, $AF726), IF($AG726="N/A", $T726,$AG726)))))))</f>
        <v>0</v>
      </c>
      <c r="BP726" s="15">
        <f>IF(AX726="R", $CA726, IF(OR(AX726="P", AX726="T", AX726="N"), 0, IF($C726="DM", $T726, IF(OR(AX726="Y", AX726="IR"),$AM726,IF(AX726="C", IF($BI726="Y", IF($AF726="N/A", $Q726, $AF726), IF($AG726="N/A", $T726,$AG726)))))))</f>
        <v>1</v>
      </c>
      <c r="BQ726" s="15">
        <f>IF(AY726="R", $CA726, IF(OR(AY726="P", AY726="T", AY726="N"), 0, IF($C726="DM", $T726, IF(OR(AY726="Y", AY726="IR"),$AM726,IF(AY726="C", IF($BI726="Y", IF($AF726="N/A", $Q726, $AF726), IF($AG726="N/A", $T726,$AG726)))))))</f>
        <v>1</v>
      </c>
      <c r="BR726" s="15">
        <f>IF(AZ726="R", $CA726, IF(OR(AZ726="P", AZ726="T", AZ726="N"), 0, IF($C726="DM", $T726, IF(OR(AZ726="Y", AZ726="IR"),$AM726,IF(AZ726="C", IF($BI726="Y", IF($AF726="N/A", $Q726, $AF726), IF($AG726="N/A", $T726,$AG726)))))))</f>
        <v>1</v>
      </c>
      <c r="BS726" s="15">
        <f>IF(BA726="R", $CA726, IF(OR(BA726="P", BA726="T", BA726="N"), 0, IF($C726="DM", $T726, IF(OR(BA726="Y", BA726="IR"),$AM726,IF(BA726="C", IF($BI726="Y", IF($AF726="N/A", $Q726, $AF726), IF($AG726="N/A", $T726,$AG726)))))))</f>
        <v>1</v>
      </c>
      <c r="BT726" s="15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</v>
      </c>
      <c r="BU726" s="15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</v>
      </c>
      <c r="BV726" s="15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</v>
      </c>
      <c r="BW726" s="15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</v>
      </c>
      <c r="BX726" s="15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</v>
      </c>
      <c r="BY726" s="15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</v>
      </c>
      <c r="BZ726" s="15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</v>
      </c>
      <c r="CA726" s="14" t="s">
        <v>75</v>
      </c>
      <c r="CB726" s="15">
        <f>BZ726</f>
        <v>1</v>
      </c>
      <c r="CC726" s="14" t="str">
        <f>IF(OR($BH726="T", $BH726="R"), 0, IF($BH726="C", IF($BI726="Y", IF($BA726="C", 0, IF(AF726="N/A", Q726-T726, AF726-AG726)), IF($AF726="N/A", U726, AH726)), AN726))</f>
        <v>N/A</v>
      </c>
      <c r="CD726" s="14" t="str">
        <f>IF(OR($BH726="T", $BH726="R"), 0, IF($BH726="C", IF($BI726="Y", 0, IF($AF726="N/A", V726, AI726)), AO726))</f>
        <v>N/A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S:0 G:1 GR:1</v>
      </c>
      <c r="CH726" s="6"/>
      <c r="CK726" s="6"/>
      <c r="CL726" s="6"/>
      <c r="CM726" s="6"/>
      <c r="CN726" s="6"/>
      <c r="CO726" s="6"/>
      <c r="CP726" s="6"/>
    </row>
    <row r="727" spans="1:94" x14ac:dyDescent="0.25">
      <c r="A727" s="13">
        <v>5207</v>
      </c>
      <c r="B727" s="14" t="s">
        <v>2798</v>
      </c>
      <c r="C727" s="14" t="s">
        <v>69</v>
      </c>
      <c r="D727" s="14" t="s">
        <v>60</v>
      </c>
      <c r="E727" s="14">
        <f>VLOOKUP(B727, 'Rookie Year'!$A$2:$B$55555,2,FALSE)</f>
        <v>2023</v>
      </c>
      <c r="F727" s="14">
        <v>2023</v>
      </c>
      <c r="G727" s="14" t="s">
        <v>40</v>
      </c>
      <c r="H727" s="14" t="s">
        <v>2200</v>
      </c>
      <c r="I727" s="15">
        <v>1</v>
      </c>
      <c r="J727" s="14">
        <v>3</v>
      </c>
      <c r="K727" s="16">
        <f>IF(AND(G727&lt;&gt;"N",R727="N/A"), IF(I727&lt;4, 0, 0.25),IF(I727=1, IF(J727=1,0.25, 0.25), IF(I727&lt;13, 0.25, IF(I727&lt;26, 0.4, IF(I727&lt;51, 0.6, 0.75)))))</f>
        <v>0</v>
      </c>
      <c r="L727" s="15">
        <f>I727-M727</f>
        <v>1</v>
      </c>
      <c r="M727" s="15">
        <f>ROUNDUP(I727*K727,0)</f>
        <v>0</v>
      </c>
      <c r="N727" s="15">
        <f>M727*J727</f>
        <v>0</v>
      </c>
      <c r="O727" s="15">
        <v>0</v>
      </c>
      <c r="P727" s="15">
        <v>0</v>
      </c>
      <c r="Q727" s="15">
        <f>N727-O727-P727</f>
        <v>0</v>
      </c>
      <c r="R727" s="14" t="s">
        <v>75</v>
      </c>
      <c r="S727" s="14">
        <f>IF(R727="N/A", J727-($B$1-F727), J727-($B$1-R727))</f>
        <v>1</v>
      </c>
      <c r="T727" s="15">
        <v>0</v>
      </c>
      <c r="U727" s="15" t="str">
        <f>IF($S727&lt;2, "N/A", $M727)</f>
        <v>N/A</v>
      </c>
      <c r="V727" s="15" t="str">
        <f>IF($S727&lt;3, "N/A", $M727)</f>
        <v>N/A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Yes</v>
      </c>
      <c r="AA727" s="17">
        <f>IF(C727="DM", "N/A", IF(Z727="No","N/A",VLOOKUP(B727,'Extension List'!$A$3:$AE$1972,19,FALSE)))</f>
        <v>1</v>
      </c>
      <c r="AB727" s="14">
        <f>IF(C727="DM", "N/A", IF(Z727="No","N/A",VLOOKUP(B727,'Extension List'!$A$3:$AE$1972,21,FALSE)))</f>
        <v>1</v>
      </c>
      <c r="AC727" s="14">
        <f>IF(AA727="N/A", "N/A", 0)</f>
        <v>0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>
        <f>IF(AD727="N/A", L727+T727, L727+AG727)</f>
        <v>1</v>
      </c>
      <c r="AN727" s="15" t="str">
        <f>IF(AD727="N/A", IF(U727="N/A", "N/A", L727+U727), AD727+AH727)</f>
        <v>N/A</v>
      </c>
      <c r="AO727" s="15" t="str">
        <f>IF(AD727="N/A", IF(V727="N/A", "N/A", L727+V727), IF(AI727="N/A", "N/A", AD727+AI727))</f>
        <v>N/A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I727" s="14"/>
      <c r="BJ727" s="15">
        <f>IF(AR727="R", $CA727, IF(OR(AR727="P", AR727="T", AR727="N"), 0, IF($C727="DM", $T727, IF(OR(AR727="Y", AR727="IR"),$AM727,IF(AR727="C", IF($BI727="Y", IF($AF727="N/A", $Q727, $AF727), IF($AG727="N/A", $T727,$AG727)))))))</f>
        <v>1</v>
      </c>
      <c r="BK727" s="15">
        <f>IF(AS727="R", $CA727, IF(OR(AS727="P", AS727="T", AS727="N"), 0, IF($C727="DM", $T727, IF(OR(AS727="Y", AS727="IR"),$AM727,IF(AS727="C", IF($BI727="Y", IF($AF727="N/A", $Q727, $AF727), IF($AG727="N/A", $T727,$AG727)))))))</f>
        <v>1</v>
      </c>
      <c r="BL727" s="15">
        <f>IF(AT727="R", $CA727, IF(OR(AT727="P", AT727="T", AT727="N"), 0, IF($C727="DM", $T727, IF(OR(AT727="Y", AT727="IR"),$AM727,IF(AT727="C", IF($BI727="Y", IF($AF727="N/A", $Q727, $AF727), IF($AG727="N/A", $T727,$AG727)))))))</f>
        <v>1</v>
      </c>
      <c r="BM727" s="15">
        <f>IF(AU727="R", $CA727, IF(OR(AU727="P", AU727="T", AU727="N"), 0, IF($C727="DM", $T727, IF(OR(AU727="Y", AU727="IR"),$AM727,IF(AU727="C", IF($BI727="Y", IF($AF727="N/A", $Q727, $AF727), IF($AG727="N/A", $T727,$AG727)))))))</f>
        <v>1</v>
      </c>
      <c r="BN727" s="15">
        <f>IF(AV727="R", $CA727, IF(OR(AV727="P", AV727="T", AV727="N"), 0, IF($C727="DM", $T727, IF(OR(AV727="Y", AV727="IR"),$AM727,IF(AV727="C", IF($BI727="Y", IF($AF727="N/A", $Q727, $AF727), IF($AG727="N/A", $T727,$AG727)))))))</f>
        <v>1</v>
      </c>
      <c r="BO727" s="15">
        <f>IF(AW727="R", $CA727, IF(OR(AW727="P", AW727="T", AW727="N"), 0, IF($C727="DM", $T727, IF(OR(AW727="Y", AW727="IR"),$AM727,IF(AW727="C", IF($BI727="Y", IF($AF727="N/A", $Q727, $AF727), IF($AG727="N/A", $T727,$AG727)))))))</f>
        <v>1</v>
      </c>
      <c r="BP727" s="15">
        <f>IF(AX727="R", $CA727, IF(OR(AX727="P", AX727="T", AX727="N"), 0, IF($C727="DM", $T727, IF(OR(AX727="Y", AX727="IR"),$AM727,IF(AX727="C", IF($BI727="Y", IF($AF727="N/A", $Q727, $AF727), IF($AG727="N/A", $T727,$AG727)))))))</f>
        <v>1</v>
      </c>
      <c r="BQ727" s="15">
        <f>IF(AY727="R", $CA727, IF(OR(AY727="P", AY727="T", AY727="N"), 0, IF($C727="DM", $T727, IF(OR(AY727="Y", AY727="IR"),$AM727,IF(AY727="C", IF($BI727="Y", IF($AF727="N/A", $Q727, $AF727), IF($AG727="N/A", $T727,$AG727)))))))</f>
        <v>1</v>
      </c>
      <c r="BR727" s="15">
        <f>IF(AZ727="R", $CA727, IF(OR(AZ727="P", AZ727="T", AZ727="N"), 0, IF($C727="DM", $T727, IF(OR(AZ727="Y", AZ727="IR"),$AM727,IF(AZ727="C", IF($BI727="Y", IF($AF727="N/A", $Q727, $AF727), IF($AG727="N/A", $T727,$AG727)))))))</f>
        <v>1</v>
      </c>
      <c r="BS727" s="15">
        <f>IF(BA727="R", $CA727, IF(OR(BA727="P", BA727="T", BA727="N"), 0, IF($C727="DM", $T727, IF(OR(BA727="Y", BA727="IR"),$AM727,IF(BA727="C", IF($BI727="Y", IF($AF727="N/A", $Q727, $AF727), IF($AG727="N/A", $T727,$AG727)))))))</f>
        <v>1</v>
      </c>
      <c r="BT727" s="15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1</v>
      </c>
      <c r="BU727" s="15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1</v>
      </c>
      <c r="BV727" s="15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1</v>
      </c>
      <c r="BW727" s="15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1</v>
      </c>
      <c r="BX727" s="15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1</v>
      </c>
      <c r="BY727" s="15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1</v>
      </c>
      <c r="BZ727" s="15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1</v>
      </c>
      <c r="CA727" s="14" t="s">
        <v>75</v>
      </c>
      <c r="CB727" s="15">
        <f>BZ727</f>
        <v>1</v>
      </c>
      <c r="CC727" s="14" t="str">
        <f>IF(OR($BH727="T", $BH727="R"), 0, IF($BH727="C", IF($BI727="Y", IF($BA727="C", 0, IF(AF727="N/A", Q727-T727, AF727-AG727)), IF($AF727="N/A", U727, AH727)), AN727))</f>
        <v>N/A</v>
      </c>
      <c r="CD727" s="14" t="str">
        <f>IF(OR($BH727="T", $BH727="R"), 0, IF($BH727="C", IF($BI727="Y", 0, IF($AF727="N/A", V727, AI727)), AO727))</f>
        <v>N/A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S:1 G:0 GR:0</v>
      </c>
      <c r="CH727" s="6"/>
      <c r="CK727" s="6"/>
      <c r="CL727" s="6"/>
      <c r="CM727" s="6"/>
      <c r="CN727" s="6"/>
      <c r="CO727" s="6"/>
      <c r="CP727" s="6"/>
    </row>
    <row r="728" spans="1:94" x14ac:dyDescent="0.25">
      <c r="A728" s="13">
        <v>3650</v>
      </c>
      <c r="B728" s="14" t="s">
        <v>2065</v>
      </c>
      <c r="C728" s="14" t="s">
        <v>69</v>
      </c>
      <c r="D728" s="14" t="s">
        <v>60</v>
      </c>
      <c r="E728" s="14">
        <f>VLOOKUP(B728, 'Rookie Year'!$A$2:$B$55555,2,FALSE)</f>
        <v>2020</v>
      </c>
      <c r="F728" s="14">
        <v>2020</v>
      </c>
      <c r="G728" s="14" t="s">
        <v>40</v>
      </c>
      <c r="H728" s="14" t="s">
        <v>2186</v>
      </c>
      <c r="I728" s="15">
        <v>6</v>
      </c>
      <c r="J728" s="14">
        <v>4</v>
      </c>
      <c r="K728" s="16">
        <f>IF(AND(G728&lt;&gt;"N",R728="N/A"), IF(I728&lt;4, 0, 0.25),IF(I728=1, IF(J728=1,0.25, 0.25), IF(I728&lt;13, 0.25, IF(I728&lt;26, 0.4, IF(I728&lt;51, 0.6, 0.75)))))</f>
        <v>0.25</v>
      </c>
      <c r="L728" s="15">
        <f>I728-M728</f>
        <v>4</v>
      </c>
      <c r="M728" s="15">
        <f>ROUNDUP(I728*K728,0)</f>
        <v>2</v>
      </c>
      <c r="N728" s="15">
        <f>M728*J728</f>
        <v>8</v>
      </c>
      <c r="O728" s="15">
        <v>8</v>
      </c>
      <c r="P728" s="15">
        <v>0</v>
      </c>
      <c r="Q728" s="15">
        <f>N728-O728-P728</f>
        <v>0</v>
      </c>
      <c r="R728" s="14">
        <v>2022</v>
      </c>
      <c r="S728" s="14">
        <f>IF(R728="N/A", J728-($B$1-F728), J728-($B$1-R728))</f>
        <v>1</v>
      </c>
      <c r="T728" s="15">
        <v>0</v>
      </c>
      <c r="U728" s="15" t="str">
        <f>IF($S728&lt;2, "N/A", $M728)</f>
        <v>N/A</v>
      </c>
      <c r="V728" s="15" t="str">
        <f>IF($S728&lt;3, "N/A", $M728)</f>
        <v>N/A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Yes</v>
      </c>
      <c r="AA728" s="17">
        <f>IF(C728="DM", "N/A", IF(Z728="No","N/A",VLOOKUP(B728,'Extension List'!$A$3:$AE$1972,19,FALSE)))</f>
        <v>19</v>
      </c>
      <c r="AB728" s="14">
        <f>IF(C728="DM", "N/A", IF(Z728="No","N/A",VLOOKUP(B728,'Extension List'!$A$3:$AE$1972,21,FALSE)))</f>
        <v>4</v>
      </c>
      <c r="AC728" s="14">
        <f>IF(AA728="N/A", "N/A", 0)</f>
        <v>0</v>
      </c>
      <c r="AD728" s="15" t="str">
        <f>IF(AE728="N/A", "N/A", AA728-AE728)</f>
        <v>N/A</v>
      </c>
      <c r="AE728" s="15" t="str">
        <f>IF(AA728="N/A", "N/A", IF(AC728&gt;0, IF(AA728&lt;13, ROUNDUP(0.25*AA728,0), IF(AA728&lt;26, ROUNDUP(0.4*AA728,0), IF(AA728&lt;51, ROUNDUP(0.6*AA728,0), ROUNDUP(0.75*AA728,0)))), "N/A"))</f>
        <v>N/A</v>
      </c>
      <c r="AF728" s="15" t="str">
        <f>IF(AD728="N/A","N/A", (AE728*AC728)+Q728)</f>
        <v>N/A</v>
      </c>
      <c r="AG728" s="15" t="str">
        <f>IF($AF728="N/A", "N/A", "TBC")</f>
        <v>N/A</v>
      </c>
      <c r="AH728" s="15" t="str">
        <f>IF($AF728="N/A", "N/A", "TBC")</f>
        <v>N/A</v>
      </c>
      <c r="AI728" s="15" t="str">
        <f>IF($AF728="N/A","N/A",IF(AC728&gt;1,"TBC","N/A"))</f>
        <v>N/A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N/A</v>
      </c>
      <c r="AM728" s="15">
        <f>IF(AD728="N/A", L728+T728, L728+AG728)</f>
        <v>4</v>
      </c>
      <c r="AN728" s="15" t="str">
        <f>IF(AD728="N/A", IF(U728="N/A", "N/A", L728+U728), AD728+AH728)</f>
        <v>N/A</v>
      </c>
      <c r="AO728" s="15" t="str">
        <f>IF(AD728="N/A", IF(V728="N/A", "N/A", L728+V728), IF(AI728="N/A", "N/A", AD728+AI728))</f>
        <v>N/A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I728" s="14"/>
      <c r="BJ728" s="15">
        <f>IF(AR728="R", $CA728, IF(OR(AR728="P", AR728="T", AR728="N"), 0, IF($C728="DM", $T728, IF(OR(AR728="Y", AR728="IR"),$AM728,IF(AR728="C", IF($BI728="Y", IF($AF728="N/A", $Q728, $AF728), IF($AG728="N/A", $T728,$AG728)))))))</f>
        <v>4</v>
      </c>
      <c r="BK728" s="15">
        <f>IF(AS728="R", $CA728, IF(OR(AS728="P", AS728="T", AS728="N"), 0, IF($C728="DM", $T728, IF(OR(AS728="Y", AS728="IR"),$AM728,IF(AS728="C", IF($BI728="Y", IF($AF728="N/A", $Q728, $AF728), IF($AG728="N/A", $T728,$AG728)))))))</f>
        <v>4</v>
      </c>
      <c r="BL728" s="15">
        <f>IF(AT728="R", $CA728, IF(OR(AT728="P", AT728="T", AT728="N"), 0, IF($C728="DM", $T728, IF(OR(AT728="Y", AT728="IR"),$AM728,IF(AT728="C", IF($BI728="Y", IF($AF728="N/A", $Q728, $AF728), IF($AG728="N/A", $T728,$AG728)))))))</f>
        <v>4</v>
      </c>
      <c r="BM728" s="15">
        <f>IF(AU728="R", $CA728, IF(OR(AU728="P", AU728="T", AU728="N"), 0, IF($C728="DM", $T728, IF(OR(AU728="Y", AU728="IR"),$AM728,IF(AU728="C", IF($BI728="Y", IF($AF728="N/A", $Q728, $AF728), IF($AG728="N/A", $T728,$AG728)))))))</f>
        <v>4</v>
      </c>
      <c r="BN728" s="15">
        <f>IF(AV728="R", $CA728, IF(OR(AV728="P", AV728="T", AV728="N"), 0, IF($C728="DM", $T728, IF(OR(AV728="Y", AV728="IR"),$AM728,IF(AV728="C", IF($BI728="Y", IF($AF728="N/A", $Q728, $AF728), IF($AG728="N/A", $T728,$AG728)))))))</f>
        <v>4</v>
      </c>
      <c r="BO728" s="15">
        <f>IF(AW728="R", $CA728, IF(OR(AW728="P", AW728="T", AW728="N"), 0, IF($C728="DM", $T728, IF(OR(AW728="Y", AW728="IR"),$AM728,IF(AW728="C", IF($BI728="Y", IF($AF728="N/A", $Q728, $AF728), IF($AG728="N/A", $T728,$AG728)))))))</f>
        <v>4</v>
      </c>
      <c r="BP728" s="15">
        <f>IF(AX728="R", $CA728, IF(OR(AX728="P", AX728="T", AX728="N"), 0, IF($C728="DM", $T728, IF(OR(AX728="Y", AX728="IR"),$AM728,IF(AX728="C", IF($BI728="Y", IF($AF728="N/A", $Q728, $AF728), IF($AG728="N/A", $T728,$AG728)))))))</f>
        <v>4</v>
      </c>
      <c r="BQ728" s="15">
        <f>IF(AY728="R", $CA728, IF(OR(AY728="P", AY728="T", AY728="N"), 0, IF($C728="DM", $T728, IF(OR(AY728="Y", AY728="IR"),$AM728,IF(AY728="C", IF($BI728="Y", IF($AF728="N/A", $Q728, $AF728), IF($AG728="N/A", $T728,$AG728)))))))</f>
        <v>4</v>
      </c>
      <c r="BR728" s="15">
        <f>IF(AZ728="R", $CA728, IF(OR(AZ728="P", AZ728="T", AZ728="N"), 0, IF($C728="DM", $T728, IF(OR(AZ728="Y", AZ728="IR"),$AM728,IF(AZ728="C", IF($BI728="Y", IF($AF728="N/A", $Q728, $AF728), IF($AG728="N/A", $T728,$AG728)))))))</f>
        <v>4</v>
      </c>
      <c r="BS728" s="15">
        <f>IF(BA728="R", $CA728, IF(OR(BA728="P", BA728="T", BA728="N"), 0, IF($C728="DM", $T728, IF(OR(BA728="Y", BA728="IR"),$AM728,IF(BA728="C", IF($BI728="Y", IF($AF728="N/A", $Q728, $AF728), IF($AG728="N/A", $T728,$AG728)))))))</f>
        <v>4</v>
      </c>
      <c r="BT728" s="15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4</v>
      </c>
      <c r="BU728" s="15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4</v>
      </c>
      <c r="BV728" s="15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4</v>
      </c>
      <c r="BW728" s="15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4</v>
      </c>
      <c r="BX728" s="15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4</v>
      </c>
      <c r="BY728" s="15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4</v>
      </c>
      <c r="BZ728" s="15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4</v>
      </c>
      <c r="CA728" s="14" t="s">
        <v>75</v>
      </c>
      <c r="CB728" s="15">
        <f>BZ728</f>
        <v>4</v>
      </c>
      <c r="CC728" s="14" t="str">
        <f>IF(OR($BH728="T", $BH728="R"), 0, IF($BH728="C", IF($BI728="Y", IF($BA728="C", 0, IF(AF728="N/A", Q728-T728, AF728-AG728)), IF($AF728="N/A", U728, AH728)), AN728))</f>
        <v>N/A</v>
      </c>
      <c r="CD728" s="14" t="str">
        <f>IF(OR($BH728="T", $BH728="R"), 0, IF($BH728="C", IF($BI728="Y", 0, IF($AF728="N/A", V728, AI728)), AO728))</f>
        <v>N/A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S:4 G:2 GR:0</v>
      </c>
      <c r="CH728" s="6"/>
      <c r="CK728" s="6"/>
      <c r="CL728" s="6"/>
      <c r="CM728" s="6"/>
      <c r="CN728" s="6"/>
      <c r="CO728" s="6"/>
      <c r="CP728" s="6"/>
    </row>
    <row r="729" spans="1:94" x14ac:dyDescent="0.25">
      <c r="A729" s="13">
        <v>6187</v>
      </c>
      <c r="B729" s="14" t="s">
        <v>3254</v>
      </c>
      <c r="C729" s="14" t="s">
        <v>69</v>
      </c>
      <c r="D729" s="14" t="s">
        <v>60</v>
      </c>
      <c r="E729" s="14">
        <f>VLOOKUP(B729, 'Rookie Year'!$A$2:$B$55555,2,FALSE)</f>
        <v>2023</v>
      </c>
      <c r="F729" s="14">
        <v>2025</v>
      </c>
      <c r="G729" s="14" t="s">
        <v>42</v>
      </c>
      <c r="H729" s="14">
        <v>3</v>
      </c>
      <c r="I729" s="15">
        <v>1</v>
      </c>
      <c r="J729" s="14">
        <v>1</v>
      </c>
      <c r="K729" s="16">
        <f>IF(AND(G729&lt;&gt;"N",R729="N/A"), IF(I729&lt;4, 0, 0.25),IF(I729=1, IF(J729=1,0.25, 0.25), IF(I729&lt;13, 0.25, IF(I729&lt;26, 0.4, IF(I729&lt;51, 0.6, 0.75)))))</f>
        <v>0.25</v>
      </c>
      <c r="L729" s="15">
        <f>I729-M729</f>
        <v>0</v>
      </c>
      <c r="M729" s="15">
        <f>ROUNDUP(I729*K729,0)</f>
        <v>1</v>
      </c>
      <c r="N729" s="15">
        <f>M729*J729</f>
        <v>1</v>
      </c>
      <c r="O729" s="15">
        <v>0</v>
      </c>
      <c r="P729" s="15">
        <v>0</v>
      </c>
      <c r="Q729" s="15">
        <f>N729-O729-P729</f>
        <v>1</v>
      </c>
      <c r="R729" s="14" t="s">
        <v>75</v>
      </c>
      <c r="S729" s="14">
        <f>IF(R729="N/A", J729-($B$1-F729), J729-($B$1-R729))</f>
        <v>1</v>
      </c>
      <c r="T729" s="15">
        <f>IF($S729&lt;1, "N/A", $M729)</f>
        <v>1</v>
      </c>
      <c r="U729" s="15" t="str">
        <f>IF($S729&lt;2, "N/A", $M729)</f>
        <v>N/A</v>
      </c>
      <c r="V729" s="15" t="str">
        <f>IF($S729&lt;3, "N/A", $M729)</f>
        <v>N/A</v>
      </c>
      <c r="W729" s="15" t="str">
        <f>IF($S729&lt;4, "N/A", $M729)</f>
        <v>N/A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No</v>
      </c>
      <c r="AA729" s="17" t="str">
        <f>IF(C729="DM", "N/A", IF(Z729="No","N/A",VLOOKUP(B729,'Extension List'!$A$3:$AE$1972,19,FALSE)))</f>
        <v>N/A</v>
      </c>
      <c r="AB729" s="14" t="str">
        <f>IF(C729="DM", "N/A", IF(Z729="No","N/A",VLOOKUP(B729,'Extension List'!$A$3:$AE$1972,21,FALSE)))</f>
        <v>N/A</v>
      </c>
      <c r="AC729" s="14" t="str">
        <f>IF(AA729="N/A", "N/A", 0)</f>
        <v>N/A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>
        <f>IF(AD729="N/A", L729+T729, L729+AG729)</f>
        <v>1</v>
      </c>
      <c r="AN729" s="15" t="str">
        <f>IF(AD729="N/A", IF(U729="N/A", "N/A", L729+U729), AD729+AH729)</f>
        <v>N/A</v>
      </c>
      <c r="AO729" s="15" t="str">
        <f>IF(AD729="N/A", IF(V729="N/A", "N/A", L729+V729), IF(AI729="N/A", "N/A", AD729+AI729))</f>
        <v>N/A</v>
      </c>
      <c r="AP729" s="15" t="str">
        <f>IF(AD729="N/A", IF(W729="N/A", "N/A", L729+W729), IF(AJ729="N/A", "N/A", AD729+AJ729))</f>
        <v>N/A</v>
      </c>
      <c r="AQ729" s="15" t="str">
        <f>IF(AD729="N/A", IF(X729="N/A", "N/A", L729+X729), IF(AK729="N/A", "N/A", AD729+AK729))</f>
        <v>N/A</v>
      </c>
      <c r="AR729" s="14" t="s">
        <v>42</v>
      </c>
      <c r="AS729" s="14" t="s">
        <v>42</v>
      </c>
      <c r="AT729" s="14" t="s">
        <v>42</v>
      </c>
      <c r="AU729" s="14" t="s">
        <v>40</v>
      </c>
      <c r="AV729" s="14" t="s">
        <v>40</v>
      </c>
      <c r="AW729" s="14" t="s">
        <v>40</v>
      </c>
      <c r="AX729" s="14" t="s">
        <v>40</v>
      </c>
      <c r="AY729" s="14" t="s">
        <v>40</v>
      </c>
      <c r="AZ729" s="14" t="s">
        <v>40</v>
      </c>
      <c r="BA729" s="14" t="s">
        <v>40</v>
      </c>
      <c r="BB729" s="14" t="s">
        <v>40</v>
      </c>
      <c r="BC729" s="14" t="s">
        <v>40</v>
      </c>
      <c r="BD729" s="14" t="s">
        <v>40</v>
      </c>
      <c r="BE729" s="14" t="s">
        <v>40</v>
      </c>
      <c r="BF729" s="14" t="s">
        <v>40</v>
      </c>
      <c r="BG729" s="14" t="s">
        <v>40</v>
      </c>
      <c r="BH729" s="14" t="s">
        <v>40</v>
      </c>
      <c r="BJ729" s="15">
        <f>IF(AR729="R", $CA729, IF(OR(AR729="P", AR729="T", AR729="N"), 0, IF($C729="DM", $T729, IF(OR(AR729="Y", AR729="IR"),$AM729,IF(AR729="C", IF($BI729="Y", IF($AF729="N/A", $Q729, $AF729), IF($AG729="N/A", $T729,$AG729)))))))</f>
        <v>0</v>
      </c>
      <c r="BK729" s="15">
        <f>IF(AS729="R", $CA729, IF(OR(AS729="P", AS729="T", AS729="N"), 0, IF($C729="DM", $T729, IF(OR(AS729="Y", AS729="IR"),$AM729,IF(AS729="C", IF($BI729="Y", IF($AF729="N/A", $Q729, $AF729), IF($AG729="N/A", $T729,$AG729)))))))</f>
        <v>0</v>
      </c>
      <c r="BL729" s="15">
        <f>IF(AT729="R", $CA729, IF(OR(AT729="P", AT729="T", AT729="N"), 0, IF($C729="DM", $T729, IF(OR(AT729="Y", AT729="IR"),$AM729,IF(AT729="C", IF($BI729="Y", IF($AF729="N/A", $Q729, $AF729), IF($AG729="N/A", $T729,$AG729)))))))</f>
        <v>0</v>
      </c>
      <c r="BM729" s="15">
        <f>IF(AU729="R", $CA729, IF(OR(AU729="P", AU729="T", AU729="N"), 0, IF($C729="DM", $T729, IF(OR(AU729="Y", AU729="IR"),$AM729,IF(AU729="C", IF($BI729="Y", IF($AF729="N/A", $Q729, $AF729), IF($AG729="N/A", $T729,$AG729)))))))</f>
        <v>1</v>
      </c>
      <c r="BN729" s="15">
        <f>IF(AV729="R", $CA729, IF(OR(AV729="P", AV729="T", AV729="N"), 0, IF($C729="DM", $T729, IF(OR(AV729="Y", AV729="IR"),$AM729,IF(AV729="C", IF($BI729="Y", IF($AF729="N/A", $Q729, $AF729), IF($AG729="N/A", $T729,$AG729)))))))</f>
        <v>1</v>
      </c>
      <c r="BO729" s="15">
        <f>IF(AW729="R", $CA729, IF(OR(AW729="P", AW729="T", AW729="N"), 0, IF($C729="DM", $T729, IF(OR(AW729="Y", AW729="IR"),$AM729,IF(AW729="C", IF($BI729="Y", IF($AF729="N/A", $Q729, $AF729), IF($AG729="N/A", $T729,$AG729)))))))</f>
        <v>1</v>
      </c>
      <c r="BP729" s="15">
        <f>IF(AX729="R", $CA729, IF(OR(AX729="P", AX729="T", AX729="N"), 0, IF($C729="DM", $T729, IF(OR(AX729="Y", AX729="IR"),$AM729,IF(AX729="C", IF($BI729="Y", IF($AF729="N/A", $Q729, $AF729), IF($AG729="N/A", $T729,$AG729)))))))</f>
        <v>1</v>
      </c>
      <c r="BQ729" s="15">
        <f>IF(AY729="R", $CA729, IF(OR(AY729="P", AY729="T", AY729="N"), 0, IF($C729="DM", $T729, IF(OR(AY729="Y", AY729="IR"),$AM729,IF(AY729="C", IF($BI729="Y", IF($AF729="N/A", $Q729, $AF729), IF($AG729="N/A", $T729,$AG729)))))))</f>
        <v>1</v>
      </c>
      <c r="BR729" s="15">
        <f>IF(AZ729="R", $CA729, IF(OR(AZ729="P", AZ729="T", AZ729="N"), 0, IF($C729="DM", $T729, IF(OR(AZ729="Y", AZ729="IR"),$AM729,IF(AZ729="C", IF($BI729="Y", IF($AF729="N/A", $Q729, $AF729), IF($AG729="N/A", $T729,$AG729)))))))</f>
        <v>1</v>
      </c>
      <c r="BS729" s="15">
        <f>IF(BA729="R", $CA729, IF(OR(BA729="P", BA729="T", BA729="N"), 0, IF($C729="DM", $T729, IF(OR(BA729="Y", BA729="IR"),$AM729,IF(BA729="C", IF($BI729="Y", IF($AF729="N/A", $Q729, $AF729), IF($AG729="N/A", $T729,$AG729)))))))</f>
        <v>1</v>
      </c>
      <c r="BT729" s="15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1</v>
      </c>
      <c r="BU729" s="15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1</v>
      </c>
      <c r="BV729" s="15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1</v>
      </c>
      <c r="BW729" s="15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1</v>
      </c>
      <c r="BX729" s="15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1</v>
      </c>
      <c r="BY729" s="15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1</v>
      </c>
      <c r="BZ729" s="15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1</v>
      </c>
      <c r="CA729" s="14" t="s">
        <v>75</v>
      </c>
      <c r="CB729" s="15">
        <f>BZ729</f>
        <v>1</v>
      </c>
      <c r="CC729" s="14" t="str">
        <f>IF(OR($BH729="T", $BH729="R"), 0, IF($BH729="C", IF($BI729="Y", IF($BA729="C", 0, IF(AF729="N/A", Q729-T729, AF729-AG729)), IF($AF729="N/A", U729, AH729)), AN729))</f>
        <v>N/A</v>
      </c>
      <c r="CD729" s="14" t="str">
        <f>IF(OR($BH729="T", $BH729="R"), 0, IF($BH729="C", IF($BI729="Y", 0, IF($AF729="N/A", V729, AI729)), AO729))</f>
        <v>N/A</v>
      </c>
      <c r="CE729" s="14" t="str">
        <f>IF(OR($BH729="T", $BH729="R"), 0, IF($BH729="C", IF($BI729="Y", 0, IF($AF729="N/A", W729, AJ729)), AP729))</f>
        <v>N/A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S:0 G:1 GR:1</v>
      </c>
      <c r="CH729" s="6"/>
      <c r="CK729" s="6"/>
      <c r="CL729" s="6"/>
      <c r="CM729" s="6"/>
      <c r="CN729" s="6"/>
      <c r="CO729" s="6"/>
      <c r="CP729" s="6"/>
    </row>
    <row r="730" spans="1:94" x14ac:dyDescent="0.25">
      <c r="A730" s="13">
        <v>5918</v>
      </c>
      <c r="B730" s="14" t="s">
        <v>2910</v>
      </c>
      <c r="C730" s="14" t="s">
        <v>70</v>
      </c>
      <c r="D730" s="14" t="s">
        <v>60</v>
      </c>
      <c r="E730" s="14">
        <f>VLOOKUP(B730, 'Rookie Year'!$A$2:$B$55555,2,FALSE)</f>
        <v>2021</v>
      </c>
      <c r="F730" s="14">
        <v>2025</v>
      </c>
      <c r="G730" s="14" t="s">
        <v>42</v>
      </c>
      <c r="H730" s="14" t="s">
        <v>1927</v>
      </c>
      <c r="I730" s="15">
        <v>1</v>
      </c>
      <c r="J730" s="14">
        <v>1</v>
      </c>
      <c r="K730" s="16">
        <f>IF(AND(G730&lt;&gt;"N",R730="N/A"), IF(I730&lt;4, 0, 0.25),IF(I730=1, IF(J730=1,0.25, 0.25), IF(I730&lt;13, 0.25, IF(I730&lt;26, 0.4, IF(I730&lt;51, 0.6, 0.75)))))</f>
        <v>0.25</v>
      </c>
      <c r="L730" s="15">
        <f>I730-M730</f>
        <v>0</v>
      </c>
      <c r="M730" s="15">
        <f>ROUNDUP(I730*K730,0)</f>
        <v>1</v>
      </c>
      <c r="N730" s="15">
        <f>M730*J730</f>
        <v>1</v>
      </c>
      <c r="O730" s="15">
        <v>0</v>
      </c>
      <c r="P730" s="15">
        <v>0</v>
      </c>
      <c r="Q730" s="15">
        <f>N730-O730-P730</f>
        <v>1</v>
      </c>
      <c r="R730" s="14" t="s">
        <v>75</v>
      </c>
      <c r="S730" s="14">
        <f>IF(R730="N/A", J730-($B$1-F730), J730-($B$1-R730))</f>
        <v>1</v>
      </c>
      <c r="T730" s="15">
        <f>IF($S730&lt;1, "N/A", $M730)</f>
        <v>1</v>
      </c>
      <c r="U730" s="15" t="str">
        <f>IF($S730&lt;2, "N/A", $M730)</f>
        <v>N/A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No</v>
      </c>
      <c r="AA730" s="17" t="str">
        <f>IF(C730="DM", "N/A", IF(Z730="No","N/A",VLOOKUP(B730,'Extension List'!$A$3:$AE$1972,19,FALSE)))</f>
        <v>N/A</v>
      </c>
      <c r="AB730" s="14" t="str">
        <f>IF(C730="DM", "N/A", IF(Z730="No","N/A",VLOOKUP(B730,'Extension List'!$A$3:$AE$1972,21,FALSE)))</f>
        <v>N/A</v>
      </c>
      <c r="AC730" s="14" t="str">
        <f>IF(AA730="N/A", "N/A", 0)</f>
        <v>N/A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>
        <f>IF(AD730="N/A", L730+T730, L730+AG730)</f>
        <v>1</v>
      </c>
      <c r="AN730" s="15" t="str">
        <f>IF(AD730="N/A", IF(U730="N/A", "N/A", L730+U730), AD730+AH730)</f>
        <v>N/A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40</v>
      </c>
      <c r="AS730" s="14" t="s">
        <v>40</v>
      </c>
      <c r="AT730" s="14" t="s">
        <v>40</v>
      </c>
      <c r="AU730" s="14" t="s">
        <v>40</v>
      </c>
      <c r="AV730" s="14" t="s">
        <v>40</v>
      </c>
      <c r="AW730" s="14" t="s">
        <v>40</v>
      </c>
      <c r="AX730" s="14" t="s">
        <v>40</v>
      </c>
      <c r="AY730" s="14" t="s">
        <v>40</v>
      </c>
      <c r="AZ730" s="14" t="s">
        <v>40</v>
      </c>
      <c r="BA730" s="14" t="s">
        <v>40</v>
      </c>
      <c r="BB730" s="14" t="s">
        <v>40</v>
      </c>
      <c r="BC730" s="14" t="s">
        <v>40</v>
      </c>
      <c r="BD730" s="14" t="s">
        <v>40</v>
      </c>
      <c r="BE730" s="14" t="s">
        <v>40</v>
      </c>
      <c r="BF730" s="14" t="s">
        <v>40</v>
      </c>
      <c r="BG730" s="14" t="s">
        <v>40</v>
      </c>
      <c r="BH730" s="14" t="s">
        <v>40</v>
      </c>
      <c r="BI730" s="14"/>
      <c r="BJ730" s="15">
        <f>IF(AR730="R", $CA730, IF(OR(AR730="P", AR730="T", AR730="N"), 0, IF($C730="DM", $T730, IF(OR(AR730="Y", AR730="IR"),$AM730,IF(AR730="C", IF($BI730="Y", IF($AF730="N/A", $Q730, $AF730), IF($AG730="N/A", $T730,$AG730)))))))</f>
        <v>1</v>
      </c>
      <c r="BK730" s="15">
        <f>IF(AS730="R", $CA730, IF(OR(AS730="P", AS730="T", AS730="N"), 0, IF($C730="DM", $T730, IF(OR(AS730="Y", AS730="IR"),$AM730,IF(AS730="C", IF($BI730="Y", IF($AF730="N/A", $Q730, $AF730), IF($AG730="N/A", $T730,$AG730)))))))</f>
        <v>1</v>
      </c>
      <c r="BL730" s="15">
        <f>IF(AT730="R", $CA730, IF(OR(AT730="P", AT730="T", AT730="N"), 0, IF($C730="DM", $T730, IF(OR(AT730="Y", AT730="IR"),$AM730,IF(AT730="C", IF($BI730="Y", IF($AF730="N/A", $Q730, $AF730), IF($AG730="N/A", $T730,$AG730)))))))</f>
        <v>1</v>
      </c>
      <c r="BM730" s="15">
        <f>IF(AU730="R", $CA730, IF(OR(AU730="P", AU730="T", AU730="N"), 0, IF($C730="DM", $T730, IF(OR(AU730="Y", AU730="IR"),$AM730,IF(AU730="C", IF($BI730="Y", IF($AF730="N/A", $Q730, $AF730), IF($AG730="N/A", $T730,$AG730)))))))</f>
        <v>1</v>
      </c>
      <c r="BN730" s="15">
        <f>IF(AV730="R", $CA730, IF(OR(AV730="P", AV730="T", AV730="N"), 0, IF($C730="DM", $T730, IF(OR(AV730="Y", AV730="IR"),$AM730,IF(AV730="C", IF($BI730="Y", IF($AF730="N/A", $Q730, $AF730), IF($AG730="N/A", $T730,$AG730)))))))</f>
        <v>1</v>
      </c>
      <c r="BO730" s="15">
        <f>IF(AW730="R", $CA730, IF(OR(AW730="P", AW730="T", AW730="N"), 0, IF($C730="DM", $T730, IF(OR(AW730="Y", AW730="IR"),$AM730,IF(AW730="C", IF($BI730="Y", IF($AF730="N/A", $Q730, $AF730), IF($AG730="N/A", $T730,$AG730)))))))</f>
        <v>1</v>
      </c>
      <c r="BP730" s="15">
        <f>IF(AX730="R", $CA730, IF(OR(AX730="P", AX730="T", AX730="N"), 0, IF($C730="DM", $T730, IF(OR(AX730="Y", AX730="IR"),$AM730,IF(AX730="C", IF($BI730="Y", IF($AF730="N/A", $Q730, $AF730), IF($AG730="N/A", $T730,$AG730)))))))</f>
        <v>1</v>
      </c>
      <c r="BQ730" s="15">
        <f>IF(AY730="R", $CA730, IF(OR(AY730="P", AY730="T", AY730="N"), 0, IF($C730="DM", $T730, IF(OR(AY730="Y", AY730="IR"),$AM730,IF(AY730="C", IF($BI730="Y", IF($AF730="N/A", $Q730, $AF730), IF($AG730="N/A", $T730,$AG730)))))))</f>
        <v>1</v>
      </c>
      <c r="BR730" s="15">
        <f>IF(AZ730="R", $CA730, IF(OR(AZ730="P", AZ730="T", AZ730="N"), 0, IF($C730="DM", $T730, IF(OR(AZ730="Y", AZ730="IR"),$AM730,IF(AZ730="C", IF($BI730="Y", IF($AF730="N/A", $Q730, $AF730), IF($AG730="N/A", $T730,$AG730)))))))</f>
        <v>1</v>
      </c>
      <c r="BS730" s="15">
        <f>IF(BA730="R", $CA730, IF(OR(BA730="P", BA730="T", BA730="N"), 0, IF($C730="DM", $T730, IF(OR(BA730="Y", BA730="IR"),$AM730,IF(BA730="C", IF($BI730="Y", IF($AF730="N/A", $Q730, $AF730), IF($AG730="N/A", $T730,$AG730)))))))</f>
        <v>1</v>
      </c>
      <c r="BT730" s="15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1</v>
      </c>
      <c r="BU730" s="15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1</v>
      </c>
      <c r="BV730" s="15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1</v>
      </c>
      <c r="BW730" s="15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1</v>
      </c>
      <c r="BX730" s="15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1</v>
      </c>
      <c r="BY730" s="15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1</v>
      </c>
      <c r="BZ730" s="15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1</v>
      </c>
      <c r="CA730" s="14" t="s">
        <v>75</v>
      </c>
      <c r="CB730" s="15">
        <f>BZ730</f>
        <v>1</v>
      </c>
      <c r="CC730" s="14" t="str">
        <f>IF(OR($BH730="T", $BH730="R"), 0, IF($BH730="C", IF($BI730="Y", IF($BA730="C", 0, IF(AF730="N/A", Q730-T730, AF730-AG730)), IF($AF730="N/A", U730, AH730)), AN730))</f>
        <v>N/A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S:0 G:1 GR:1</v>
      </c>
      <c r="CH730" s="6"/>
      <c r="CK730" s="6"/>
      <c r="CL730" s="6"/>
      <c r="CM730" s="6"/>
      <c r="CN730" s="6"/>
      <c r="CO730" s="6"/>
      <c r="CP730" s="6"/>
    </row>
    <row r="731" spans="1:94" x14ac:dyDescent="0.25">
      <c r="A731" s="13">
        <v>6226</v>
      </c>
      <c r="B731" s="14" t="s">
        <v>3266</v>
      </c>
      <c r="C731" s="14" t="s">
        <v>70</v>
      </c>
      <c r="D731" s="14" t="s">
        <v>60</v>
      </c>
      <c r="E731" s="14">
        <f>VLOOKUP(B731, 'Rookie Year'!$A$2:$B$55555,2,FALSE)</f>
        <v>2021</v>
      </c>
      <c r="F731" s="14">
        <v>2025</v>
      </c>
      <c r="G731" s="14" t="s">
        <v>42</v>
      </c>
      <c r="H731" s="14">
        <v>6</v>
      </c>
      <c r="I731" s="15">
        <v>1</v>
      </c>
      <c r="J731" s="14">
        <v>1</v>
      </c>
      <c r="K731" s="16">
        <f>IF(AND(G731&lt;&gt;"N",R731="N/A"), IF(I731&lt;4, 0, 0.25),IF(I731=1, IF(J731=1,0.25, 0.25), IF(I731&lt;13, 0.25, IF(I731&lt;26, 0.4, IF(I731&lt;51, 0.6, 0.75)))))</f>
        <v>0.25</v>
      </c>
      <c r="L731" s="15">
        <f>I731-M731</f>
        <v>0</v>
      </c>
      <c r="M731" s="15">
        <f>ROUNDUP(I731*K731,0)</f>
        <v>1</v>
      </c>
      <c r="N731" s="15">
        <f>M731*J731</f>
        <v>1</v>
      </c>
      <c r="O731" s="15">
        <v>0</v>
      </c>
      <c r="P731" s="15">
        <v>0</v>
      </c>
      <c r="Q731" s="15">
        <f>N731-O731-P731</f>
        <v>1</v>
      </c>
      <c r="R731" s="14" t="s">
        <v>75</v>
      </c>
      <c r="S731" s="14">
        <f>IF(R731="N/A", J731-($B$1-F731), J731-($B$1-R731))</f>
        <v>1</v>
      </c>
      <c r="T731" s="15">
        <f>IF($S731&lt;1, "N/A", $M731)</f>
        <v>1</v>
      </c>
      <c r="U731" s="15" t="str">
        <f>IF($S731&lt;2, "N/A", $M731)</f>
        <v>N/A</v>
      </c>
      <c r="V731" s="15" t="str">
        <f>IF($S731&lt;3, "N/A", $M731)</f>
        <v>N/A</v>
      </c>
      <c r="W731" s="15" t="str">
        <f>IF($S731&lt;4, "N/A", $M731)</f>
        <v>N/A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List'!$A$3:$AE$1972,19,FALSE)))</f>
        <v>N/A</v>
      </c>
      <c r="AB731" s="14" t="str">
        <f>IF(C731="DM", "N/A", IF(Z731="No","N/A",VLOOKUP(B731,'Extension List'!$A$3:$AE$1972,21,FALSE)))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>
        <f>IF(AD731="N/A", L731+T731, L731+AG731)</f>
        <v>1</v>
      </c>
      <c r="AN731" s="15" t="str">
        <f>IF(AD731="N/A", IF(U731="N/A", "N/A", L731+U731), AD731+AH731)</f>
        <v>N/A</v>
      </c>
      <c r="AO731" s="15" t="str">
        <f>IF(AD731="N/A", IF(V731="N/A", "N/A", L731+V731), IF(AI731="N/A", "N/A", AD731+AI731))</f>
        <v>N/A</v>
      </c>
      <c r="AP731" s="15" t="str">
        <f>IF(AD731="N/A", IF(W731="N/A", "N/A", L731+W731), IF(AJ731="N/A", "N/A", AD731+AJ731))</f>
        <v>N/A</v>
      </c>
      <c r="AQ731" s="15" t="str">
        <f>IF(AD731="N/A", IF(X731="N/A", "N/A", L731+X731), IF(AK731="N/A", "N/A", AD731+AK731))</f>
        <v>N/A</v>
      </c>
      <c r="AR731" s="14" t="s">
        <v>42</v>
      </c>
      <c r="AS731" s="14" t="s">
        <v>42</v>
      </c>
      <c r="AT731" s="14" t="s">
        <v>42</v>
      </c>
      <c r="AU731" s="14" t="s">
        <v>42</v>
      </c>
      <c r="AV731" s="14" t="s">
        <v>42</v>
      </c>
      <c r="AW731" s="14" t="s">
        <v>42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J731" s="15">
        <f>IF(AR731="R", $CA731, IF(OR(AR731="P", AR731="T", AR731="N"), 0, IF($C731="DM", $T731, IF(OR(AR731="Y", AR731="IR"),$AM731,IF(AR731="C", IF($BI731="Y", IF($AF731="N/A", $Q731, $AF731), IF($AG731="N/A", $T731,$AG731)))))))</f>
        <v>0</v>
      </c>
      <c r="BK731" s="15">
        <f>IF(AS731="R", $CA731, IF(OR(AS731="P", AS731="T", AS731="N"), 0, IF($C731="DM", $T731, IF(OR(AS731="Y", AS731="IR"),$AM731,IF(AS731="C", IF($BI731="Y", IF($AF731="N/A", $Q731, $AF731), IF($AG731="N/A", $T731,$AG731)))))))</f>
        <v>0</v>
      </c>
      <c r="BL731" s="15">
        <f>IF(AT731="R", $CA731, IF(OR(AT731="P", AT731="T", AT731="N"), 0, IF($C731="DM", $T731, IF(OR(AT731="Y", AT731="IR"),$AM731,IF(AT731="C", IF($BI731="Y", IF($AF731="N/A", $Q731, $AF731), IF($AG731="N/A", $T731,$AG731)))))))</f>
        <v>0</v>
      </c>
      <c r="BM731" s="15">
        <f>IF(AU731="R", $CA731, IF(OR(AU731="P", AU731="T", AU731="N"), 0, IF($C731="DM", $T731, IF(OR(AU731="Y", AU731="IR"),$AM731,IF(AU731="C", IF($BI731="Y", IF($AF731="N/A", $Q731, $AF731), IF($AG731="N/A", $T731,$AG731)))))))</f>
        <v>0</v>
      </c>
      <c r="BN731" s="15">
        <f>IF(AV731="R", $CA731, IF(OR(AV731="P", AV731="T", AV731="N"), 0, IF($C731="DM", $T731, IF(OR(AV731="Y", AV731="IR"),$AM731,IF(AV731="C", IF($BI731="Y", IF($AF731="N/A", $Q731, $AF731), IF($AG731="N/A", $T731,$AG731)))))))</f>
        <v>0</v>
      </c>
      <c r="BO731" s="15">
        <f>IF(AW731="R", $CA731, IF(OR(AW731="P", AW731="T", AW731="N"), 0, IF($C731="DM", $T731, IF(OR(AW731="Y", AW731="IR"),$AM731,IF(AW731="C", IF($BI731="Y", IF($AF731="N/A", $Q731, $AF731), IF($AG731="N/A", $T731,$AG731)))))))</f>
        <v>0</v>
      </c>
      <c r="BP731" s="15">
        <f>IF(AX731="R", $CA731, IF(OR(AX731="P", AX731="T", AX731="N"), 0, IF($C731="DM", $T731, IF(OR(AX731="Y", AX731="IR"),$AM731,IF(AX731="C", IF($BI731="Y", IF($AF731="N/A", $Q731, $AF731), IF($AG731="N/A", $T731,$AG731)))))))</f>
        <v>1</v>
      </c>
      <c r="BQ731" s="15">
        <f>IF(AY731="R", $CA731, IF(OR(AY731="P", AY731="T", AY731="N"), 0, IF($C731="DM", $T731, IF(OR(AY731="Y", AY731="IR"),$AM731,IF(AY731="C", IF($BI731="Y", IF($AF731="N/A", $Q731, $AF731), IF($AG731="N/A", $T731,$AG731)))))))</f>
        <v>1</v>
      </c>
      <c r="BR731" s="15">
        <f>IF(AZ731="R", $CA731, IF(OR(AZ731="P", AZ731="T", AZ731="N"), 0, IF($C731="DM", $T731, IF(OR(AZ731="Y", AZ731="IR"),$AM731,IF(AZ731="C", IF($BI731="Y", IF($AF731="N/A", $Q731, $AF731), IF($AG731="N/A", $T731,$AG731)))))))</f>
        <v>1</v>
      </c>
      <c r="BS731" s="15">
        <f>IF(BA731="R", $CA731, IF(OR(BA731="P", BA731="T", BA731="N"), 0, IF($C731="DM", $T731, IF(OR(BA731="Y", BA731="IR"),$AM731,IF(BA731="C", IF($BI731="Y", IF($AF731="N/A", $Q731, $AF731), IF($AG731="N/A", $T731,$AG731)))))))</f>
        <v>1</v>
      </c>
      <c r="BT731" s="15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1</v>
      </c>
      <c r="BU731" s="15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1</v>
      </c>
      <c r="BV731" s="15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1</v>
      </c>
      <c r="BW731" s="15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1</v>
      </c>
      <c r="BX731" s="15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1</v>
      </c>
      <c r="BY731" s="15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1</v>
      </c>
      <c r="BZ731" s="15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1</v>
      </c>
      <c r="CA731" s="14" t="s">
        <v>75</v>
      </c>
      <c r="CB731" s="15">
        <f>BZ731</f>
        <v>1</v>
      </c>
      <c r="CC731" s="14" t="str">
        <f>IF(OR($BH731="T", $BH731="R"), 0, IF($BH731="C", IF($BI731="Y", IF($BA731="C", 0, IF(AF731="N/A", Q731-T731, AF731-AG731)), IF($AF731="N/A", U731, AH731)), AN731))</f>
        <v>N/A</v>
      </c>
      <c r="CD731" s="14" t="str">
        <f>IF(OR($BH731="T", $BH731="R"), 0, IF($BH731="C", IF($BI731="Y", 0, IF($AF731="N/A", V731, AI731)), AO731))</f>
        <v>N/A</v>
      </c>
      <c r="CE731" s="14" t="str">
        <f>IF(OR($BH731="T", $BH731="R"), 0, IF($BH731="C", IF($BI731="Y", 0, IF($AF731="N/A", W731, AJ731)), AP731))</f>
        <v>N/A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S:0 G:1 GR:1</v>
      </c>
      <c r="CH731" s="6"/>
      <c r="CK731" s="6"/>
      <c r="CL731" s="6"/>
      <c r="CM731" s="6"/>
      <c r="CN731" s="6"/>
      <c r="CO731" s="6"/>
      <c r="CP731" s="6"/>
    </row>
    <row r="732" spans="1:94" x14ac:dyDescent="0.25">
      <c r="A732" s="13">
        <v>6092</v>
      </c>
      <c r="B732" s="14" t="s">
        <v>3208</v>
      </c>
      <c r="C732" s="14" t="s">
        <v>70</v>
      </c>
      <c r="D732" s="14" t="s">
        <v>60</v>
      </c>
      <c r="E732" s="14">
        <v>2025</v>
      </c>
      <c r="F732" s="14">
        <v>2025</v>
      </c>
      <c r="G732" s="14" t="s">
        <v>40</v>
      </c>
      <c r="H732" s="14" t="s">
        <v>2228</v>
      </c>
      <c r="I732" s="15">
        <v>1</v>
      </c>
      <c r="J732" s="14">
        <v>3</v>
      </c>
      <c r="K732" s="16">
        <f>IF(AND(G732&lt;&gt;"N",R732="N/A"), IF(I732&lt;4, 0, 0.25),IF(I732=1, IF(J732=1,0.25, 0.25), IF(I732&lt;13, 0.25, IF(I732&lt;26, 0.4, IF(I732&lt;51, 0.6, 0.75)))))</f>
        <v>0</v>
      </c>
      <c r="L732" s="15">
        <f>I732-M732</f>
        <v>1</v>
      </c>
      <c r="M732" s="15">
        <f>ROUNDUP(I732*K732,0)</f>
        <v>0</v>
      </c>
      <c r="N732" s="15">
        <f>M732*J732</f>
        <v>0</v>
      </c>
      <c r="O732" s="15">
        <v>0</v>
      </c>
      <c r="P732" s="15">
        <v>0</v>
      </c>
      <c r="Q732" s="15">
        <f>N732-O732-P732</f>
        <v>0</v>
      </c>
      <c r="R732" s="14" t="s">
        <v>75</v>
      </c>
      <c r="S732" s="14">
        <f>IF(R732="N/A", J732-($B$1-F732), J732-($B$1-R732))</f>
        <v>3</v>
      </c>
      <c r="T732" s="15">
        <f>IF($S732&lt;1, "N/A", $M732)</f>
        <v>0</v>
      </c>
      <c r="U732" s="15">
        <f>IF($S732&lt;2, "N/A", $M732)</f>
        <v>0</v>
      </c>
      <c r="V732" s="15">
        <f>IF($S732&lt;3, "N/A", $M732)</f>
        <v>0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List'!$A$3:$AE$1972,19,FALSE)))</f>
        <v>N/A</v>
      </c>
      <c r="AB732" s="14" t="str">
        <f>IF(C732="DM", "N/A", IF(Z732="No","N/A",VLOOKUP(B732,'Extension List'!$A$3:$AE$1972,21,FALSE)))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>
        <f>IF(AD732="N/A", L732+T732, L732+AG732)</f>
        <v>1</v>
      </c>
      <c r="AN732" s="15">
        <f>IF(AD732="N/A", IF(U732="N/A", "N/A", L732+U732), AD732+AH732)</f>
        <v>1</v>
      </c>
      <c r="AO732" s="15">
        <f>IF(AD732="N/A", IF(V732="N/A", "N/A", L732+V732), IF(AI732="N/A", "N/A", AD732+AI732))</f>
        <v>1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48</v>
      </c>
      <c r="AS732" s="14" t="s">
        <v>48</v>
      </c>
      <c r="AT732" s="14" t="s">
        <v>48</v>
      </c>
      <c r="AU732" s="14" t="s">
        <v>48</v>
      </c>
      <c r="AV732" s="14" t="s">
        <v>48</v>
      </c>
      <c r="AW732" s="14" t="s">
        <v>48</v>
      </c>
      <c r="AX732" s="14" t="s">
        <v>48</v>
      </c>
      <c r="AY732" s="14" t="s">
        <v>48</v>
      </c>
      <c r="AZ732" s="14" t="s">
        <v>48</v>
      </c>
      <c r="BA732" s="14" t="s">
        <v>48</v>
      </c>
      <c r="BB732" s="14" t="s">
        <v>48</v>
      </c>
      <c r="BC732" s="14" t="s">
        <v>48</v>
      </c>
      <c r="BD732" s="14" t="s">
        <v>48</v>
      </c>
      <c r="BE732" s="14" t="s">
        <v>48</v>
      </c>
      <c r="BF732" s="14" t="s">
        <v>48</v>
      </c>
      <c r="BG732" s="14" t="s">
        <v>48</v>
      </c>
      <c r="BH732" s="14" t="s">
        <v>48</v>
      </c>
      <c r="BJ732" s="15">
        <f>IF(AR732="R", $CA732, IF(OR(AR732="P", AR732="T", AR732="N"), 0, IF($C732="DM", $T732, IF(OR(AR732="Y", AR732="IR"),$AM732,IF(AR732="C", IF($BI732="Y", IF($AF732="N/A", $Q732, $AF732), IF($AG732="N/A", $T732,$AG732)))))))</f>
        <v>1</v>
      </c>
      <c r="BK732" s="15">
        <f>IF(AS732="R", $CA732, IF(OR(AS732="P", AS732="T", AS732="N"), 0, IF($C732="DM", $T732, IF(OR(AS732="Y", AS732="IR"),$AM732,IF(AS732="C", IF($BI732="Y", IF($AF732="N/A", $Q732, $AF732), IF($AG732="N/A", $T732,$AG732)))))))</f>
        <v>1</v>
      </c>
      <c r="BL732" s="15">
        <f>IF(AT732="R", $CA732, IF(OR(AT732="P", AT732="T", AT732="N"), 0, IF($C732="DM", $T732, IF(OR(AT732="Y", AT732="IR"),$AM732,IF(AT732="C", IF($BI732="Y", IF($AF732="N/A", $Q732, $AF732), IF($AG732="N/A", $T732,$AG732)))))))</f>
        <v>1</v>
      </c>
      <c r="BM732" s="15">
        <f>IF(AU732="R", $CA732, IF(OR(AU732="P", AU732="T", AU732="N"), 0, IF($C732="DM", $T732, IF(OR(AU732="Y", AU732="IR"),$AM732,IF(AU732="C", IF($BI732="Y", IF($AF732="N/A", $Q732, $AF732), IF($AG732="N/A", $T732,$AG732)))))))</f>
        <v>1</v>
      </c>
      <c r="BN732" s="15">
        <f>IF(AV732="R", $CA732, IF(OR(AV732="P", AV732="T", AV732="N"), 0, IF($C732="DM", $T732, IF(OR(AV732="Y", AV732="IR"),$AM732,IF(AV732="C", IF($BI732="Y", IF($AF732="N/A", $Q732, $AF732), IF($AG732="N/A", $T732,$AG732)))))))</f>
        <v>1</v>
      </c>
      <c r="BO732" s="15">
        <f>IF(AW732="R", $CA732, IF(OR(AW732="P", AW732="T", AW732="N"), 0, IF($C732="DM", $T732, IF(OR(AW732="Y", AW732="IR"),$AM732,IF(AW732="C", IF($BI732="Y", IF($AF732="N/A", $Q732, $AF732), IF($AG732="N/A", $T732,$AG732)))))))</f>
        <v>1</v>
      </c>
      <c r="BP732" s="15">
        <f>IF(AX732="R", $CA732, IF(OR(AX732="P", AX732="T", AX732="N"), 0, IF($C732="DM", $T732, IF(OR(AX732="Y", AX732="IR"),$AM732,IF(AX732="C", IF($BI732="Y", IF($AF732="N/A", $Q732, $AF732), IF($AG732="N/A", $T732,$AG732)))))))</f>
        <v>1</v>
      </c>
      <c r="BQ732" s="15">
        <f>IF(AY732="R", $CA732, IF(OR(AY732="P", AY732="T", AY732="N"), 0, IF($C732="DM", $T732, IF(OR(AY732="Y", AY732="IR"),$AM732,IF(AY732="C", IF($BI732="Y", IF($AF732="N/A", $Q732, $AF732), IF($AG732="N/A", $T732,$AG732)))))))</f>
        <v>1</v>
      </c>
      <c r="BR732" s="15">
        <f>IF(AZ732="R", $CA732, IF(OR(AZ732="P", AZ732="T", AZ732="N"), 0, IF($C732="DM", $T732, IF(OR(AZ732="Y", AZ732="IR"),$AM732,IF(AZ732="C", IF($BI732="Y", IF($AF732="N/A", $Q732, $AF732), IF($AG732="N/A", $T732,$AG732)))))))</f>
        <v>1</v>
      </c>
      <c r="BS732" s="15">
        <f>IF(BA732="R", $CA732, IF(OR(BA732="P", BA732="T", BA732="N"), 0, IF($C732="DM", $T732, IF(OR(BA732="Y", BA732="IR"),$AM732,IF(BA732="C", IF($BI732="Y", IF($AF732="N/A", $Q732, $AF732), IF($AG732="N/A", $T732,$AG732)))))))</f>
        <v>1</v>
      </c>
      <c r="BT732" s="15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1</v>
      </c>
      <c r="BU732" s="15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1</v>
      </c>
      <c r="BV732" s="15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1</v>
      </c>
      <c r="BW732" s="15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1</v>
      </c>
      <c r="BX732" s="15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1</v>
      </c>
      <c r="BY732" s="15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1</v>
      </c>
      <c r="BZ732" s="15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1</v>
      </c>
      <c r="CA732" s="14" t="s">
        <v>75</v>
      </c>
      <c r="CB732" s="15">
        <f>BZ732</f>
        <v>1</v>
      </c>
      <c r="CC732" s="14">
        <f>IF(OR($BH732="T", $BH732="R"), 0, IF($BH732="C", IF($BI732="Y", IF($BA732="C", 0, IF(AF732="N/A", Q732-T732, AF732-AG732)), IF($AF732="N/A", U732, AH732)), AN732))</f>
        <v>1</v>
      </c>
      <c r="CD732" s="14">
        <f>IF(OR($BH732="T", $BH732="R"), 0, IF($BH732="C", IF($BI732="Y", 0, IF($AF732="N/A", V732, AI732)), AO732))</f>
        <v>1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S:1 G:0 GR:0</v>
      </c>
      <c r="CH732" s="6"/>
      <c r="CK732" s="6"/>
      <c r="CL732" s="6"/>
      <c r="CM732" s="6"/>
      <c r="CN732" s="6"/>
      <c r="CO732" s="6"/>
      <c r="CP732" s="6"/>
    </row>
    <row r="733" spans="1:94" x14ac:dyDescent="0.25">
      <c r="A733" s="13">
        <v>5929</v>
      </c>
      <c r="B733" s="14" t="s">
        <v>2890</v>
      </c>
      <c r="C733" s="14" t="s">
        <v>70</v>
      </c>
      <c r="D733" s="14" t="s">
        <v>60</v>
      </c>
      <c r="E733" s="14">
        <f>VLOOKUP(B733, 'Rookie Year'!$A$2:$B$55555,2,FALSE)</f>
        <v>2021</v>
      </c>
      <c r="F733" s="14">
        <v>2025</v>
      </c>
      <c r="G733" s="14" t="s">
        <v>42</v>
      </c>
      <c r="H733" s="14" t="s">
        <v>1927</v>
      </c>
      <c r="I733" s="15">
        <v>1</v>
      </c>
      <c r="J733" s="14">
        <v>1</v>
      </c>
      <c r="K733" s="16">
        <f>IF(AND(G733&lt;&gt;"N",R733="N/A"), IF(I733&lt;4, 0, 0.25),IF(I733=1, IF(J733=1,0.25, 0.25), IF(I733&lt;13, 0.25, IF(I733&lt;26, 0.4, IF(I733&lt;51, 0.6, 0.75)))))</f>
        <v>0.25</v>
      </c>
      <c r="L733" s="15">
        <f>I733-M733</f>
        <v>0</v>
      </c>
      <c r="M733" s="15">
        <f>ROUNDUP(I733*K733,0)</f>
        <v>1</v>
      </c>
      <c r="N733" s="15">
        <f>M733*J733</f>
        <v>1</v>
      </c>
      <c r="O733" s="15">
        <v>0</v>
      </c>
      <c r="P733" s="15">
        <v>0</v>
      </c>
      <c r="Q733" s="15">
        <f>N733-O733-P733</f>
        <v>1</v>
      </c>
      <c r="R733" s="14" t="s">
        <v>75</v>
      </c>
      <c r="S733" s="14">
        <f>IF(R733="N/A", J733-($B$1-F733), J733-($B$1-R733))</f>
        <v>1</v>
      </c>
      <c r="T733" s="15">
        <f>IF($S733&lt;1, "N/A", $M733)</f>
        <v>1</v>
      </c>
      <c r="U733" s="15" t="str">
        <f>IF($S733&lt;2, "N/A", $M733)</f>
        <v>N/A</v>
      </c>
      <c r="V733" s="15" t="str">
        <f>IF($S733&lt;3, "N/A", $M733)</f>
        <v>N/A</v>
      </c>
      <c r="W733" s="15" t="str">
        <f>IF($S733&lt;4, "N/A", $M733)</f>
        <v>N/A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No</v>
      </c>
      <c r="AA733" s="17" t="str">
        <f>IF(C733="DM", "N/A", IF(Z733="No","N/A",VLOOKUP(B733,'Extension List'!$A$3:$AE$1972,19,FALSE)))</f>
        <v>N/A</v>
      </c>
      <c r="AB733" s="14" t="str">
        <f>IF(C733="DM", "N/A", IF(Z733="No","N/A",VLOOKUP(B733,'Extension List'!$A$3:$AE$1972,21,FALSE)))</f>
        <v>N/A</v>
      </c>
      <c r="AC733" s="14" t="str">
        <f>IF(AA733="N/A", "N/A", 0)</f>
        <v>N/A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>
        <f>IF(AD733="N/A", L733+T733, L733+AG733)</f>
        <v>1</v>
      </c>
      <c r="AN733" s="15" t="str">
        <f>IF(AD733="N/A", IF(U733="N/A", "N/A", L733+U733), AD733+AH733)</f>
        <v>N/A</v>
      </c>
      <c r="AO733" s="15" t="str">
        <f>IF(AD733="N/A", IF(V733="N/A", "N/A", L733+V733), IF(AI733="N/A", "N/A", AD733+AI733))</f>
        <v>N/A</v>
      </c>
      <c r="AP733" s="15" t="str">
        <f>IF(AD733="N/A", IF(W733="N/A", "N/A", L733+W733), IF(AJ733="N/A", "N/A", AD733+AJ733))</f>
        <v>N/A</v>
      </c>
      <c r="AQ733" s="15" t="str">
        <f>IF(AD733="N/A", IF(X733="N/A", "N/A", L733+X733), IF(AK733="N/A", "N/A", AD733+AK733))</f>
        <v>N/A</v>
      </c>
      <c r="AR733" s="14" t="s">
        <v>40</v>
      </c>
      <c r="AS733" s="14" t="s">
        <v>40</v>
      </c>
      <c r="AT733" s="14" t="s">
        <v>40</v>
      </c>
      <c r="AU733" s="14" t="s">
        <v>40</v>
      </c>
      <c r="AV733" s="14" t="s">
        <v>40</v>
      </c>
      <c r="AW733" s="14" t="s">
        <v>40</v>
      </c>
      <c r="AX733" s="14" t="s">
        <v>40</v>
      </c>
      <c r="AY733" s="14" t="s">
        <v>40</v>
      </c>
      <c r="AZ733" s="14" t="s">
        <v>40</v>
      </c>
      <c r="BA733" s="14" t="s">
        <v>40</v>
      </c>
      <c r="BB733" s="14" t="s">
        <v>40</v>
      </c>
      <c r="BC733" s="14" t="s">
        <v>40</v>
      </c>
      <c r="BD733" s="14" t="s">
        <v>40</v>
      </c>
      <c r="BE733" s="14" t="s">
        <v>40</v>
      </c>
      <c r="BF733" s="14" t="s">
        <v>40</v>
      </c>
      <c r="BG733" s="14" t="s">
        <v>40</v>
      </c>
      <c r="BH733" s="14" t="s">
        <v>40</v>
      </c>
      <c r="BI733" s="14"/>
      <c r="BJ733" s="15">
        <f>IF(AR733="R", $CA733, IF(OR(AR733="P", AR733="T", AR733="N"), 0, IF($C733="DM", $T733, IF(OR(AR733="Y", AR733="IR"),$AM733,IF(AR733="C", IF($BI733="Y", IF($AF733="N/A", $Q733, $AF733), IF($AG733="N/A", $T733,$AG733)))))))</f>
        <v>1</v>
      </c>
      <c r="BK733" s="15">
        <f>IF(AS733="R", $CA733, IF(OR(AS733="P", AS733="T", AS733="N"), 0, IF($C733="DM", $T733, IF(OR(AS733="Y", AS733="IR"),$AM733,IF(AS733="C", IF($BI733="Y", IF($AF733="N/A", $Q733, $AF733), IF($AG733="N/A", $T733,$AG733)))))))</f>
        <v>1</v>
      </c>
      <c r="BL733" s="15">
        <f>IF(AT733="R", $CA733, IF(OR(AT733="P", AT733="T", AT733="N"), 0, IF($C733="DM", $T733, IF(OR(AT733="Y", AT733="IR"),$AM733,IF(AT733="C", IF($BI733="Y", IF($AF733="N/A", $Q733, $AF733), IF($AG733="N/A", $T733,$AG733)))))))</f>
        <v>1</v>
      </c>
      <c r="BM733" s="15">
        <f>IF(AU733="R", $CA733, IF(OR(AU733="P", AU733="T", AU733="N"), 0, IF($C733="DM", $T733, IF(OR(AU733="Y", AU733="IR"),$AM733,IF(AU733="C", IF($BI733="Y", IF($AF733="N/A", $Q733, $AF733), IF($AG733="N/A", $T733,$AG733)))))))</f>
        <v>1</v>
      </c>
      <c r="BN733" s="15">
        <f>IF(AV733="R", $CA733, IF(OR(AV733="P", AV733="T", AV733="N"), 0, IF($C733="DM", $T733, IF(OR(AV733="Y", AV733="IR"),$AM733,IF(AV733="C", IF($BI733="Y", IF($AF733="N/A", $Q733, $AF733), IF($AG733="N/A", $T733,$AG733)))))))</f>
        <v>1</v>
      </c>
      <c r="BO733" s="15">
        <f>IF(AW733="R", $CA733, IF(OR(AW733="P", AW733="T", AW733="N"), 0, IF($C733="DM", $T733, IF(OR(AW733="Y", AW733="IR"),$AM733,IF(AW733="C", IF($BI733="Y", IF($AF733="N/A", $Q733, $AF733), IF($AG733="N/A", $T733,$AG733)))))))</f>
        <v>1</v>
      </c>
      <c r="BP733" s="15">
        <f>IF(AX733="R", $CA733, IF(OR(AX733="P", AX733="T", AX733="N"), 0, IF($C733="DM", $T733, IF(OR(AX733="Y", AX733="IR"),$AM733,IF(AX733="C", IF($BI733="Y", IF($AF733="N/A", $Q733, $AF733), IF($AG733="N/A", $T733,$AG733)))))))</f>
        <v>1</v>
      </c>
      <c r="BQ733" s="15">
        <f>IF(AY733="R", $CA733, IF(OR(AY733="P", AY733="T", AY733="N"), 0, IF($C733="DM", $T733, IF(OR(AY733="Y", AY733="IR"),$AM733,IF(AY733="C", IF($BI733="Y", IF($AF733="N/A", $Q733, $AF733), IF($AG733="N/A", $T733,$AG733)))))))</f>
        <v>1</v>
      </c>
      <c r="BR733" s="15">
        <f>IF(AZ733="R", $CA733, IF(OR(AZ733="P", AZ733="T", AZ733="N"), 0, IF($C733="DM", $T733, IF(OR(AZ733="Y", AZ733="IR"),$AM733,IF(AZ733="C", IF($BI733="Y", IF($AF733="N/A", $Q733, $AF733), IF($AG733="N/A", $T733,$AG733)))))))</f>
        <v>1</v>
      </c>
      <c r="BS733" s="15">
        <f>IF(BA733="R", $CA733, IF(OR(BA733="P", BA733="T", BA733="N"), 0, IF($C733="DM", $T733, IF(OR(BA733="Y", BA733="IR"),$AM733,IF(BA733="C", IF($BI733="Y", IF($AF733="N/A", $Q733, $AF733), IF($AG733="N/A", $T733,$AG733)))))))</f>
        <v>1</v>
      </c>
      <c r="BT733" s="15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1</v>
      </c>
      <c r="BU733" s="15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1</v>
      </c>
      <c r="BV733" s="15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1</v>
      </c>
      <c r="BW733" s="15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1</v>
      </c>
      <c r="BX733" s="15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1</v>
      </c>
      <c r="BY733" s="15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1</v>
      </c>
      <c r="BZ733" s="15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1</v>
      </c>
      <c r="CA733" s="14" t="s">
        <v>75</v>
      </c>
      <c r="CB733" s="15">
        <f>BZ733</f>
        <v>1</v>
      </c>
      <c r="CC733" s="14" t="str">
        <f>IF(OR($BH733="T", $BH733="R"), 0, IF($BH733="C", IF($BI733="Y", IF($BA733="C", 0, IF(AF733="N/A", Q733-T733, AF733-AG733)), IF($AF733="N/A", U733, AH733)), AN733))</f>
        <v>N/A</v>
      </c>
      <c r="CD733" s="14" t="str">
        <f>IF(OR($BH733="T", $BH733="R"), 0, IF($BH733="C", IF($BI733="Y", 0, IF($AF733="N/A", V733, AI733)), AO733))</f>
        <v>N/A</v>
      </c>
      <c r="CE733" s="14" t="str">
        <f>IF(OR($BH733="T", $BH733="R"), 0, IF($BH733="C", IF($BI733="Y", 0, IF($AF733="N/A", W733, AJ733)), AP733))</f>
        <v>N/A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S:0 G:1 GR:1</v>
      </c>
      <c r="CH733" s="6"/>
      <c r="CK733" s="6"/>
      <c r="CL733" s="6"/>
      <c r="CM733" s="6"/>
      <c r="CN733" s="6"/>
      <c r="CO733" s="6"/>
      <c r="CP733" s="6"/>
    </row>
    <row r="734" spans="1:94" x14ac:dyDescent="0.25">
      <c r="A734" s="13">
        <v>5924</v>
      </c>
      <c r="B734" s="14" t="s">
        <v>2948</v>
      </c>
      <c r="C734" s="14" t="s">
        <v>70</v>
      </c>
      <c r="D734" s="14" t="s">
        <v>60</v>
      </c>
      <c r="E734" s="14">
        <f>VLOOKUP(B734, 'Rookie Year'!$A$2:$B$55555,2,FALSE)</f>
        <v>2022</v>
      </c>
      <c r="F734" s="14">
        <v>2025</v>
      </c>
      <c r="G734" s="14" t="s">
        <v>42</v>
      </c>
      <c r="H734" s="14" t="s">
        <v>1927</v>
      </c>
      <c r="I734" s="15">
        <v>1</v>
      </c>
      <c r="J734" s="14">
        <v>1</v>
      </c>
      <c r="K734" s="16">
        <f>IF(AND(G734&lt;&gt;"N",R734="N/A"), IF(I734&lt;4, 0, 0.25),IF(I734=1, IF(J734=1,0.25, 0.25), IF(I734&lt;13, 0.25, IF(I734&lt;26, 0.4, IF(I734&lt;51, 0.6, 0.75)))))</f>
        <v>0.25</v>
      </c>
      <c r="L734" s="15">
        <f>I734-M734</f>
        <v>0</v>
      </c>
      <c r="M734" s="15">
        <f>ROUNDUP(I734*K734,0)</f>
        <v>1</v>
      </c>
      <c r="N734" s="15">
        <f>M734*J734</f>
        <v>1</v>
      </c>
      <c r="O734" s="15">
        <v>0</v>
      </c>
      <c r="P734" s="15">
        <v>0</v>
      </c>
      <c r="Q734" s="15">
        <f>N734-O734-P734</f>
        <v>1</v>
      </c>
      <c r="R734" s="14" t="s">
        <v>75</v>
      </c>
      <c r="S734" s="14">
        <f>IF(R734="N/A", J734-($B$1-F734), J734-($B$1-R734))</f>
        <v>1</v>
      </c>
      <c r="T734" s="15">
        <f>IF($S734&lt;1, "N/A", $M734)</f>
        <v>1</v>
      </c>
      <c r="U734" s="15" t="str">
        <f>IF($S734&lt;2, "N/A", $M734)</f>
        <v>N/A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No</v>
      </c>
      <c r="AA734" s="17" t="str">
        <f>IF(C734="DM", "N/A", IF(Z734="No","N/A",VLOOKUP(B734,'Extension List'!$A$3:$AE$1972,19,FALSE)))</f>
        <v>N/A</v>
      </c>
      <c r="AB734" s="14" t="str">
        <f>IF(C734="DM", "N/A", IF(Z734="No","N/A",VLOOKUP(B734,'Extension List'!$A$3:$AE$1972,21,FALSE)))</f>
        <v>N/A</v>
      </c>
      <c r="AC734" s="14" t="str">
        <f>IF(AA734="N/A", "N/A", 0)</f>
        <v>N/A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>
        <f>IF(AD734="N/A", L734+T734, L734+AG734)</f>
        <v>1</v>
      </c>
      <c r="AN734" s="15" t="str">
        <f>IF(AD734="N/A", IF(U734="N/A", "N/A", L734+U734), AD734+AH734)</f>
        <v>N/A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40</v>
      </c>
      <c r="AS734" s="14" t="s">
        <v>40</v>
      </c>
      <c r="AT734" s="14" t="s">
        <v>40</v>
      </c>
      <c r="AU734" s="14" t="s">
        <v>40</v>
      </c>
      <c r="AV734" s="14" t="s">
        <v>40</v>
      </c>
      <c r="AW734" s="14" t="s">
        <v>40</v>
      </c>
      <c r="AX734" s="14" t="s">
        <v>40</v>
      </c>
      <c r="AY734" s="14" t="s">
        <v>40</v>
      </c>
      <c r="AZ734" s="14" t="s">
        <v>40</v>
      </c>
      <c r="BA734" s="14" t="s">
        <v>40</v>
      </c>
      <c r="BB734" s="14" t="s">
        <v>40</v>
      </c>
      <c r="BC734" s="14" t="s">
        <v>40</v>
      </c>
      <c r="BD734" s="14" t="s">
        <v>40</v>
      </c>
      <c r="BE734" s="14" t="s">
        <v>40</v>
      </c>
      <c r="BF734" s="14" t="s">
        <v>40</v>
      </c>
      <c r="BG734" s="14" t="s">
        <v>40</v>
      </c>
      <c r="BH734" s="14" t="s">
        <v>40</v>
      </c>
      <c r="BI734" s="14"/>
      <c r="BJ734" s="15">
        <f>IF(AR734="R", $CA734, IF(OR(AR734="P", AR734="T", AR734="N"), 0, IF($C734="DM", $T734, IF(OR(AR734="Y", AR734="IR"),$AM734,IF(AR734="C", IF($BI734="Y", IF($AF734="N/A", $Q734, $AF734), IF($AG734="N/A", $T734,$AG734)))))))</f>
        <v>1</v>
      </c>
      <c r="BK734" s="15">
        <f>IF(AS734="R", $CA734, IF(OR(AS734="P", AS734="T", AS734="N"), 0, IF($C734="DM", $T734, IF(OR(AS734="Y", AS734="IR"),$AM734,IF(AS734="C", IF($BI734="Y", IF($AF734="N/A", $Q734, $AF734), IF($AG734="N/A", $T734,$AG734)))))))</f>
        <v>1</v>
      </c>
      <c r="BL734" s="15">
        <f>IF(AT734="R", $CA734, IF(OR(AT734="P", AT734="T", AT734="N"), 0, IF($C734="DM", $T734, IF(OR(AT734="Y", AT734="IR"),$AM734,IF(AT734="C", IF($BI734="Y", IF($AF734="N/A", $Q734, $AF734), IF($AG734="N/A", $T734,$AG734)))))))</f>
        <v>1</v>
      </c>
      <c r="BM734" s="15">
        <f>IF(AU734="R", $CA734, IF(OR(AU734="P", AU734="T", AU734="N"), 0, IF($C734="DM", $T734, IF(OR(AU734="Y", AU734="IR"),$AM734,IF(AU734="C", IF($BI734="Y", IF($AF734="N/A", $Q734, $AF734), IF($AG734="N/A", $T734,$AG734)))))))</f>
        <v>1</v>
      </c>
      <c r="BN734" s="15">
        <f>IF(AV734="R", $CA734, IF(OR(AV734="P", AV734="T", AV734="N"), 0, IF($C734="DM", $T734, IF(OR(AV734="Y", AV734="IR"),$AM734,IF(AV734="C", IF($BI734="Y", IF($AF734="N/A", $Q734, $AF734), IF($AG734="N/A", $T734,$AG734)))))))</f>
        <v>1</v>
      </c>
      <c r="BO734" s="15">
        <f>IF(AW734="R", $CA734, IF(OR(AW734="P", AW734="T", AW734="N"), 0, IF($C734="DM", $T734, IF(OR(AW734="Y", AW734="IR"),$AM734,IF(AW734="C", IF($BI734="Y", IF($AF734="N/A", $Q734, $AF734), IF($AG734="N/A", $T734,$AG734)))))))</f>
        <v>1</v>
      </c>
      <c r="BP734" s="15">
        <f>IF(AX734="R", $CA734, IF(OR(AX734="P", AX734="T", AX734="N"), 0, IF($C734="DM", $T734, IF(OR(AX734="Y", AX734="IR"),$AM734,IF(AX734="C", IF($BI734="Y", IF($AF734="N/A", $Q734, $AF734), IF($AG734="N/A", $T734,$AG734)))))))</f>
        <v>1</v>
      </c>
      <c r="BQ734" s="15">
        <f>IF(AY734="R", $CA734, IF(OR(AY734="P", AY734="T", AY734="N"), 0, IF($C734="DM", $T734, IF(OR(AY734="Y", AY734="IR"),$AM734,IF(AY734="C", IF($BI734="Y", IF($AF734="N/A", $Q734, $AF734), IF($AG734="N/A", $T734,$AG734)))))))</f>
        <v>1</v>
      </c>
      <c r="BR734" s="15">
        <f>IF(AZ734="R", $CA734, IF(OR(AZ734="P", AZ734="T", AZ734="N"), 0, IF($C734="DM", $T734, IF(OR(AZ734="Y", AZ734="IR"),$AM734,IF(AZ734="C", IF($BI734="Y", IF($AF734="N/A", $Q734, $AF734), IF($AG734="N/A", $T734,$AG734)))))))</f>
        <v>1</v>
      </c>
      <c r="BS734" s="15">
        <f>IF(BA734="R", $CA734, IF(OR(BA734="P", BA734="T", BA734="N"), 0, IF($C734="DM", $T734, IF(OR(BA734="Y", BA734="IR"),$AM734,IF(BA734="C", IF($BI734="Y", IF($AF734="N/A", $Q734, $AF734), IF($AG734="N/A", $T734,$AG734)))))))</f>
        <v>1</v>
      </c>
      <c r="BT734" s="15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1</v>
      </c>
      <c r="BU734" s="15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1</v>
      </c>
      <c r="BV734" s="15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1</v>
      </c>
      <c r="BW734" s="15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1</v>
      </c>
      <c r="BX734" s="15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1</v>
      </c>
      <c r="BY734" s="15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1</v>
      </c>
      <c r="BZ734" s="15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1</v>
      </c>
      <c r="CA734" s="14" t="s">
        <v>75</v>
      </c>
      <c r="CB734" s="15">
        <f>BZ734</f>
        <v>1</v>
      </c>
      <c r="CC734" s="14" t="str">
        <f>IF(OR($BH734="T", $BH734="R"), 0, IF($BH734="C", IF($BI734="Y", IF($BA734="C", 0, IF(AF734="N/A", Q734-T734, AF734-AG734)), IF($AF734="N/A", U734, AH734)), AN734))</f>
        <v>N/A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S:0 G:1 GR:1</v>
      </c>
      <c r="CH734" s="6"/>
      <c r="CK734" s="6"/>
      <c r="CL734" s="6"/>
      <c r="CM734" s="6"/>
      <c r="CN734" s="6"/>
      <c r="CO734" s="6"/>
      <c r="CP734" s="6"/>
    </row>
    <row r="735" spans="1:94" x14ac:dyDescent="0.25">
      <c r="A735" s="13">
        <v>4701</v>
      </c>
      <c r="B735" s="14" t="s">
        <v>1226</v>
      </c>
      <c r="C735" s="14" t="s">
        <v>70</v>
      </c>
      <c r="D735" s="14" t="s">
        <v>60</v>
      </c>
      <c r="E735" s="14">
        <f>VLOOKUP(B735, 'Rookie Year'!$A$2:$B$55555,2,FALSE)</f>
        <v>2017</v>
      </c>
      <c r="F735" s="14">
        <v>2022</v>
      </c>
      <c r="G735" s="14" t="s">
        <v>42</v>
      </c>
      <c r="H735" s="14" t="s">
        <v>1927</v>
      </c>
      <c r="I735" s="15">
        <v>7</v>
      </c>
      <c r="J735" s="14">
        <v>4</v>
      </c>
      <c r="K735" s="16">
        <f>IF(AND(G735&lt;&gt;"N",R735="N/A"), IF(I735&lt;4, 0, 0.25),IF(I735=1, IF(J735=1,0.25, 0.25), IF(I735&lt;13, 0.25, IF(I735&lt;26, 0.4, IF(I735&lt;51, 0.6, 0.75)))))</f>
        <v>0.25</v>
      </c>
      <c r="L735" s="15">
        <f>I735-M735</f>
        <v>5</v>
      </c>
      <c r="M735" s="15">
        <f>ROUNDUP(I735*K735,0)</f>
        <v>2</v>
      </c>
      <c r="N735" s="15">
        <f>M735*J735</f>
        <v>8</v>
      </c>
      <c r="O735" s="15">
        <v>6</v>
      </c>
      <c r="P735" s="15">
        <v>0</v>
      </c>
      <c r="Q735" s="15">
        <f>N735-O735-P735</f>
        <v>2</v>
      </c>
      <c r="R735" s="14" t="s">
        <v>75</v>
      </c>
      <c r="S735" s="14">
        <f>IF(R735="N/A", J735-($B$1-F735), J735-($B$1-R735))</f>
        <v>1</v>
      </c>
      <c r="T735" s="15">
        <v>2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Yes</v>
      </c>
      <c r="AA735" s="17">
        <f>IF(C735="DM", "N/A", IF(Z735="No","N/A",VLOOKUP(B735,'Extension List'!$A$3:$AE$1972,19,FALSE)))</f>
        <v>6</v>
      </c>
      <c r="AB735" s="14">
        <f>IF(C735="DM", "N/A", IF(Z735="No","N/A",VLOOKUP(B735,'Extension List'!$A$3:$AE$1972,21,FALSE)))</f>
        <v>1</v>
      </c>
      <c r="AC735" s="14">
        <f>IF(AA735="N/A", "N/A", 0)</f>
        <v>0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>
        <f>IF(AD735="N/A", L735+T735, L735+AG735)</f>
        <v>7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40</v>
      </c>
      <c r="AS735" s="14" t="s">
        <v>40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I735" s="14"/>
      <c r="BJ735" s="15">
        <f>IF(AR735="R", $CA735, IF(OR(AR735="P", AR735="T", AR735="N"), 0, IF($C735="DM", $T735, IF(OR(AR735="Y", AR735="IR"),$AM735,IF(AR735="C", IF($BI735="Y", IF($AF735="N/A", $Q735, $AF735), IF($AG735="N/A", $T735,$AG735)))))))</f>
        <v>7</v>
      </c>
      <c r="BK735" s="15">
        <f>IF(AS735="R", $CA735, IF(OR(AS735="P", AS735="T", AS735="N"), 0, IF($C735="DM", $T735, IF(OR(AS735="Y", AS735="IR"),$AM735,IF(AS735="C", IF($BI735="Y", IF($AF735="N/A", $Q735, $AF735), IF($AG735="N/A", $T735,$AG735)))))))</f>
        <v>7</v>
      </c>
      <c r="BL735" s="15">
        <f>IF(AT735="R", $CA735, IF(OR(AT735="P", AT735="T", AT735="N"), 0, IF($C735="DM", $T735, IF(OR(AT735="Y", AT735="IR"),$AM735,IF(AT735="C", IF($BI735="Y", IF($AF735="N/A", $Q735, $AF735), IF($AG735="N/A", $T735,$AG735)))))))</f>
        <v>7</v>
      </c>
      <c r="BM735" s="15">
        <f>IF(AU735="R", $CA735, IF(OR(AU735="P", AU735="T", AU735="N"), 0, IF($C735="DM", $T735, IF(OR(AU735="Y", AU735="IR"),$AM735,IF(AU735="C", IF($BI735="Y", IF($AF735="N/A", $Q735, $AF735), IF($AG735="N/A", $T735,$AG735)))))))</f>
        <v>7</v>
      </c>
      <c r="BN735" s="15">
        <f>IF(AV735="R", $CA735, IF(OR(AV735="P", AV735="T", AV735="N"), 0, IF($C735="DM", $T735, IF(OR(AV735="Y", AV735="IR"),$AM735,IF(AV735="C", IF($BI735="Y", IF($AF735="N/A", $Q735, $AF735), IF($AG735="N/A", $T735,$AG735)))))))</f>
        <v>7</v>
      </c>
      <c r="BO735" s="15">
        <f>IF(AW735="R", $CA735, IF(OR(AW735="P", AW735="T", AW735="N"), 0, IF($C735="DM", $T735, IF(OR(AW735="Y", AW735="IR"),$AM735,IF(AW735="C", IF($BI735="Y", IF($AF735="N/A", $Q735, $AF735), IF($AG735="N/A", $T735,$AG735)))))))</f>
        <v>7</v>
      </c>
      <c r="BP735" s="15">
        <f>IF(AX735="R", $CA735, IF(OR(AX735="P", AX735="T", AX735="N"), 0, IF($C735="DM", $T735, IF(OR(AX735="Y", AX735="IR"),$AM735,IF(AX735="C", IF($BI735="Y", IF($AF735="N/A", $Q735, $AF735), IF($AG735="N/A", $T735,$AG735)))))))</f>
        <v>7</v>
      </c>
      <c r="BQ735" s="15">
        <f>IF(AY735="R", $CA735, IF(OR(AY735="P", AY735="T", AY735="N"), 0, IF($C735="DM", $T735, IF(OR(AY735="Y", AY735="IR"),$AM735,IF(AY735="C", IF($BI735="Y", IF($AF735="N/A", $Q735, $AF735), IF($AG735="N/A", $T735,$AG735)))))))</f>
        <v>7</v>
      </c>
      <c r="BR735" s="15">
        <f>IF(AZ735="R", $CA735, IF(OR(AZ735="P", AZ735="T", AZ735="N"), 0, IF($C735="DM", $T735, IF(OR(AZ735="Y", AZ735="IR"),$AM735,IF(AZ735="C", IF($BI735="Y", IF($AF735="N/A", $Q735, $AF735), IF($AG735="N/A", $T735,$AG735)))))))</f>
        <v>7</v>
      </c>
      <c r="BS735" s="15">
        <f>IF(BA735="R", $CA735, IF(OR(BA735="P", BA735="T", BA735="N"), 0, IF($C735="DM", $T735, IF(OR(BA735="Y", BA735="IR"),$AM735,IF(BA735="C", IF($BI735="Y", IF($AF735="N/A", $Q735, $AF735), IF($AG735="N/A", $T735,$AG735)))))))</f>
        <v>7</v>
      </c>
      <c r="BT735" s="15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7</v>
      </c>
      <c r="BU735" s="15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7</v>
      </c>
      <c r="BV735" s="15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7</v>
      </c>
      <c r="BW735" s="15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7</v>
      </c>
      <c r="BX735" s="15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7</v>
      </c>
      <c r="BY735" s="15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7</v>
      </c>
      <c r="BZ735" s="15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7</v>
      </c>
      <c r="CA735" s="14" t="s">
        <v>75</v>
      </c>
      <c r="CB735" s="15">
        <f>BZ735</f>
        <v>7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S:5 G:2 GR:2</v>
      </c>
      <c r="CH735" s="6"/>
      <c r="CK735" s="6"/>
      <c r="CL735" s="6"/>
      <c r="CM735" s="6"/>
      <c r="CN735" s="6"/>
      <c r="CO735" s="6"/>
      <c r="CP735" s="6"/>
    </row>
    <row r="736" spans="1:94" x14ac:dyDescent="0.25">
      <c r="A736" s="13">
        <v>5923</v>
      </c>
      <c r="B736" s="14" t="s">
        <v>2896</v>
      </c>
      <c r="C736" s="14" t="s">
        <v>71</v>
      </c>
      <c r="D736" s="14" t="s">
        <v>60</v>
      </c>
      <c r="E736" s="14">
        <f>VLOOKUP(B736, 'Rookie Year'!$A$2:$B$55555,2,FALSE)</f>
        <v>2022</v>
      </c>
      <c r="F736" s="14">
        <v>2025</v>
      </c>
      <c r="G736" s="14" t="s">
        <v>42</v>
      </c>
      <c r="H736" s="14" t="s">
        <v>1927</v>
      </c>
      <c r="I736" s="15">
        <v>1</v>
      </c>
      <c r="J736" s="14">
        <v>1</v>
      </c>
      <c r="K736" s="16">
        <f>IF(AND(G736&lt;&gt;"N",R736="N/A"), IF(I736&lt;4, 0, 0.25),IF(I736=1, IF(J736=1,0.25, 0.25), IF(I736&lt;13, 0.25, IF(I736&lt;26, 0.4, IF(I736&lt;51, 0.6, 0.75)))))</f>
        <v>0.25</v>
      </c>
      <c r="L736" s="15">
        <f>I736-M736</f>
        <v>0</v>
      </c>
      <c r="M736" s="15">
        <f>ROUNDUP(I736*K736,0)</f>
        <v>1</v>
      </c>
      <c r="N736" s="15">
        <f>M736*J736</f>
        <v>1</v>
      </c>
      <c r="O736" s="15">
        <v>0</v>
      </c>
      <c r="P736" s="15">
        <v>0</v>
      </c>
      <c r="Q736" s="15">
        <f>N736-O736-P736</f>
        <v>1</v>
      </c>
      <c r="R736" s="14" t="s">
        <v>75</v>
      </c>
      <c r="S736" s="14">
        <f>IF(R736="N/A", J736-($B$1-F736), J736-($B$1-R736))</f>
        <v>1</v>
      </c>
      <c r="T736" s="15">
        <f>IF($S736&lt;1, "N/A", $M736)</f>
        <v>1</v>
      </c>
      <c r="U736" s="15" t="str">
        <f>IF($S736&lt;2, "N/A", $M736)</f>
        <v>N/A</v>
      </c>
      <c r="V736" s="15" t="str">
        <f>IF($S736&lt;3, "N/A", $M736)</f>
        <v>N/A</v>
      </c>
      <c r="W736" s="15" t="str">
        <f>IF($S736&lt;4, "N/A", $M736)</f>
        <v>N/A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No</v>
      </c>
      <c r="AA736" s="17" t="str">
        <f>IF(C736="DM", "N/A", IF(Z736="No","N/A",VLOOKUP(B736,'Extension List'!$A$3:$AE$1972,19,FALSE)))</f>
        <v>N/A</v>
      </c>
      <c r="AB736" s="14" t="str">
        <f>IF(C736="DM", "N/A", IF(Z736="No","N/A",VLOOKUP(B736,'Extension List'!$A$3:$AE$1972,21,FALSE)))</f>
        <v>N/A</v>
      </c>
      <c r="AC736" s="14" t="str">
        <f>IF(AA736="N/A", "N/A", 0)</f>
        <v>N/A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>
        <f>IF(AD736="N/A", L736+T736, L736+AG736)</f>
        <v>1</v>
      </c>
      <c r="AN736" s="15" t="str">
        <f>IF(AD736="N/A", IF(U736="N/A", "N/A", L736+U736), AD736+AH736)</f>
        <v>N/A</v>
      </c>
      <c r="AO736" s="15" t="str">
        <f>IF(AD736="N/A", IF(V736="N/A", "N/A", L736+V736), IF(AI736="N/A", "N/A", AD736+AI736))</f>
        <v>N/A</v>
      </c>
      <c r="AP736" s="15" t="str">
        <f>IF(AD736="N/A", IF(W736="N/A", "N/A", L736+W736), IF(AJ736="N/A", "N/A", AD736+AJ736))</f>
        <v>N/A</v>
      </c>
      <c r="AQ736" s="15" t="str">
        <f>IF(AD736="N/A", IF(X736="N/A", "N/A", L736+X736), IF(AK736="N/A", "N/A", AD736+AK736))</f>
        <v>N/A</v>
      </c>
      <c r="AR736" s="14" t="s">
        <v>40</v>
      </c>
      <c r="AS736" s="14" t="s">
        <v>40</v>
      </c>
      <c r="AT736" s="14" t="s">
        <v>40</v>
      </c>
      <c r="AU736" s="14" t="s">
        <v>44</v>
      </c>
      <c r="AV736" s="14" t="s">
        <v>44</v>
      </c>
      <c r="AW736" s="14" t="s">
        <v>44</v>
      </c>
      <c r="AX736" s="14" t="s">
        <v>44</v>
      </c>
      <c r="AY736" s="14" t="s">
        <v>44</v>
      </c>
      <c r="AZ736" s="14" t="s">
        <v>44</v>
      </c>
      <c r="BA736" s="14" t="s">
        <v>44</v>
      </c>
      <c r="BB736" s="14" t="s">
        <v>44</v>
      </c>
      <c r="BC736" s="14" t="s">
        <v>44</v>
      </c>
      <c r="BD736" s="14" t="s">
        <v>44</v>
      </c>
      <c r="BE736" s="14" t="s">
        <v>44</v>
      </c>
      <c r="BF736" s="14" t="s">
        <v>44</v>
      </c>
      <c r="BG736" s="14" t="s">
        <v>44</v>
      </c>
      <c r="BH736" s="14" t="s">
        <v>44</v>
      </c>
      <c r="BI736" s="14"/>
      <c r="BJ736" s="15">
        <f>IF(AR736="R", $CA736, IF(OR(AR736="P", AR736="T", AR736="N"), 0, IF($C736="DM", $T736, IF(OR(AR736="Y", AR736="IR"),$AM736,IF(AR736="C", IF($BI736="Y", IF($AF736="N/A", $Q736, $AF736), IF($AG736="N/A", $T736,$AG736)))))))</f>
        <v>1</v>
      </c>
      <c r="BK736" s="15">
        <f>IF(AS736="R", $CA736, IF(OR(AS736="P", AS736="T", AS736="N"), 0, IF($C736="DM", $T736, IF(OR(AS736="Y", AS736="IR"),$AM736,IF(AS736="C", IF($BI736="Y", IF($AF736="N/A", $Q736, $AF736), IF($AG736="N/A", $T736,$AG736)))))))</f>
        <v>1</v>
      </c>
      <c r="BL736" s="15">
        <f>IF(AT736="R", $CA736, IF(OR(AT736="P", AT736="T", AT736="N"), 0, IF($C736="DM", $T736, IF(OR(AT736="Y", AT736="IR"),$AM736,IF(AT736="C", IF($BI736="Y", IF($AF736="N/A", $Q736, $AF736), IF($AG736="N/A", $T736,$AG736)))))))</f>
        <v>1</v>
      </c>
      <c r="BM736" s="15">
        <f>IF(AU736="R", $CA736, IF(OR(AU736="P", AU736="T", AU736="N"), 0, IF($C736="DM", $T736, IF(OR(AU736="Y", AU736="IR"),$AM736,IF(AU736="C", IF($BI736="Y", IF($AF736="N/A", $Q736, $AF736), IF($AG736="N/A", $T736,$AG736)))))))</f>
        <v>1</v>
      </c>
      <c r="BN736" s="15">
        <f>IF(AV736="R", $CA736, IF(OR(AV736="P", AV736="T", AV736="N"), 0, IF($C736="DM", $T736, IF(OR(AV736="Y", AV736="IR"),$AM736,IF(AV736="C", IF($BI736="Y", IF($AF736="N/A", $Q736, $AF736), IF($AG736="N/A", $T736,$AG736)))))))</f>
        <v>1</v>
      </c>
      <c r="BO736" s="15">
        <f>IF(AW736="R", $CA736, IF(OR(AW736="P", AW736="T", AW736="N"), 0, IF($C736="DM", $T736, IF(OR(AW736="Y", AW736="IR"),$AM736,IF(AW736="C", IF($BI736="Y", IF($AF736="N/A", $Q736, $AF736), IF($AG736="N/A", $T736,$AG736)))))))</f>
        <v>1</v>
      </c>
      <c r="BP736" s="15">
        <f>IF(AX736="R", $CA736, IF(OR(AX736="P", AX736="T", AX736="N"), 0, IF($C736="DM", $T736, IF(OR(AX736="Y", AX736="IR"),$AM736,IF(AX736="C", IF($BI736="Y", IF($AF736="N/A", $Q736, $AF736), IF($AG736="N/A", $T736,$AG736)))))))</f>
        <v>1</v>
      </c>
      <c r="BQ736" s="15">
        <f>IF(AY736="R", $CA736, IF(OR(AY736="P", AY736="T", AY736="N"), 0, IF($C736="DM", $T736, IF(OR(AY736="Y", AY736="IR"),$AM736,IF(AY736="C", IF($BI736="Y", IF($AF736="N/A", $Q736, $AF736), IF($AG736="N/A", $T736,$AG736)))))))</f>
        <v>1</v>
      </c>
      <c r="BR736" s="15">
        <f>IF(AZ736="R", $CA736, IF(OR(AZ736="P", AZ736="T", AZ736="N"), 0, IF($C736="DM", $T736, IF(OR(AZ736="Y", AZ736="IR"),$AM736,IF(AZ736="C", IF($BI736="Y", IF($AF736="N/A", $Q736, $AF736), IF($AG736="N/A", $T736,$AG736)))))))</f>
        <v>1</v>
      </c>
      <c r="BS736" s="15">
        <f>IF(BA736="R", $CA736, IF(OR(BA736="P", BA736="T", BA736="N"), 0, IF($C736="DM", $T736, IF(OR(BA736="Y", BA736="IR"),$AM736,IF(BA736="C", IF($BI736="Y", IF($AF736="N/A", $Q736, $AF736), IF($AG736="N/A", $T736,$AG736)))))))</f>
        <v>1</v>
      </c>
      <c r="BT736" s="15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1</v>
      </c>
      <c r="BU736" s="15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1</v>
      </c>
      <c r="BV736" s="15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1</v>
      </c>
      <c r="BW736" s="15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1</v>
      </c>
      <c r="BX736" s="15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1</v>
      </c>
      <c r="BY736" s="15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1</v>
      </c>
      <c r="BZ736" s="15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1</v>
      </c>
      <c r="CA736" s="14" t="s">
        <v>75</v>
      </c>
      <c r="CB736" s="15">
        <f>BZ736</f>
        <v>1</v>
      </c>
      <c r="CC736" s="14" t="str">
        <f>IF(OR($BH736="T", $BH736="R"), 0, IF($BH736="C", IF($BI736="Y", IF($BA736="C", 0, IF(AF736="N/A", Q736-T736, AF736-AG736)), IF($AF736="N/A", U736, AH736)), AN736))</f>
        <v>N/A</v>
      </c>
      <c r="CD736" s="14" t="str">
        <f>IF(OR($BH736="T", $BH736="R"), 0, IF($BH736="C", IF($BI736="Y", 0, IF($AF736="N/A", V736, AI736)), AO736))</f>
        <v>N/A</v>
      </c>
      <c r="CE736" s="14" t="str">
        <f>IF(OR($BH736="T", $BH736="R"), 0, IF($BH736="C", IF($BI736="Y", 0, IF($AF736="N/A", W736, AJ736)), AP736))</f>
        <v>N/A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S:0 G:1 GR:1</v>
      </c>
      <c r="CH736" s="6"/>
      <c r="CK736" s="6"/>
      <c r="CL736" s="6"/>
      <c r="CM736" s="6"/>
      <c r="CN736" s="6"/>
      <c r="CO736" s="6"/>
      <c r="CP736" s="6"/>
    </row>
    <row r="737" spans="1:94" x14ac:dyDescent="0.25">
      <c r="A737" s="13">
        <v>5919</v>
      </c>
      <c r="B737" s="14" t="s">
        <v>3112</v>
      </c>
      <c r="C737" s="14" t="s">
        <v>71</v>
      </c>
      <c r="D737" s="14" t="s">
        <v>60</v>
      </c>
      <c r="E737" s="14">
        <f>VLOOKUP(B737, 'Rookie Year'!$A$2:$B$55555,2,FALSE)</f>
        <v>2021</v>
      </c>
      <c r="F737" s="14">
        <v>2025</v>
      </c>
      <c r="G737" s="14" t="s">
        <v>42</v>
      </c>
      <c r="H737" s="14" t="s">
        <v>1927</v>
      </c>
      <c r="I737" s="15">
        <v>1</v>
      </c>
      <c r="J737" s="14">
        <v>1</v>
      </c>
      <c r="K737" s="16">
        <f>IF(AND(G737&lt;&gt;"N",R737="N/A"), IF(I737&lt;4, 0, 0.25),IF(I737=1, IF(J737=1,0.25, 0.25), IF(I737&lt;13, 0.25, IF(I737&lt;26, 0.4, IF(I737&lt;51, 0.6, 0.75)))))</f>
        <v>0.25</v>
      </c>
      <c r="L737" s="15">
        <f>I737-M737</f>
        <v>0</v>
      </c>
      <c r="M737" s="15">
        <f>ROUNDUP(I737*K737,0)</f>
        <v>1</v>
      </c>
      <c r="N737" s="15">
        <f>M737*J737</f>
        <v>1</v>
      </c>
      <c r="O737" s="15">
        <v>0</v>
      </c>
      <c r="P737" s="15">
        <v>0</v>
      </c>
      <c r="Q737" s="15">
        <f>N737-O737-P737</f>
        <v>1</v>
      </c>
      <c r="R737" s="14" t="s">
        <v>75</v>
      </c>
      <c r="S737" s="14">
        <f>IF(R737="N/A", J737-($B$1-F737), J737-($B$1-R737))</f>
        <v>1</v>
      </c>
      <c r="T737" s="15">
        <f>IF($S737&lt;1, "N/A", $M737)</f>
        <v>1</v>
      </c>
      <c r="U737" s="15" t="str">
        <f>IF($S737&lt;2, "N/A", $M737)</f>
        <v>N/A</v>
      </c>
      <c r="V737" s="15" t="str">
        <f>IF($S737&lt;3, "N/A", $M737)</f>
        <v>N/A</v>
      </c>
      <c r="W737" s="15" t="str">
        <f>IF($S737&lt;4, "N/A", $M737)</f>
        <v>N/A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No</v>
      </c>
      <c r="AA737" s="17" t="str">
        <f>IF(C737="DM", "N/A", IF(Z737="No","N/A",VLOOKUP(B737,'Extension List'!$A$3:$AE$1972,19,FALSE)))</f>
        <v>N/A</v>
      </c>
      <c r="AB737" s="14" t="str">
        <f>IF(C737="DM", "N/A", IF(Z737="No","N/A",VLOOKUP(B737,'Extension List'!$A$3:$AE$1972,21,FALSE)))</f>
        <v>N/A</v>
      </c>
      <c r="AC737" s="14" t="str">
        <f>IF(AA737="N/A", "N/A", 0)</f>
        <v>N/A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>
        <f>IF(AD737="N/A", L737+T737, L737+AG737)</f>
        <v>1</v>
      </c>
      <c r="AN737" s="15" t="str">
        <f>IF(AD737="N/A", IF(U737="N/A", "N/A", L737+U737), AD737+AH737)</f>
        <v>N/A</v>
      </c>
      <c r="AO737" s="15" t="str">
        <f>IF(AD737="N/A", IF(V737="N/A", "N/A", L737+V737), IF(AI737="N/A", "N/A", AD737+AI737))</f>
        <v>N/A</v>
      </c>
      <c r="AP737" s="15" t="str">
        <f>IF(AD737="N/A", IF(W737="N/A", "N/A", L737+W737), IF(AJ737="N/A", "N/A", AD737+AJ737))</f>
        <v>N/A</v>
      </c>
      <c r="AQ737" s="15" t="str">
        <f>IF(AD737="N/A", IF(X737="N/A", "N/A", L737+X737), IF(AK737="N/A", "N/A", AD737+AK737))</f>
        <v>N/A</v>
      </c>
      <c r="AR737" s="14" t="s">
        <v>40</v>
      </c>
      <c r="AS737" s="14" t="s">
        <v>40</v>
      </c>
      <c r="AT737" s="14" t="s">
        <v>40</v>
      </c>
      <c r="AU737" s="14" t="s">
        <v>40</v>
      </c>
      <c r="AV737" s="14" t="s">
        <v>40</v>
      </c>
      <c r="AW737" s="14" t="s">
        <v>40</v>
      </c>
      <c r="AX737" s="14" t="s">
        <v>40</v>
      </c>
      <c r="AY737" s="14" t="s">
        <v>40</v>
      </c>
      <c r="AZ737" s="14" t="s">
        <v>40</v>
      </c>
      <c r="BA737" s="14" t="s">
        <v>40</v>
      </c>
      <c r="BB737" s="14" t="s">
        <v>40</v>
      </c>
      <c r="BC737" s="14" t="s">
        <v>40</v>
      </c>
      <c r="BD737" s="14" t="s">
        <v>40</v>
      </c>
      <c r="BE737" s="14" t="s">
        <v>40</v>
      </c>
      <c r="BF737" s="14" t="s">
        <v>40</v>
      </c>
      <c r="BG737" s="14" t="s">
        <v>40</v>
      </c>
      <c r="BH737" s="14" t="s">
        <v>40</v>
      </c>
      <c r="BI737" s="14"/>
      <c r="BJ737" s="15">
        <f>IF(AR737="R", $CA737, IF(OR(AR737="P", AR737="T", AR737="N"), 0, IF($C737="DM", $T737, IF(OR(AR737="Y", AR737="IR"),$AM737,IF(AR737="C", IF($BI737="Y", IF($AF737="N/A", $Q737, $AF737), IF($AG737="N/A", $T737,$AG737)))))))</f>
        <v>1</v>
      </c>
      <c r="BK737" s="15">
        <f>IF(AS737="R", $CA737, IF(OR(AS737="P", AS737="T", AS737="N"), 0, IF($C737="DM", $T737, IF(OR(AS737="Y", AS737="IR"),$AM737,IF(AS737="C", IF($BI737="Y", IF($AF737="N/A", $Q737, $AF737), IF($AG737="N/A", $T737,$AG737)))))))</f>
        <v>1</v>
      </c>
      <c r="BL737" s="15">
        <f>IF(AT737="R", $CA737, IF(OR(AT737="P", AT737="T", AT737="N"), 0, IF($C737="DM", $T737, IF(OR(AT737="Y", AT737="IR"),$AM737,IF(AT737="C", IF($BI737="Y", IF($AF737="N/A", $Q737, $AF737), IF($AG737="N/A", $T737,$AG737)))))))</f>
        <v>1</v>
      </c>
      <c r="BM737" s="15">
        <f>IF(AU737="R", $CA737, IF(OR(AU737="P", AU737="T", AU737="N"), 0, IF($C737="DM", $T737, IF(OR(AU737="Y", AU737="IR"),$AM737,IF(AU737="C", IF($BI737="Y", IF($AF737="N/A", $Q737, $AF737), IF($AG737="N/A", $T737,$AG737)))))))</f>
        <v>1</v>
      </c>
      <c r="BN737" s="15">
        <f>IF(AV737="R", $CA737, IF(OR(AV737="P", AV737="T", AV737="N"), 0, IF($C737="DM", $T737, IF(OR(AV737="Y", AV737="IR"),$AM737,IF(AV737="C", IF($BI737="Y", IF($AF737="N/A", $Q737, $AF737), IF($AG737="N/A", $T737,$AG737)))))))</f>
        <v>1</v>
      </c>
      <c r="BO737" s="15">
        <f>IF(AW737="R", $CA737, IF(OR(AW737="P", AW737="T", AW737="N"), 0, IF($C737="DM", $T737, IF(OR(AW737="Y", AW737="IR"),$AM737,IF(AW737="C", IF($BI737="Y", IF($AF737="N/A", $Q737, $AF737), IF($AG737="N/A", $T737,$AG737)))))))</f>
        <v>1</v>
      </c>
      <c r="BP737" s="15">
        <f>IF(AX737="R", $CA737, IF(OR(AX737="P", AX737="T", AX737="N"), 0, IF($C737="DM", $T737, IF(OR(AX737="Y", AX737="IR"),$AM737,IF(AX737="C", IF($BI737="Y", IF($AF737="N/A", $Q737, $AF737), IF($AG737="N/A", $T737,$AG737)))))))</f>
        <v>1</v>
      </c>
      <c r="BQ737" s="15">
        <f>IF(AY737="R", $CA737, IF(OR(AY737="P", AY737="T", AY737="N"), 0, IF($C737="DM", $T737, IF(OR(AY737="Y", AY737="IR"),$AM737,IF(AY737="C", IF($BI737="Y", IF($AF737="N/A", $Q737, $AF737), IF($AG737="N/A", $T737,$AG737)))))))</f>
        <v>1</v>
      </c>
      <c r="BR737" s="15">
        <f>IF(AZ737="R", $CA737, IF(OR(AZ737="P", AZ737="T", AZ737="N"), 0, IF($C737="DM", $T737, IF(OR(AZ737="Y", AZ737="IR"),$AM737,IF(AZ737="C", IF($BI737="Y", IF($AF737="N/A", $Q737, $AF737), IF($AG737="N/A", $T737,$AG737)))))))</f>
        <v>1</v>
      </c>
      <c r="BS737" s="15">
        <f>IF(BA737="R", $CA737, IF(OR(BA737="P", BA737="T", BA737="N"), 0, IF($C737="DM", $T737, IF(OR(BA737="Y", BA737="IR"),$AM737,IF(BA737="C", IF($BI737="Y", IF($AF737="N/A", $Q737, $AF737), IF($AG737="N/A", $T737,$AG737)))))))</f>
        <v>1</v>
      </c>
      <c r="BT737" s="15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1</v>
      </c>
      <c r="BU737" s="15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1</v>
      </c>
      <c r="BV737" s="15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1</v>
      </c>
      <c r="BW737" s="15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1</v>
      </c>
      <c r="BX737" s="15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1</v>
      </c>
      <c r="BY737" s="15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1</v>
      </c>
      <c r="BZ737" s="15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1</v>
      </c>
      <c r="CA737" s="14" t="s">
        <v>75</v>
      </c>
      <c r="CB737" s="15">
        <f>BZ737</f>
        <v>1</v>
      </c>
      <c r="CC737" s="14" t="str">
        <f>IF(OR($BH737="T", $BH737="R"), 0, IF($BH737="C", IF($BI737="Y", IF($BA737="C", 0, IF(AF737="N/A", Q737-T737, AF737-AG737)), IF($AF737="N/A", U737, AH737)), AN737))</f>
        <v>N/A</v>
      </c>
      <c r="CD737" s="14" t="str">
        <f>IF(OR($BH737="T", $BH737="R"), 0, IF($BH737="C", IF($BI737="Y", 0, IF($AF737="N/A", V737, AI737)), AO737))</f>
        <v>N/A</v>
      </c>
      <c r="CE737" s="14" t="str">
        <f>IF(OR($BH737="T", $BH737="R"), 0, IF($BH737="C", IF($BI737="Y", 0, IF($AF737="N/A", W737, AJ737)), AP737))</f>
        <v>N/A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S:0 G:1 GR:1</v>
      </c>
      <c r="CH737" s="6"/>
      <c r="CK737" s="6"/>
      <c r="CL737" s="6"/>
      <c r="CM737" s="6"/>
      <c r="CN737" s="6"/>
      <c r="CO737" s="6"/>
      <c r="CP737" s="6"/>
    </row>
    <row r="738" spans="1:94" x14ac:dyDescent="0.25">
      <c r="A738" s="13">
        <v>5928</v>
      </c>
      <c r="B738" s="14" t="s">
        <v>2678</v>
      </c>
      <c r="C738" s="14" t="s">
        <v>71</v>
      </c>
      <c r="D738" s="14" t="s">
        <v>60</v>
      </c>
      <c r="E738" s="14">
        <f>VLOOKUP(B738, 'Rookie Year'!$A$2:$B$55555,2,FALSE)</f>
        <v>2020</v>
      </c>
      <c r="F738" s="14">
        <v>2025</v>
      </c>
      <c r="G738" s="14" t="s">
        <v>42</v>
      </c>
      <c r="H738" s="14" t="s">
        <v>1927</v>
      </c>
      <c r="I738" s="15">
        <v>1</v>
      </c>
      <c r="J738" s="14">
        <v>1</v>
      </c>
      <c r="K738" s="16">
        <f>IF(AND(G738&lt;&gt;"N",R738="N/A"), IF(I738&lt;4, 0, 0.25),IF(I738=1, IF(J738=1,0.25, 0.25), IF(I738&lt;13, 0.25, IF(I738&lt;26, 0.4, IF(I738&lt;51, 0.6, 0.75)))))</f>
        <v>0.25</v>
      </c>
      <c r="L738" s="15">
        <f>I738-M738</f>
        <v>0</v>
      </c>
      <c r="M738" s="15">
        <f>ROUNDUP(I738*K738,0)</f>
        <v>1</v>
      </c>
      <c r="N738" s="15">
        <f>M738*J738</f>
        <v>1</v>
      </c>
      <c r="O738" s="15">
        <v>0</v>
      </c>
      <c r="P738" s="15">
        <v>0</v>
      </c>
      <c r="Q738" s="15">
        <f>N738-O738-P738</f>
        <v>1</v>
      </c>
      <c r="R738" s="14" t="s">
        <v>75</v>
      </c>
      <c r="S738" s="14">
        <f>IF(R738="N/A", J738-($B$1-F738), J738-($B$1-R738))</f>
        <v>1</v>
      </c>
      <c r="T738" s="15">
        <f>IF($S738&lt;1, "N/A", $M738)</f>
        <v>1</v>
      </c>
      <c r="U738" s="15" t="str">
        <f>IF($S738&lt;2, "N/A", $M738)</f>
        <v>N/A</v>
      </c>
      <c r="V738" s="15" t="str">
        <f>IF($S738&lt;3, "N/A", $M738)</f>
        <v>N/A</v>
      </c>
      <c r="W738" s="15" t="str">
        <f>IF($S738&lt;4, "N/A", $M738)</f>
        <v>N/A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No</v>
      </c>
      <c r="AA738" s="17" t="str">
        <f>IF(C738="DM", "N/A", IF(Z738="No","N/A",VLOOKUP(B738,'Extension List'!$A$3:$AE$1972,19,FALSE)))</f>
        <v>N/A</v>
      </c>
      <c r="AB738" s="14" t="str">
        <f>IF(C738="DM", "N/A", IF(Z738="No","N/A",VLOOKUP(B738,'Extension List'!$A$3:$AE$1972,21,FALSE)))</f>
        <v>N/A</v>
      </c>
      <c r="AC738" s="14" t="str">
        <f>IF(AA738="N/A", "N/A", 0)</f>
        <v>N/A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>
        <f>IF(AD738="N/A", L738+T738, L738+AG738)</f>
        <v>1</v>
      </c>
      <c r="AN738" s="15" t="str">
        <f>IF(AD738="N/A", IF(U738="N/A", "N/A", L738+U738), AD738+AH738)</f>
        <v>N/A</v>
      </c>
      <c r="AO738" s="15" t="str">
        <f>IF(AD738="N/A", IF(V738="N/A", "N/A", L738+V738), IF(AI738="N/A", "N/A", AD738+AI738))</f>
        <v>N/A</v>
      </c>
      <c r="AP738" s="15" t="str">
        <f>IF(AD738="N/A", IF(W738="N/A", "N/A", L738+W738), IF(AJ738="N/A", "N/A", AD738+AJ738))</f>
        <v>N/A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40</v>
      </c>
      <c r="AW738" s="14" t="s">
        <v>40</v>
      </c>
      <c r="AX738" s="14" t="s">
        <v>40</v>
      </c>
      <c r="AY738" s="14" t="s">
        <v>40</v>
      </c>
      <c r="AZ738" s="14" t="s">
        <v>40</v>
      </c>
      <c r="BA738" s="14" t="s">
        <v>40</v>
      </c>
      <c r="BB738" s="14" t="s">
        <v>40</v>
      </c>
      <c r="BC738" s="14" t="s">
        <v>40</v>
      </c>
      <c r="BD738" s="14" t="s">
        <v>40</v>
      </c>
      <c r="BE738" s="14" t="s">
        <v>40</v>
      </c>
      <c r="BF738" s="14" t="s">
        <v>40</v>
      </c>
      <c r="BG738" s="14" t="s">
        <v>40</v>
      </c>
      <c r="BH738" s="14" t="s">
        <v>40</v>
      </c>
      <c r="BI738" s="14"/>
      <c r="BJ738" s="15">
        <f>IF(AR738="R", $CA738, IF(OR(AR738="P", AR738="T", AR738="N"), 0, IF($C738="DM", $T738, IF(OR(AR738="Y", AR738="IR"),$AM738,IF(AR738="C", IF($BI738="Y", IF($AF738="N/A", $Q738, $AF738), IF($AG738="N/A", $T738,$AG738)))))))</f>
        <v>1</v>
      </c>
      <c r="BK738" s="15">
        <f>IF(AS738="R", $CA738, IF(OR(AS738="P", AS738="T", AS738="N"), 0, IF($C738="DM", $T738, IF(OR(AS738="Y", AS738="IR"),$AM738,IF(AS738="C", IF($BI738="Y", IF($AF738="N/A", $Q738, $AF738), IF($AG738="N/A", $T738,$AG738)))))))</f>
        <v>1</v>
      </c>
      <c r="BL738" s="15">
        <f>IF(AT738="R", $CA738, IF(OR(AT738="P", AT738="T", AT738="N"), 0, IF($C738="DM", $T738, IF(OR(AT738="Y", AT738="IR"),$AM738,IF(AT738="C", IF($BI738="Y", IF($AF738="N/A", $Q738, $AF738), IF($AG738="N/A", $T738,$AG738)))))))</f>
        <v>1</v>
      </c>
      <c r="BM738" s="15">
        <f>IF(AU738="R", $CA738, IF(OR(AU738="P", AU738="T", AU738="N"), 0, IF($C738="DM", $T738, IF(OR(AU738="Y", AU738="IR"),$AM738,IF(AU738="C", IF($BI738="Y", IF($AF738="N/A", $Q738, $AF738), IF($AG738="N/A", $T738,$AG738)))))))</f>
        <v>1</v>
      </c>
      <c r="BN738" s="15">
        <f>IF(AV738="R", $CA738, IF(OR(AV738="P", AV738="T", AV738="N"), 0, IF($C738="DM", $T738, IF(OR(AV738="Y", AV738="IR"),$AM738,IF(AV738="C", IF($BI738="Y", IF($AF738="N/A", $Q738, $AF738), IF($AG738="N/A", $T738,$AG738)))))))</f>
        <v>1</v>
      </c>
      <c r="BO738" s="15">
        <f>IF(AW738="R", $CA738, IF(OR(AW738="P", AW738="T", AW738="N"), 0, IF($C738="DM", $T738, IF(OR(AW738="Y", AW738="IR"),$AM738,IF(AW738="C", IF($BI738="Y", IF($AF738="N/A", $Q738, $AF738), IF($AG738="N/A", $T738,$AG738)))))))</f>
        <v>1</v>
      </c>
      <c r="BP738" s="15">
        <f>IF(AX738="R", $CA738, IF(OR(AX738="P", AX738="T", AX738="N"), 0, IF($C738="DM", $T738, IF(OR(AX738="Y", AX738="IR"),$AM738,IF(AX738="C", IF($BI738="Y", IF($AF738="N/A", $Q738, $AF738), IF($AG738="N/A", $T738,$AG738)))))))</f>
        <v>1</v>
      </c>
      <c r="BQ738" s="15">
        <f>IF(AY738="R", $CA738, IF(OR(AY738="P", AY738="T", AY738="N"), 0, IF($C738="DM", $T738, IF(OR(AY738="Y", AY738="IR"),$AM738,IF(AY738="C", IF($BI738="Y", IF($AF738="N/A", $Q738, $AF738), IF($AG738="N/A", $T738,$AG738)))))))</f>
        <v>1</v>
      </c>
      <c r="BR738" s="15">
        <f>IF(AZ738="R", $CA738, IF(OR(AZ738="P", AZ738="T", AZ738="N"), 0, IF($C738="DM", $T738, IF(OR(AZ738="Y", AZ738="IR"),$AM738,IF(AZ738="C", IF($BI738="Y", IF($AF738="N/A", $Q738, $AF738), IF($AG738="N/A", $T738,$AG738)))))))</f>
        <v>1</v>
      </c>
      <c r="BS738" s="15">
        <f>IF(BA738="R", $CA738, IF(OR(BA738="P", BA738="T", BA738="N"), 0, IF($C738="DM", $T738, IF(OR(BA738="Y", BA738="IR"),$AM738,IF(BA738="C", IF($BI738="Y", IF($AF738="N/A", $Q738, $AF738), IF($AG738="N/A", $T738,$AG738)))))))</f>
        <v>1</v>
      </c>
      <c r="BT738" s="15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1</v>
      </c>
      <c r="BU738" s="15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1</v>
      </c>
      <c r="BV738" s="15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1</v>
      </c>
      <c r="BW738" s="15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1</v>
      </c>
      <c r="BX738" s="15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1</v>
      </c>
      <c r="BY738" s="15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1</v>
      </c>
      <c r="BZ738" s="15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1</v>
      </c>
      <c r="CA738" s="14" t="s">
        <v>75</v>
      </c>
      <c r="CB738" s="15">
        <f>BZ738</f>
        <v>1</v>
      </c>
      <c r="CC738" s="14" t="str">
        <f>IF(OR($BH738="T", $BH738="R"), 0, IF($BH738="C", IF($BI738="Y", IF($BA738="C", 0, IF(AF738="N/A", Q738-T738, AF738-AG738)), IF($AF738="N/A", U738, AH738)), AN738))</f>
        <v>N/A</v>
      </c>
      <c r="CD738" s="14" t="str">
        <f>IF(OR($BH738="T", $BH738="R"), 0, IF($BH738="C", IF($BI738="Y", 0, IF($AF738="N/A", V738, AI738)), AO738))</f>
        <v>N/A</v>
      </c>
      <c r="CE738" s="14" t="str">
        <f>IF(OR($BH738="T", $BH738="R"), 0, IF($BH738="C", IF($BI738="Y", 0, IF($AF738="N/A", W738, AJ738)), AP738))</f>
        <v>N/A</v>
      </c>
      <c r="CF738" s="14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S:0 G:1 GR:1</v>
      </c>
      <c r="CH738" s="6"/>
      <c r="CK738" s="6"/>
      <c r="CL738" s="6"/>
      <c r="CM738" s="6"/>
      <c r="CN738" s="6"/>
      <c r="CO738" s="6"/>
      <c r="CP738" s="6"/>
    </row>
    <row r="739" spans="1:94" x14ac:dyDescent="0.25">
      <c r="A739" s="13">
        <v>6040</v>
      </c>
      <c r="B739" s="14" t="s">
        <v>3156</v>
      </c>
      <c r="C739" s="14" t="s">
        <v>71</v>
      </c>
      <c r="D739" s="14" t="s">
        <v>60</v>
      </c>
      <c r="E739" s="14">
        <v>2025</v>
      </c>
      <c r="F739" s="14">
        <v>2025</v>
      </c>
      <c r="G739" s="14" t="s">
        <v>40</v>
      </c>
      <c r="H739" s="14" t="s">
        <v>2184</v>
      </c>
      <c r="I739" s="15">
        <v>2</v>
      </c>
      <c r="J739" s="14">
        <v>3</v>
      </c>
      <c r="K739" s="16">
        <f>IF(AND(G739&lt;&gt;"N",R739="N/A"), IF(I739&lt;4, 0, 0.25),IF(I739=1, IF(J739=1,0.25, 0.25), IF(I739&lt;13, 0.25, IF(I739&lt;26, 0.4, IF(I739&lt;51, 0.6, 0.75)))))</f>
        <v>0</v>
      </c>
      <c r="L739" s="15">
        <f>I739-M739</f>
        <v>2</v>
      </c>
      <c r="M739" s="15">
        <f>ROUNDUP(I739*K739,0)</f>
        <v>0</v>
      </c>
      <c r="N739" s="15">
        <f>M739*J739</f>
        <v>0</v>
      </c>
      <c r="O739" s="15">
        <v>0</v>
      </c>
      <c r="P739" s="15">
        <v>0</v>
      </c>
      <c r="Q739" s="15">
        <f>N739-O739-P739</f>
        <v>0</v>
      </c>
      <c r="R739" s="14" t="s">
        <v>75</v>
      </c>
      <c r="S739" s="14">
        <f>IF(R739="N/A", J739-($B$1-F739), J739-($B$1-R739))</f>
        <v>3</v>
      </c>
      <c r="T739" s="15">
        <f>IF($S739&lt;1, "N/A", $M739)</f>
        <v>0</v>
      </c>
      <c r="U739" s="15">
        <f>IF($S739&lt;2, "N/A", $M739)</f>
        <v>0</v>
      </c>
      <c r="V739" s="15">
        <f>IF($S739&lt;3, "N/A", $M739)</f>
        <v>0</v>
      </c>
      <c r="W739" s="15" t="str">
        <f>IF($S739&lt;4, "N/A", $M739)</f>
        <v>N/A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No</v>
      </c>
      <c r="AA739" s="17" t="str">
        <f>IF(C739="DM", "N/A", IF(Z739="No","N/A",VLOOKUP(B739,'Extension List'!$A$3:$AE$1972,19,FALSE)))</f>
        <v>N/A</v>
      </c>
      <c r="AB739" s="14" t="str">
        <f>IF(C739="DM", "N/A", IF(Z739="No","N/A",VLOOKUP(B739,'Extension List'!$A$3:$AE$1972,21,FALSE)))</f>
        <v>N/A</v>
      </c>
      <c r="AC739" s="14" t="str">
        <f>IF(AA739="N/A", "N/A", 0)</f>
        <v>N/A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>
        <f>IF(AD739="N/A", L739+T739, L739+AG739)</f>
        <v>2</v>
      </c>
      <c r="AN739" s="15">
        <f>IF(AD739="N/A", IF(U739="N/A", "N/A", L739+U739), AD739+AH739)</f>
        <v>2</v>
      </c>
      <c r="AO739" s="15">
        <f>IF(AD739="N/A", IF(V739="N/A", "N/A", L739+V739), IF(AI739="N/A", "N/A", AD739+AI739))</f>
        <v>2</v>
      </c>
      <c r="AP739" s="15" t="str">
        <f>IF(AD739="N/A", IF(W739="N/A", "N/A", L739+W739), IF(AJ739="N/A", "N/A", AD739+AJ739))</f>
        <v>N/A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40</v>
      </c>
      <c r="AT739" s="14" t="s">
        <v>40</v>
      </c>
      <c r="AU739" s="14" t="s">
        <v>40</v>
      </c>
      <c r="AV739" s="14" t="s">
        <v>40</v>
      </c>
      <c r="AW739" s="14" t="s">
        <v>40</v>
      </c>
      <c r="AX739" s="14" t="s">
        <v>40</v>
      </c>
      <c r="AY739" s="14" t="s">
        <v>40</v>
      </c>
      <c r="AZ739" s="14" t="s">
        <v>40</v>
      </c>
      <c r="BA739" s="14" t="s">
        <v>40</v>
      </c>
      <c r="BB739" s="14" t="s">
        <v>40</v>
      </c>
      <c r="BC739" s="14" t="s">
        <v>40</v>
      </c>
      <c r="BD739" s="14" t="s">
        <v>40</v>
      </c>
      <c r="BE739" s="14" t="s">
        <v>40</v>
      </c>
      <c r="BF739" s="14" t="s">
        <v>40</v>
      </c>
      <c r="BG739" s="14" t="s">
        <v>40</v>
      </c>
      <c r="BH739" s="14" t="s">
        <v>40</v>
      </c>
      <c r="BJ739" s="15">
        <f>IF(AR739="R", $CA739, IF(OR(AR739="P", AR739="T", AR739="N"), 0, IF($C739="DM", $T739, IF(OR(AR739="Y", AR739="IR"),$AM739,IF(AR739="C", IF($BI739="Y", IF($AF739="N/A", $Q739, $AF739), IF($AG739="N/A", $T739,$AG739)))))))</f>
        <v>2</v>
      </c>
      <c r="BK739" s="15">
        <f>IF(AS739="R", $CA739, IF(OR(AS739="P", AS739="T", AS739="N"), 0, IF($C739="DM", $T739, IF(OR(AS739="Y", AS739="IR"),$AM739,IF(AS739="C", IF($BI739="Y", IF($AF739="N/A", $Q739, $AF739), IF($AG739="N/A", $T739,$AG739)))))))</f>
        <v>2</v>
      </c>
      <c r="BL739" s="15">
        <f>IF(AT739="R", $CA739, IF(OR(AT739="P", AT739="T", AT739="N"), 0, IF($C739="DM", $T739, IF(OR(AT739="Y", AT739="IR"),$AM739,IF(AT739="C", IF($BI739="Y", IF($AF739="N/A", $Q739, $AF739), IF($AG739="N/A", $T739,$AG739)))))))</f>
        <v>2</v>
      </c>
      <c r="BM739" s="15">
        <f>IF(AU739="R", $CA739, IF(OR(AU739="P", AU739="T", AU739="N"), 0, IF($C739="DM", $T739, IF(OR(AU739="Y", AU739="IR"),$AM739,IF(AU739="C", IF($BI739="Y", IF($AF739="N/A", $Q739, $AF739), IF($AG739="N/A", $T739,$AG739)))))))</f>
        <v>2</v>
      </c>
      <c r="BN739" s="15">
        <f>IF(AV739="R", $CA739, IF(OR(AV739="P", AV739="T", AV739="N"), 0, IF($C739="DM", $T739, IF(OR(AV739="Y", AV739="IR"),$AM739,IF(AV739="C", IF($BI739="Y", IF($AF739="N/A", $Q739, $AF739), IF($AG739="N/A", $T739,$AG739)))))))</f>
        <v>2</v>
      </c>
      <c r="BO739" s="15">
        <f>IF(AW739="R", $CA739, IF(OR(AW739="P", AW739="T", AW739="N"), 0, IF($C739="DM", $T739, IF(OR(AW739="Y", AW739="IR"),$AM739,IF(AW739="C", IF($BI739="Y", IF($AF739="N/A", $Q739, $AF739), IF($AG739="N/A", $T739,$AG739)))))))</f>
        <v>2</v>
      </c>
      <c r="BP739" s="15">
        <f>IF(AX739="R", $CA739, IF(OR(AX739="P", AX739="T", AX739="N"), 0, IF($C739="DM", $T739, IF(OR(AX739="Y", AX739="IR"),$AM739,IF(AX739="C", IF($BI739="Y", IF($AF739="N/A", $Q739, $AF739), IF($AG739="N/A", $T739,$AG739)))))))</f>
        <v>2</v>
      </c>
      <c r="BQ739" s="15">
        <f>IF(AY739="R", $CA739, IF(OR(AY739="P", AY739="T", AY739="N"), 0, IF($C739="DM", $T739, IF(OR(AY739="Y", AY739="IR"),$AM739,IF(AY739="C", IF($BI739="Y", IF($AF739="N/A", $Q739, $AF739), IF($AG739="N/A", $T739,$AG739)))))))</f>
        <v>2</v>
      </c>
      <c r="BR739" s="15">
        <f>IF(AZ739="R", $CA739, IF(OR(AZ739="P", AZ739="T", AZ739="N"), 0, IF($C739="DM", $T739, IF(OR(AZ739="Y", AZ739="IR"),$AM739,IF(AZ739="C", IF($BI739="Y", IF($AF739="N/A", $Q739, $AF739), IF($AG739="N/A", $T739,$AG739)))))))</f>
        <v>2</v>
      </c>
      <c r="BS739" s="15">
        <f>IF(BA739="R", $CA739, IF(OR(BA739="P", BA739="T", BA739="N"), 0, IF($C739="DM", $T739, IF(OR(BA739="Y", BA739="IR"),$AM739,IF(BA739="C", IF($BI739="Y", IF($AF739="N/A", $Q739, $AF739), IF($AG739="N/A", $T739,$AG739)))))))</f>
        <v>2</v>
      </c>
      <c r="BT739" s="15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2</v>
      </c>
      <c r="BU739" s="15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2</v>
      </c>
      <c r="BV739" s="15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2</v>
      </c>
      <c r="BW739" s="15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2</v>
      </c>
      <c r="BX739" s="15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2</v>
      </c>
      <c r="BY739" s="15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2</v>
      </c>
      <c r="BZ739" s="15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2</v>
      </c>
      <c r="CA739" s="14" t="s">
        <v>75</v>
      </c>
      <c r="CB739" s="15">
        <f>BZ739</f>
        <v>2</v>
      </c>
      <c r="CC739" s="14">
        <f>IF(OR($BH739="T", $BH739="R"), 0, IF($BH739="C", IF($BI739="Y", IF($BA739="C", 0, IF(AF739="N/A", Q739-T739, AF739-AG739)), IF($AF739="N/A", U739, AH739)), AN739))</f>
        <v>2</v>
      </c>
      <c r="CD739" s="14">
        <f>IF(OR($BH739="T", $BH739="R"), 0, IF($BH739="C", IF($BI739="Y", 0, IF($AF739="N/A", V739, AI739)), AO739))</f>
        <v>2</v>
      </c>
      <c r="CE739" s="14" t="str">
        <f>IF(OR($BH739="T", $BH739="R"), 0, IF($BH739="C", IF($BI739="Y", 0, IF($AF739="N/A", W739, AJ739)), AP739))</f>
        <v>N/A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S:2 G:0 GR:0</v>
      </c>
      <c r="CH739" s="6"/>
      <c r="CK739" s="6"/>
      <c r="CL739" s="6"/>
      <c r="CM739" s="6"/>
      <c r="CN739" s="6"/>
      <c r="CO739" s="6"/>
      <c r="CP739" s="6"/>
    </row>
    <row r="740" spans="1:94" x14ac:dyDescent="0.25">
      <c r="A740" s="13">
        <v>5915</v>
      </c>
      <c r="B740" s="14" t="s">
        <v>2086</v>
      </c>
      <c r="C740" s="14" t="s">
        <v>71</v>
      </c>
      <c r="D740" s="14" t="s">
        <v>60</v>
      </c>
      <c r="E740" s="14">
        <f>VLOOKUP(B740, 'Rookie Year'!$A$2:$B$55555,2,FALSE)</f>
        <v>2020</v>
      </c>
      <c r="F740" s="14">
        <v>2025</v>
      </c>
      <c r="G740" s="14" t="s">
        <v>42</v>
      </c>
      <c r="H740" s="14" t="s">
        <v>1927</v>
      </c>
      <c r="I740" s="15">
        <v>15</v>
      </c>
      <c r="J740" s="14">
        <v>4</v>
      </c>
      <c r="K740" s="16">
        <f>IF(AND(G740&lt;&gt;"N",R740="N/A"), IF(I740&lt;4, 0, 0.25),IF(I740=1, IF(J740=1,0.25, 0.25), IF(I740&lt;13, 0.25, IF(I740&lt;26, 0.4, IF(I740&lt;51, 0.6, 0.75)))))</f>
        <v>0.4</v>
      </c>
      <c r="L740" s="15">
        <f>I740-M740</f>
        <v>9</v>
      </c>
      <c r="M740" s="15">
        <f>ROUNDUP(I740*K740,0)</f>
        <v>6</v>
      </c>
      <c r="N740" s="15">
        <f>M740*J740</f>
        <v>24</v>
      </c>
      <c r="O740" s="15">
        <v>0</v>
      </c>
      <c r="P740" s="15">
        <v>0</v>
      </c>
      <c r="Q740" s="15">
        <f>N740-O740-P740</f>
        <v>24</v>
      </c>
      <c r="R740" s="14" t="s">
        <v>75</v>
      </c>
      <c r="S740" s="14">
        <f>IF(R740="N/A", J740-($B$1-F740), J740-($B$1-R740))</f>
        <v>4</v>
      </c>
      <c r="T740" s="15">
        <v>24</v>
      </c>
      <c r="U740" s="15">
        <v>0</v>
      </c>
      <c r="V740" s="15">
        <v>0</v>
      </c>
      <c r="W740" s="15">
        <v>0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No</v>
      </c>
      <c r="AA740" s="17" t="str">
        <f>IF(C740="DM", "N/A", IF(Z740="No","N/A",VLOOKUP(B740,'Extension List'!$A$3:$AE$1972,19,FALSE)))</f>
        <v>N/A</v>
      </c>
      <c r="AB740" s="14" t="str">
        <f>IF(C740="DM", "N/A", IF(Z740="No","N/A",VLOOKUP(B740,'Extension List'!$A$3:$AE$1972,21,FALSE)))</f>
        <v>N/A</v>
      </c>
      <c r="AC740" s="14" t="str">
        <f>IF(AA740="N/A", "N/A", 0)</f>
        <v>N/A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>
        <f>IF(AD740="N/A", L740+T740, L740+AG740)</f>
        <v>33</v>
      </c>
      <c r="AN740" s="15">
        <f>IF(AD740="N/A", IF(U740="N/A", "N/A", L740+U740), AD740+AH740)</f>
        <v>9</v>
      </c>
      <c r="AO740" s="15">
        <f>IF(AD740="N/A", IF(V740="N/A", "N/A", L740+V740), IF(AI740="N/A", "N/A", AD740+AI740))</f>
        <v>9</v>
      </c>
      <c r="AP740" s="15">
        <f>IF(AD740="N/A", IF(W740="N/A", "N/A", L740+W740), IF(AJ740="N/A", "N/A", AD740+AJ740))</f>
        <v>9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I740" s="14"/>
      <c r="BJ740" s="15">
        <f>IF(AR740="R", $CA740, IF(OR(AR740="P", AR740="T", AR740="N"), 0, IF($C740="DM", $T740, IF(OR(AR740="Y", AR740="IR"),$AM740,IF(AR740="C", IF($BI740="Y", IF($AF740="N/A", $Q740, $AF740), IF($AG740="N/A", $T740,$AG740)))))))</f>
        <v>33</v>
      </c>
      <c r="BK740" s="15">
        <f>IF(AS740="R", $CA740, IF(OR(AS740="P", AS740="T", AS740="N"), 0, IF($C740="DM", $T740, IF(OR(AS740="Y", AS740="IR"),$AM740,IF(AS740="C", IF($BI740="Y", IF($AF740="N/A", $Q740, $AF740), IF($AG740="N/A", $T740,$AG740)))))))</f>
        <v>33</v>
      </c>
      <c r="BL740" s="15">
        <f>IF(AT740="R", $CA740, IF(OR(AT740="P", AT740="T", AT740="N"), 0, IF($C740="DM", $T740, IF(OR(AT740="Y", AT740="IR"),$AM740,IF(AT740="C", IF($BI740="Y", IF($AF740="N/A", $Q740, $AF740), IF($AG740="N/A", $T740,$AG740)))))))</f>
        <v>33</v>
      </c>
      <c r="BM740" s="15">
        <f>IF(AU740="R", $CA740, IF(OR(AU740="P", AU740="T", AU740="N"), 0, IF($C740="DM", $T740, IF(OR(AU740="Y", AU740="IR"),$AM740,IF(AU740="C", IF($BI740="Y", IF($AF740="N/A", $Q740, $AF740), IF($AG740="N/A", $T740,$AG740)))))))</f>
        <v>33</v>
      </c>
      <c r="BN740" s="15">
        <f>IF(AV740="R", $CA740, IF(OR(AV740="P", AV740="T", AV740="N"), 0, IF($C740="DM", $T740, IF(OR(AV740="Y", AV740="IR"),$AM740,IF(AV740="C", IF($BI740="Y", IF($AF740="N/A", $Q740, $AF740), IF($AG740="N/A", $T740,$AG740)))))))</f>
        <v>33</v>
      </c>
      <c r="BO740" s="15">
        <f>IF(AW740="R", $CA740, IF(OR(AW740="P", AW740="T", AW740="N"), 0, IF($C740="DM", $T740, IF(OR(AW740="Y", AW740="IR"),$AM740,IF(AW740="C", IF($BI740="Y", IF($AF740="N/A", $Q740, $AF740), IF($AG740="N/A", $T740,$AG740)))))))</f>
        <v>33</v>
      </c>
      <c r="BP740" s="15">
        <f>IF(AX740="R", $CA740, IF(OR(AX740="P", AX740="T", AX740="N"), 0, IF($C740="DM", $T740, IF(OR(AX740="Y", AX740="IR"),$AM740,IF(AX740="C", IF($BI740="Y", IF($AF740="N/A", $Q740, $AF740), IF($AG740="N/A", $T740,$AG740)))))))</f>
        <v>33</v>
      </c>
      <c r="BQ740" s="15">
        <f>IF(AY740="R", $CA740, IF(OR(AY740="P", AY740="T", AY740="N"), 0, IF($C740="DM", $T740, IF(OR(AY740="Y", AY740="IR"),$AM740,IF(AY740="C", IF($BI740="Y", IF($AF740="N/A", $Q740, $AF740), IF($AG740="N/A", $T740,$AG740)))))))</f>
        <v>33</v>
      </c>
      <c r="BR740" s="15">
        <f>IF(AZ740="R", $CA740, IF(OR(AZ740="P", AZ740="T", AZ740="N"), 0, IF($C740="DM", $T740, IF(OR(AZ740="Y", AZ740="IR"),$AM740,IF(AZ740="C", IF($BI740="Y", IF($AF740="N/A", $Q740, $AF740), IF($AG740="N/A", $T740,$AG740)))))))</f>
        <v>33</v>
      </c>
      <c r="BS740" s="15">
        <f>IF(BA740="R", $CA740, IF(OR(BA740="P", BA740="T", BA740="N"), 0, IF($C740="DM", $T740, IF(OR(BA740="Y", BA740="IR"),$AM740,IF(BA740="C", IF($BI740="Y", IF($AF740="N/A", $Q740, $AF740), IF($AG740="N/A", $T740,$AG740)))))))</f>
        <v>33</v>
      </c>
      <c r="BT740" s="15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33</v>
      </c>
      <c r="BU740" s="15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33</v>
      </c>
      <c r="BV740" s="15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33</v>
      </c>
      <c r="BW740" s="15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33</v>
      </c>
      <c r="BX740" s="15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33</v>
      </c>
      <c r="BY740" s="15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33</v>
      </c>
      <c r="BZ740" s="15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33</v>
      </c>
      <c r="CA740" s="14" t="s">
        <v>75</v>
      </c>
      <c r="CB740" s="15">
        <f>BZ740</f>
        <v>33</v>
      </c>
      <c r="CC740" s="14">
        <f>IF(OR($BH740="T", $BH740="R"), 0, IF($BH740="C", IF($BI740="Y", IF($BA740="C", 0, IF(AF740="N/A", Q740-T740, AF740-AG740)), IF($AF740="N/A", U740, AH740)), AN740))</f>
        <v>9</v>
      </c>
      <c r="CD740" s="14">
        <f>IF(OR($BH740="T", $BH740="R"), 0, IF($BH740="C", IF($BI740="Y", 0, IF($AF740="N/A", V740, AI740)), AO740))</f>
        <v>9</v>
      </c>
      <c r="CE740" s="14">
        <f>IF(OR($BH740="T", $BH740="R"), 0, IF($BH740="C", IF($BI740="Y", 0, IF($AF740="N/A", W740, AJ740)), AP740))</f>
        <v>9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S:9 G:6 GR:24</v>
      </c>
      <c r="CH740" s="6"/>
      <c r="CK740" s="6"/>
      <c r="CL740" s="6"/>
      <c r="CM740" s="6"/>
      <c r="CN740" s="6"/>
      <c r="CO740" s="6"/>
      <c r="CP740" s="6"/>
    </row>
    <row r="741" spans="1:94" x14ac:dyDescent="0.25">
      <c r="A741" s="13">
        <v>5064</v>
      </c>
      <c r="B741" s="14" t="s">
        <v>471</v>
      </c>
      <c r="C741" s="14" t="s">
        <v>72</v>
      </c>
      <c r="D741" s="14" t="s">
        <v>60</v>
      </c>
      <c r="E741" s="14">
        <f>VLOOKUP(B741, 'Rookie Year'!$A$2:$B$55555,2,FALSE)</f>
        <v>2018</v>
      </c>
      <c r="F741" s="14">
        <v>2023</v>
      </c>
      <c r="G741" s="14" t="s">
        <v>42</v>
      </c>
      <c r="H741" s="14" t="s">
        <v>2730</v>
      </c>
      <c r="I741" s="15">
        <v>8</v>
      </c>
      <c r="J741" s="14">
        <v>3</v>
      </c>
      <c r="K741" s="16">
        <f>IF(AND(G741&lt;&gt;"N",R741="N/A"), IF(I741&lt;4, 0, 0.25),IF(I741=1, IF(J741=1,0.25, 0.25), IF(I741&lt;13, 0.25, IF(I741&lt;26, 0.4, IF(I741&lt;51, 0.6, 0.75)))))</f>
        <v>0.25</v>
      </c>
      <c r="L741" s="15">
        <f>I741-M741</f>
        <v>6</v>
      </c>
      <c r="M741" s="15">
        <f>ROUNDUP(I741*K741,0)</f>
        <v>2</v>
      </c>
      <c r="N741" s="15">
        <f>M741*J741</f>
        <v>6</v>
      </c>
      <c r="O741" s="15">
        <v>4</v>
      </c>
      <c r="P741" s="15">
        <v>0</v>
      </c>
      <c r="Q741" s="15">
        <f>N741-O741-P741</f>
        <v>2</v>
      </c>
      <c r="R741" s="14" t="s">
        <v>75</v>
      </c>
      <c r="S741" s="14">
        <f>IF(R741="N/A", J741-($B$1-F741), J741-($B$1-R741))</f>
        <v>1</v>
      </c>
      <c r="T741" s="15">
        <v>2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No</v>
      </c>
      <c r="AA741" s="17" t="str">
        <f>IF(C741="DM", "N/A", IF(Z741="No","N/A",VLOOKUP(B741,'Extension List'!$A$3:$AE$1972,19,FALSE)))</f>
        <v>N/A</v>
      </c>
      <c r="AB741" s="14" t="str">
        <f>IF(C741="DM", "N/A", IF(Z741="No","N/A",VLOOKUP(B741,'Extension List'!$A$3:$AE$1972,21,FALSE)))</f>
        <v>N/A</v>
      </c>
      <c r="AC741" s="14" t="str">
        <f>IF(AA741="N/A", "N/A", 0)</f>
        <v>N/A</v>
      </c>
      <c r="AD741" s="15" t="str">
        <f>IF(AE741="N/A", "N/A", AA741-AE741)</f>
        <v>N/A</v>
      </c>
      <c r="AE741" s="15" t="str">
        <f>IF(AA741="N/A", "N/A", IF(AC741&gt;0, IF(AA741&lt;13, ROUNDUP(0.25*AA741,0), IF(AA741&lt;26, ROUNDUP(0.4*AA741,0), IF(AA741&lt;51, ROUNDUP(0.6*AA741,0), ROUNDUP(0.75*AA741,0)))), "N/A"))</f>
        <v>N/A</v>
      </c>
      <c r="AF741" s="15" t="str">
        <f>IF(AD741="N/A","N/A", (AE741*AC741)+Q741)</f>
        <v>N/A</v>
      </c>
      <c r="AG741" s="15" t="str">
        <f>IF($AF741="N/A", "N/A", "TBC")</f>
        <v>N/A</v>
      </c>
      <c r="AH741" s="15" t="str">
        <f>IF($AF741="N/A", "N/A", "TBC")</f>
        <v>N/A</v>
      </c>
      <c r="AI741" s="15" t="str">
        <f>IF($AF741="N/A","N/A",IF(AC741&gt;1,"TBC","N/A"))</f>
        <v>N/A</v>
      </c>
      <c r="AJ741" s="15" t="str">
        <f>IF($AF741="N/A","N/A",IF(AC741&gt;2,"TBC","N/A"))</f>
        <v>N/A</v>
      </c>
      <c r="AK741" s="15" t="str">
        <f>IF($AF741="N/A","N/A",IF(AC741&gt;3,"TBC","N/A"))</f>
        <v>N/A</v>
      </c>
      <c r="AL741" s="15" t="str">
        <f>IF(AC741="N/A","N/A",IF(AC741&gt;0,IF(SUM(AG741:AK741)&lt;&gt;AF741,"CHECK","OK"),"N/A"))</f>
        <v>N/A</v>
      </c>
      <c r="AM741" s="15">
        <f>IF(AD741="N/A", L741+T741, L741+AG741)</f>
        <v>8</v>
      </c>
      <c r="AN741" s="15" t="str">
        <f>IF(AD741="N/A", IF(U741="N/A", "N/A", L741+U741), AD741+AH741)</f>
        <v>N/A</v>
      </c>
      <c r="AO741" s="15" t="str">
        <f>IF(AD741="N/A", IF(V741="N/A", "N/A", L741+V741), IF(AI741="N/A", "N/A", AD741+AI741))</f>
        <v>N/A</v>
      </c>
      <c r="AP741" s="15" t="str">
        <f>IF(AD741="N/A", IF(W741="N/A", "N/A", L741+W741), IF(AJ741="N/A", "N/A", AD741+AJ741))</f>
        <v>N/A</v>
      </c>
      <c r="AQ741" s="15" t="str">
        <f>IF(AD741="N/A", IF(X741="N/A", "N/A", L741+X741), IF(AK741="N/A", "N/A", AD741+AK741))</f>
        <v>N/A</v>
      </c>
      <c r="AR741" s="14" t="s">
        <v>40</v>
      </c>
      <c r="AS741" s="14" t="s">
        <v>40</v>
      </c>
      <c r="AT741" s="14" t="s">
        <v>40</v>
      </c>
      <c r="AU741" s="14" t="s">
        <v>40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40</v>
      </c>
      <c r="BD741" s="14" t="s">
        <v>40</v>
      </c>
      <c r="BE741" s="14" t="s">
        <v>40</v>
      </c>
      <c r="BF741" s="14" t="s">
        <v>40</v>
      </c>
      <c r="BG741" s="14" t="s">
        <v>40</v>
      </c>
      <c r="BH741" s="14" t="s">
        <v>40</v>
      </c>
      <c r="BI741" s="14"/>
      <c r="BJ741" s="15">
        <f>IF(AR741="R", $CA741, IF(OR(AR741="P", AR741="T", AR741="N"), 0, IF($C741="DM", $T741, IF(OR(AR741="Y", AR741="IR"),$AM741,IF(AR741="C", IF($BI741="Y", IF($AF741="N/A", $Q741, $AF741), IF($AG741="N/A", $T741,$AG741)))))))</f>
        <v>2</v>
      </c>
      <c r="BK741" s="15">
        <f>IF(AS741="R", $CA741, IF(OR(AS741="P", AS741="T", AS741="N"), 0, IF($C741="DM", $T741, IF(OR(AS741="Y", AS741="IR"),$AM741,IF(AS741="C", IF($BI741="Y", IF($AF741="N/A", $Q741, $AF741), IF($AG741="N/A", $T741,$AG741)))))))</f>
        <v>2</v>
      </c>
      <c r="BL741" s="15">
        <f>IF(AT741="R", $CA741, IF(OR(AT741="P", AT741="T", AT741="N"), 0, IF($C741="DM", $T741, IF(OR(AT741="Y", AT741="IR"),$AM741,IF(AT741="C", IF($BI741="Y", IF($AF741="N/A", $Q741, $AF741), IF($AG741="N/A", $T741,$AG741)))))))</f>
        <v>2</v>
      </c>
      <c r="BM741" s="15">
        <f>IF(AU741="R", $CA741, IF(OR(AU741="P", AU741="T", AU741="N"), 0, IF($C741="DM", $T741, IF(OR(AU741="Y", AU741="IR"),$AM741,IF(AU741="C", IF($BI741="Y", IF($AF741="N/A", $Q741, $AF741), IF($AG741="N/A", $T741,$AG741)))))))</f>
        <v>2</v>
      </c>
      <c r="BN741" s="15">
        <f>IF(AV741="R", $CA741, IF(OR(AV741="P", AV741="T", AV741="N"), 0, IF($C741="DM", $T741, IF(OR(AV741="Y", AV741="IR"),$AM741,IF(AV741="C", IF($BI741="Y", IF($AF741="N/A", $Q741, $AF741), IF($AG741="N/A", $T741,$AG741)))))))</f>
        <v>2</v>
      </c>
      <c r="BO741" s="15">
        <f>IF(AW741="R", $CA741, IF(OR(AW741="P", AW741="T", AW741="N"), 0, IF($C741="DM", $T741, IF(OR(AW741="Y", AW741="IR"),$AM741,IF(AW741="C", IF($BI741="Y", IF($AF741="N/A", $Q741, $AF741), IF($AG741="N/A", $T741,$AG741)))))))</f>
        <v>2</v>
      </c>
      <c r="BP741" s="15">
        <f>IF(AX741="R", $CA741, IF(OR(AX741="P", AX741="T", AX741="N"), 0, IF($C741="DM", $T741, IF(OR(AX741="Y", AX741="IR"),$AM741,IF(AX741="C", IF($BI741="Y", IF($AF741="N/A", $Q741, $AF741), IF($AG741="N/A", $T741,$AG741)))))))</f>
        <v>2</v>
      </c>
      <c r="BQ741" s="15">
        <f>IF(AY741="R", $CA741, IF(OR(AY741="P", AY741="T", AY741="N"), 0, IF($C741="DM", $T741, IF(OR(AY741="Y", AY741="IR"),$AM741,IF(AY741="C", IF($BI741="Y", IF($AF741="N/A", $Q741, $AF741), IF($AG741="N/A", $T741,$AG741)))))))</f>
        <v>2</v>
      </c>
      <c r="BR741" s="15">
        <f>IF(AZ741="R", $CA741, IF(OR(AZ741="P", AZ741="T", AZ741="N"), 0, IF($C741="DM", $T741, IF(OR(AZ741="Y", AZ741="IR"),$AM741,IF(AZ741="C", IF($BI741="Y", IF($AF741="N/A", $Q741, $AF741), IF($AG741="N/A", $T741,$AG741)))))))</f>
        <v>2</v>
      </c>
      <c r="BS741" s="15">
        <f>IF(BA741="R", $CA741, IF(OR(BA741="P", BA741="T", BA741="N"), 0, IF($C741="DM", $T741, IF(OR(BA741="Y", BA741="IR"),$AM741,IF(BA741="C", IF($BI741="Y", IF($AF741="N/A", $Q741, $AF741), IF($AG741="N/A", $T741,$AG741)))))))</f>
        <v>2</v>
      </c>
      <c r="BT741" s="15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2</v>
      </c>
      <c r="BU741" s="15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2</v>
      </c>
      <c r="BV741" s="15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2</v>
      </c>
      <c r="BW741" s="15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2</v>
      </c>
      <c r="BX741" s="15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2</v>
      </c>
      <c r="BY741" s="15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2</v>
      </c>
      <c r="BZ741" s="15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2</v>
      </c>
      <c r="CA741" s="14" t="s">
        <v>75</v>
      </c>
      <c r="CB741" s="15">
        <f>BZ741</f>
        <v>2</v>
      </c>
      <c r="CC741" s="14" t="str">
        <f>IF(OR($BH741="T", $BH741="R"), 0, IF($BH741="C", IF($BI741="Y", IF($BA741="C", 0, IF(AF741="N/A", Q741-T741, AF741-AG741)), IF($AF741="N/A", U741, AH741)), AN741))</f>
        <v>N/A</v>
      </c>
      <c r="CD741" s="14" t="str">
        <f>IF(OR($BH741="T", $BH741="R"), 0, IF($BH741="C", IF($BI741="Y", 0, IF($AF741="N/A", V741, AI741)), AO741))</f>
        <v>N/A</v>
      </c>
      <c r="CE741" s="14" t="str">
        <f>IF(OR($BH741="T", $BH741="R"), 0, IF($BH741="C", IF($BI741="Y", 0, IF($AF741="N/A", W741, AJ741)), AP741))</f>
        <v>N/A</v>
      </c>
      <c r="CF741" s="14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S:6 G:2 GR:2</v>
      </c>
      <c r="CH741" s="6"/>
      <c r="CK741" s="6"/>
      <c r="CL741" s="6"/>
      <c r="CM741" s="6"/>
      <c r="CN741" s="6"/>
      <c r="CO741" s="6"/>
      <c r="CP741" s="6"/>
    </row>
    <row r="742" spans="1:94" x14ac:dyDescent="0.25">
      <c r="A742" s="13">
        <v>5165</v>
      </c>
      <c r="B742" s="14" t="s">
        <v>2757</v>
      </c>
      <c r="C742" s="14" t="s">
        <v>72</v>
      </c>
      <c r="D742" s="14" t="s">
        <v>60</v>
      </c>
      <c r="E742" s="14">
        <f>VLOOKUP(B742, 'Rookie Year'!$A$2:$B$55555,2,FALSE)</f>
        <v>2023</v>
      </c>
      <c r="F742" s="14">
        <v>2023</v>
      </c>
      <c r="G742" s="14" t="s">
        <v>40</v>
      </c>
      <c r="H742" s="14" t="s">
        <v>2159</v>
      </c>
      <c r="I742" s="15">
        <v>8</v>
      </c>
      <c r="J742" s="14">
        <v>4</v>
      </c>
      <c r="K742" s="16">
        <f>IF(AND(G742&lt;&gt;"N",R742="N/A"), IF(I742&lt;4, 0, 0.25),IF(I742=1, IF(J742=1,0.25, 0.25), IF(I742&lt;13, 0.25, IF(I742&lt;26, 0.4, IF(I742&lt;51, 0.6, 0.75)))))</f>
        <v>0.25</v>
      </c>
      <c r="L742" s="15">
        <f>I742-M742</f>
        <v>6</v>
      </c>
      <c r="M742" s="15">
        <f>ROUNDUP(I742*K742,0)</f>
        <v>2</v>
      </c>
      <c r="N742" s="15">
        <f>M742*J742</f>
        <v>8</v>
      </c>
      <c r="O742" s="15">
        <v>4</v>
      </c>
      <c r="P742" s="15">
        <v>0</v>
      </c>
      <c r="Q742" s="15">
        <f>N742-O742-P742</f>
        <v>4</v>
      </c>
      <c r="R742" s="14" t="s">
        <v>75</v>
      </c>
      <c r="S742" s="14">
        <f>IF(R742="N/A", J742-($B$1-F742), J742-($B$1-R742))</f>
        <v>2</v>
      </c>
      <c r="T742" s="15">
        <v>2</v>
      </c>
      <c r="U742" s="15">
        <v>2</v>
      </c>
      <c r="V742" s="15" t="str">
        <f>IF($S742&lt;3, "N/A", $M742)</f>
        <v>N/A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List'!$A$3:$AE$1972,19,FALSE)))</f>
        <v>N/A</v>
      </c>
      <c r="AB742" s="14" t="str">
        <f>IF(C742="DM", "N/A", IF(Z742="No","N/A",VLOOKUP(B742,'Extension List'!$A$3:$AE$1972,21,FALSE)))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>
        <f>IF(AD742="N/A", L742+T742, L742+AG742)</f>
        <v>8</v>
      </c>
      <c r="AN742" s="15">
        <f>IF(AD742="N/A", IF(U742="N/A", "N/A", L742+U742), AD742+AH742)</f>
        <v>8</v>
      </c>
      <c r="AO742" s="15" t="str">
        <f>IF(AD742="N/A", IF(V742="N/A", "N/A", L742+V742), IF(AI742="N/A", "N/A", AD742+AI742))</f>
        <v>N/A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40</v>
      </c>
      <c r="AS742" s="14" t="s">
        <v>40</v>
      </c>
      <c r="AT742" s="14" t="s">
        <v>40</v>
      </c>
      <c r="AU742" s="14" t="s">
        <v>40</v>
      </c>
      <c r="AV742" s="14" t="s">
        <v>40</v>
      </c>
      <c r="AW742" s="14" t="s">
        <v>40</v>
      </c>
      <c r="AX742" s="14" t="s">
        <v>40</v>
      </c>
      <c r="AY742" s="14" t="s">
        <v>40</v>
      </c>
      <c r="AZ742" s="14" t="s">
        <v>40</v>
      </c>
      <c r="BA742" s="14" t="s">
        <v>40</v>
      </c>
      <c r="BB742" s="14" t="s">
        <v>40</v>
      </c>
      <c r="BC742" s="14" t="s">
        <v>40</v>
      </c>
      <c r="BD742" s="14" t="s">
        <v>40</v>
      </c>
      <c r="BE742" s="14" t="s">
        <v>40</v>
      </c>
      <c r="BF742" s="14" t="s">
        <v>40</v>
      </c>
      <c r="BG742" s="14" t="s">
        <v>40</v>
      </c>
      <c r="BH742" s="14" t="s">
        <v>40</v>
      </c>
      <c r="BI742" s="14"/>
      <c r="BJ742" s="15">
        <f>IF(AR742="R", $CA742, IF(OR(AR742="P", AR742="T", AR742="N"), 0, IF($C742="DM", $T742, IF(OR(AR742="Y", AR742="IR"),$AM742,IF(AR742="C", IF($BI742="Y", IF($AF742="N/A", $Q742, $AF742), IF($AG742="N/A", $T742,$AG742)))))))</f>
        <v>2</v>
      </c>
      <c r="BK742" s="15">
        <f>IF(AS742="R", $CA742, IF(OR(AS742="P", AS742="T", AS742="N"), 0, IF($C742="DM", $T742, IF(OR(AS742="Y", AS742="IR"),$AM742,IF(AS742="C", IF($BI742="Y", IF($AF742="N/A", $Q742, $AF742), IF($AG742="N/A", $T742,$AG742)))))))</f>
        <v>2</v>
      </c>
      <c r="BL742" s="15">
        <f>IF(AT742="R", $CA742, IF(OR(AT742="P", AT742="T", AT742="N"), 0, IF($C742="DM", $T742, IF(OR(AT742="Y", AT742="IR"),$AM742,IF(AT742="C", IF($BI742="Y", IF($AF742="N/A", $Q742, $AF742), IF($AG742="N/A", $T742,$AG742)))))))</f>
        <v>2</v>
      </c>
      <c r="BM742" s="15">
        <f>IF(AU742="R", $CA742, IF(OR(AU742="P", AU742="T", AU742="N"), 0, IF($C742="DM", $T742, IF(OR(AU742="Y", AU742="IR"),$AM742,IF(AU742="C", IF($BI742="Y", IF($AF742="N/A", $Q742, $AF742), IF($AG742="N/A", $T742,$AG742)))))))</f>
        <v>2</v>
      </c>
      <c r="BN742" s="15">
        <f>IF(AV742="R", $CA742, IF(OR(AV742="P", AV742="T", AV742="N"), 0, IF($C742="DM", $T742, IF(OR(AV742="Y", AV742="IR"),$AM742,IF(AV742="C", IF($BI742="Y", IF($AF742="N/A", $Q742, $AF742), IF($AG742="N/A", $T742,$AG742)))))))</f>
        <v>2</v>
      </c>
      <c r="BO742" s="15">
        <f>IF(AW742="R", $CA742, IF(OR(AW742="P", AW742="T", AW742="N"), 0, IF($C742="DM", $T742, IF(OR(AW742="Y", AW742="IR"),$AM742,IF(AW742="C", IF($BI742="Y", IF($AF742="N/A", $Q742, $AF742), IF($AG742="N/A", $T742,$AG742)))))))</f>
        <v>2</v>
      </c>
      <c r="BP742" s="15">
        <f>IF(AX742="R", $CA742, IF(OR(AX742="P", AX742="T", AX742="N"), 0, IF($C742="DM", $T742, IF(OR(AX742="Y", AX742="IR"),$AM742,IF(AX742="C", IF($BI742="Y", IF($AF742="N/A", $Q742, $AF742), IF($AG742="N/A", $T742,$AG742)))))))</f>
        <v>2</v>
      </c>
      <c r="BQ742" s="15">
        <f>IF(AY742="R", $CA742, IF(OR(AY742="P", AY742="T", AY742="N"), 0, IF($C742="DM", $T742, IF(OR(AY742="Y", AY742="IR"),$AM742,IF(AY742="C", IF($BI742="Y", IF($AF742="N/A", $Q742, $AF742), IF($AG742="N/A", $T742,$AG742)))))))</f>
        <v>2</v>
      </c>
      <c r="BR742" s="15">
        <f>IF(AZ742="R", $CA742, IF(OR(AZ742="P", AZ742="T", AZ742="N"), 0, IF($C742="DM", $T742, IF(OR(AZ742="Y", AZ742="IR"),$AM742,IF(AZ742="C", IF($BI742="Y", IF($AF742="N/A", $Q742, $AF742), IF($AG742="N/A", $T742,$AG742)))))))</f>
        <v>2</v>
      </c>
      <c r="BS742" s="15">
        <f>IF(BA742="R", $CA742, IF(OR(BA742="P", BA742="T", BA742="N"), 0, IF($C742="DM", $T742, IF(OR(BA742="Y", BA742="IR"),$AM742,IF(BA742="C", IF($BI742="Y", IF($AF742="N/A", $Q742, $AF742), IF($AG742="N/A", $T742,$AG742)))))))</f>
        <v>2</v>
      </c>
      <c r="BT742" s="15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2</v>
      </c>
      <c r="BU742" s="15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2</v>
      </c>
      <c r="BV742" s="15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2</v>
      </c>
      <c r="BW742" s="15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2</v>
      </c>
      <c r="BX742" s="15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2</v>
      </c>
      <c r="BY742" s="15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2</v>
      </c>
      <c r="BZ742" s="15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2</v>
      </c>
      <c r="CA742" s="14" t="s">
        <v>75</v>
      </c>
      <c r="CB742" s="15">
        <f>BZ742</f>
        <v>2</v>
      </c>
      <c r="CC742" s="14">
        <f>IF(OR($BH742="T", $BH742="R"), 0, IF($BH742="C", IF($BI742="Y", IF($BA742="C", 0, IF(AF742="N/A", Q742-T742, AF742-AG742)), IF($AF742="N/A", U742, AH742)), AN742))</f>
        <v>8</v>
      </c>
      <c r="CD742" s="14" t="str">
        <f>IF(OR($BH742="T", $BH742="R"), 0, IF($BH742="C", IF($BI742="Y", 0, IF($AF742="N/A", V742, AI742)), AO742))</f>
        <v>N/A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S:6 G:2 GR:4</v>
      </c>
      <c r="CH742" s="6"/>
      <c r="CK742" s="6"/>
      <c r="CL742" s="6"/>
      <c r="CM742" s="6"/>
      <c r="CN742" s="6"/>
      <c r="CO742" s="6"/>
      <c r="CP742" s="6"/>
    </row>
    <row r="743" spans="1:94" x14ac:dyDescent="0.25">
      <c r="A743" s="13">
        <v>5081</v>
      </c>
      <c r="B743" s="14" t="s">
        <v>2082</v>
      </c>
      <c r="C743" s="14" t="s">
        <v>72</v>
      </c>
      <c r="D743" s="14" t="s">
        <v>60</v>
      </c>
      <c r="E743" s="14">
        <f>VLOOKUP(B743, 'Rookie Year'!$A$2:$B$55555,2,FALSE)</f>
        <v>2020</v>
      </c>
      <c r="F743" s="14">
        <v>2023</v>
      </c>
      <c r="G743" s="14" t="s">
        <v>42</v>
      </c>
      <c r="H743" s="14" t="s">
        <v>1927</v>
      </c>
      <c r="I743" s="15">
        <v>1</v>
      </c>
      <c r="J743" s="14">
        <v>3</v>
      </c>
      <c r="K743" s="16">
        <f>IF(AND(G743&lt;&gt;"N",R743="N/A"), IF(I743&lt;4, 0, 0.25),IF(I743=1, IF(J743=1,0.25, 0.25), IF(I743&lt;13, 0.25, IF(I743&lt;26, 0.4, IF(I743&lt;51, 0.6, 0.75)))))</f>
        <v>0.25</v>
      </c>
      <c r="L743" s="15">
        <f>I743-M743</f>
        <v>0</v>
      </c>
      <c r="M743" s="15">
        <f>ROUNDUP(I743*K743,0)</f>
        <v>1</v>
      </c>
      <c r="N743" s="15">
        <f>M743*J743</f>
        <v>3</v>
      </c>
      <c r="O743" s="15">
        <v>2</v>
      </c>
      <c r="P743" s="15">
        <v>0</v>
      </c>
      <c r="Q743" s="15">
        <f>N743-O743-P743</f>
        <v>1</v>
      </c>
      <c r="R743" s="14" t="s">
        <v>75</v>
      </c>
      <c r="S743" s="14">
        <f>IF(R743="N/A", J743-($B$1-F743), J743-($B$1-R743))</f>
        <v>1</v>
      </c>
      <c r="T743" s="15">
        <v>1</v>
      </c>
      <c r="U743" s="15" t="str">
        <f>IF($S743&lt;2, "N/A", $M743)</f>
        <v>N/A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No</v>
      </c>
      <c r="AA743" s="17" t="str">
        <f>IF(C743="DM", "N/A", IF(Z743="No","N/A",VLOOKUP(B743,'Extension List'!$A$3:$AE$1972,19,FALSE)))</f>
        <v>N/A</v>
      </c>
      <c r="AB743" s="14" t="str">
        <f>IF(C743="DM", "N/A", IF(Z743="No","N/A",VLOOKUP(B743,'Extension List'!$A$3:$AE$1972,21,FALSE)))</f>
        <v>N/A</v>
      </c>
      <c r="AC743" s="14" t="str">
        <f>IF(AA743="N/A", "N/A", 0)</f>
        <v>N/A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>
        <f>IF(AD743="N/A", L743+T743, L743+AG743)</f>
        <v>1</v>
      </c>
      <c r="AN743" s="15" t="str">
        <f>IF(AD743="N/A", IF(U743="N/A", "N/A", L743+U743), AD743+AH743)</f>
        <v>N/A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40</v>
      </c>
      <c r="AX743" s="14" t="s">
        <v>40</v>
      </c>
      <c r="AY743" s="14" t="s">
        <v>40</v>
      </c>
      <c r="AZ743" s="14" t="s">
        <v>40</v>
      </c>
      <c r="BA743" s="14" t="s">
        <v>40</v>
      </c>
      <c r="BB743" s="14" t="s">
        <v>40</v>
      </c>
      <c r="BC743" s="14" t="s">
        <v>40</v>
      </c>
      <c r="BD743" s="14" t="s">
        <v>40</v>
      </c>
      <c r="BE743" s="14" t="s">
        <v>40</v>
      </c>
      <c r="BF743" s="14" t="s">
        <v>40</v>
      </c>
      <c r="BG743" s="14" t="s">
        <v>40</v>
      </c>
      <c r="BH743" s="14" t="s">
        <v>40</v>
      </c>
      <c r="BI743" s="14"/>
      <c r="BJ743" s="15">
        <f>IF(AR743="R", $CA743, IF(OR(AR743="P", AR743="T", AR743="N"), 0, IF($C743="DM", $T743, IF(OR(AR743="Y", AR743="IR"),$AM743,IF(AR743="C", IF($BI743="Y", IF($AF743="N/A", $Q743, $AF743), IF($AG743="N/A", $T743,$AG743)))))))</f>
        <v>1</v>
      </c>
      <c r="BK743" s="15">
        <f>IF(AS743="R", $CA743, IF(OR(AS743="P", AS743="T", AS743="N"), 0, IF($C743="DM", $T743, IF(OR(AS743="Y", AS743="IR"),$AM743,IF(AS743="C", IF($BI743="Y", IF($AF743="N/A", $Q743, $AF743), IF($AG743="N/A", $T743,$AG743)))))))</f>
        <v>1</v>
      </c>
      <c r="BL743" s="15">
        <f>IF(AT743="R", $CA743, IF(OR(AT743="P", AT743="T", AT743="N"), 0, IF($C743="DM", $T743, IF(OR(AT743="Y", AT743="IR"),$AM743,IF(AT743="C", IF($BI743="Y", IF($AF743="N/A", $Q743, $AF743), IF($AG743="N/A", $T743,$AG743)))))))</f>
        <v>1</v>
      </c>
      <c r="BM743" s="15">
        <f>IF(AU743="R", $CA743, IF(OR(AU743="P", AU743="T", AU743="N"), 0, IF($C743="DM", $T743, IF(OR(AU743="Y", AU743="IR"),$AM743,IF(AU743="C", IF($BI743="Y", IF($AF743="N/A", $Q743, $AF743), IF($AG743="N/A", $T743,$AG743)))))))</f>
        <v>1</v>
      </c>
      <c r="BN743" s="15">
        <f>IF(AV743="R", $CA743, IF(OR(AV743="P", AV743="T", AV743="N"), 0, IF($C743="DM", $T743, IF(OR(AV743="Y", AV743="IR"),$AM743,IF(AV743="C", IF($BI743="Y", IF($AF743="N/A", $Q743, $AF743), IF($AG743="N/A", $T743,$AG743)))))))</f>
        <v>1</v>
      </c>
      <c r="BO743" s="15">
        <f>IF(AW743="R", $CA743, IF(OR(AW743="P", AW743="T", AW743="N"), 0, IF($C743="DM", $T743, IF(OR(AW743="Y", AW743="IR"),$AM743,IF(AW743="C", IF($BI743="Y", IF($AF743="N/A", $Q743, $AF743), IF($AG743="N/A", $T743,$AG743)))))))</f>
        <v>1</v>
      </c>
      <c r="BP743" s="15">
        <f>IF(AX743="R", $CA743, IF(OR(AX743="P", AX743="T", AX743="N"), 0, IF($C743="DM", $T743, IF(OR(AX743="Y", AX743="IR"),$AM743,IF(AX743="C", IF($BI743="Y", IF($AF743="N/A", $Q743, $AF743), IF($AG743="N/A", $T743,$AG743)))))))</f>
        <v>1</v>
      </c>
      <c r="BQ743" s="15">
        <f>IF(AY743="R", $CA743, IF(OR(AY743="P", AY743="T", AY743="N"), 0, IF($C743="DM", $T743, IF(OR(AY743="Y", AY743="IR"),$AM743,IF(AY743="C", IF($BI743="Y", IF($AF743="N/A", $Q743, $AF743), IF($AG743="N/A", $T743,$AG743)))))))</f>
        <v>1</v>
      </c>
      <c r="BR743" s="15">
        <f>IF(AZ743="R", $CA743, IF(OR(AZ743="P", AZ743="T", AZ743="N"), 0, IF($C743="DM", $T743, IF(OR(AZ743="Y", AZ743="IR"),$AM743,IF(AZ743="C", IF($BI743="Y", IF($AF743="N/A", $Q743, $AF743), IF($AG743="N/A", $T743,$AG743)))))))</f>
        <v>1</v>
      </c>
      <c r="BS743" s="15">
        <f>IF(BA743="R", $CA743, IF(OR(BA743="P", BA743="T", BA743="N"), 0, IF($C743="DM", $T743, IF(OR(BA743="Y", BA743="IR"),$AM743,IF(BA743="C", IF($BI743="Y", IF($AF743="N/A", $Q743, $AF743), IF($AG743="N/A", $T743,$AG743)))))))</f>
        <v>1</v>
      </c>
      <c r="BT743" s="15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1</v>
      </c>
      <c r="BU743" s="15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1</v>
      </c>
      <c r="BV743" s="15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1</v>
      </c>
      <c r="BW743" s="15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1</v>
      </c>
      <c r="BX743" s="15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1</v>
      </c>
      <c r="BY743" s="15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1</v>
      </c>
      <c r="BZ743" s="15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1</v>
      </c>
      <c r="CA743" s="14" t="s">
        <v>75</v>
      </c>
      <c r="CB743" s="15">
        <f>BZ743</f>
        <v>1</v>
      </c>
      <c r="CC743" s="14" t="str">
        <f>IF(OR($BH743="T", $BH743="R"), 0, IF($BH743="C", IF($BI743="Y", IF($BA743="C", 0, IF(AF743="N/A", Q743-T743, AF743-AG743)), IF($AF743="N/A", U743, AH743)), AN743))</f>
        <v>N/A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S:0 G:1 GR:1</v>
      </c>
      <c r="CH743" s="6"/>
      <c r="CK743" s="6"/>
      <c r="CL743" s="6"/>
      <c r="CM743" s="6"/>
      <c r="CN743" s="6"/>
      <c r="CO743" s="6"/>
      <c r="CP743" s="6"/>
    </row>
    <row r="744" spans="1:94" x14ac:dyDescent="0.25">
      <c r="A744" s="13">
        <v>4742</v>
      </c>
      <c r="B744" s="14" t="s">
        <v>2572</v>
      </c>
      <c r="C744" s="14" t="s">
        <v>72</v>
      </c>
      <c r="D744" s="14" t="s">
        <v>60</v>
      </c>
      <c r="E744" s="14">
        <f>VLOOKUP(B744, 'Rookie Year'!$A$2:$B$55555,2,FALSE)</f>
        <v>2022</v>
      </c>
      <c r="F744" s="14">
        <v>2022</v>
      </c>
      <c r="G744" s="14" t="s">
        <v>40</v>
      </c>
      <c r="H744" s="14" t="s">
        <v>2171</v>
      </c>
      <c r="I744" s="15">
        <v>4</v>
      </c>
      <c r="J744" s="14">
        <v>4</v>
      </c>
      <c r="K744" s="16">
        <f>IF(AND(G744&lt;&gt;"N",R744="N/A"), IF(I744&lt;4, 0, 0.25),IF(I744=1, IF(J744=1,0.25, 0.25), IF(I744&lt;13, 0.25, IF(I744&lt;26, 0.4, IF(I744&lt;51, 0.6, 0.75)))))</f>
        <v>0.25</v>
      </c>
      <c r="L744" s="15">
        <f>I744-M744</f>
        <v>3</v>
      </c>
      <c r="M744" s="15">
        <f>ROUNDUP(I744*K744,0)</f>
        <v>1</v>
      </c>
      <c r="N744" s="15">
        <f>M744*J744</f>
        <v>4</v>
      </c>
      <c r="O744" s="15">
        <v>3</v>
      </c>
      <c r="P744" s="15">
        <v>0</v>
      </c>
      <c r="Q744" s="15">
        <f>N744-O744-P744</f>
        <v>1</v>
      </c>
      <c r="R744" s="14" t="s">
        <v>75</v>
      </c>
      <c r="S744" s="14">
        <f>IF(R744="N/A", J744-($B$1-F744), J744-($B$1-R744))</f>
        <v>1</v>
      </c>
      <c r="T744" s="15">
        <v>1</v>
      </c>
      <c r="U744" s="15" t="str">
        <f>IF($S744&lt;2, "N/A", $M744)</f>
        <v>N/A</v>
      </c>
      <c r="V744" s="15" t="str">
        <f>IF($S744&lt;3, "N/A", $M744)</f>
        <v>N/A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List'!$A$3:$AE$1972,19,FALSE)))</f>
        <v>N/A</v>
      </c>
      <c r="AB744" s="14" t="str">
        <f>IF(C744="DM", "N/A", IF(Z744="No","N/A",VLOOKUP(B744,'Extension List'!$A$3:$AE$1972,21,FALSE)))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>
        <f>IF(AD744="N/A", L744+T744, L744+AG744)</f>
        <v>4</v>
      </c>
      <c r="AN744" s="15" t="str">
        <f>IF(AD744="N/A", IF(U744="N/A", "N/A", L744+U744), AD744+AH744)</f>
        <v>N/A</v>
      </c>
      <c r="AO744" s="15" t="str">
        <f>IF(AD744="N/A", IF(V744="N/A", "N/A", L744+V744), IF(AI744="N/A", "N/A", AD744+AI744))</f>
        <v>N/A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40</v>
      </c>
      <c r="AS744" s="14" t="s">
        <v>40</v>
      </c>
      <c r="AT744" s="14" t="s">
        <v>40</v>
      </c>
      <c r="AU744" s="14" t="s">
        <v>40</v>
      </c>
      <c r="AV744" s="14" t="s">
        <v>40</v>
      </c>
      <c r="AW744" s="14" t="s">
        <v>40</v>
      </c>
      <c r="AX744" s="14" t="s">
        <v>40</v>
      </c>
      <c r="AY744" s="14" t="s">
        <v>40</v>
      </c>
      <c r="AZ744" s="14" t="s">
        <v>40</v>
      </c>
      <c r="BA744" s="14" t="s">
        <v>40</v>
      </c>
      <c r="BB744" s="14" t="s">
        <v>40</v>
      </c>
      <c r="BC744" s="14" t="s">
        <v>40</v>
      </c>
      <c r="BD744" s="14" t="s">
        <v>40</v>
      </c>
      <c r="BE744" s="14" t="s">
        <v>40</v>
      </c>
      <c r="BF744" s="14" t="s">
        <v>40</v>
      </c>
      <c r="BG744" s="14" t="s">
        <v>40</v>
      </c>
      <c r="BH744" s="14" t="s">
        <v>40</v>
      </c>
      <c r="BI744" s="14"/>
      <c r="BJ744" s="15">
        <f>IF(AR744="R", $CA744, IF(OR(AR744="P", AR744="T", AR744="N"), 0, IF($C744="DM", $T744, IF(OR(AR744="Y", AR744="IR"),$AM744,IF(AR744="C", IF($BI744="Y", IF($AF744="N/A", $Q744, $AF744), IF($AG744="N/A", $T744,$AG744)))))))</f>
        <v>1</v>
      </c>
      <c r="BK744" s="15">
        <f>IF(AS744="R", $CA744, IF(OR(AS744="P", AS744="T", AS744="N"), 0, IF($C744="DM", $T744, IF(OR(AS744="Y", AS744="IR"),$AM744,IF(AS744="C", IF($BI744="Y", IF($AF744="N/A", $Q744, $AF744), IF($AG744="N/A", $T744,$AG744)))))))</f>
        <v>1</v>
      </c>
      <c r="BL744" s="15">
        <f>IF(AT744="R", $CA744, IF(OR(AT744="P", AT744="T", AT744="N"), 0, IF($C744="DM", $T744, IF(OR(AT744="Y", AT744="IR"),$AM744,IF(AT744="C", IF($BI744="Y", IF($AF744="N/A", $Q744, $AF744), IF($AG744="N/A", $T744,$AG744)))))))</f>
        <v>1</v>
      </c>
      <c r="BM744" s="15">
        <f>IF(AU744="R", $CA744, IF(OR(AU744="P", AU744="T", AU744="N"), 0, IF($C744="DM", $T744, IF(OR(AU744="Y", AU744="IR"),$AM744,IF(AU744="C", IF($BI744="Y", IF($AF744="N/A", $Q744, $AF744), IF($AG744="N/A", $T744,$AG744)))))))</f>
        <v>1</v>
      </c>
      <c r="BN744" s="15">
        <f>IF(AV744="R", $CA744, IF(OR(AV744="P", AV744="T", AV744="N"), 0, IF($C744="DM", $T744, IF(OR(AV744="Y", AV744="IR"),$AM744,IF(AV744="C", IF($BI744="Y", IF($AF744="N/A", $Q744, $AF744), IF($AG744="N/A", $T744,$AG744)))))))</f>
        <v>1</v>
      </c>
      <c r="BO744" s="15">
        <f>IF(AW744="R", $CA744, IF(OR(AW744="P", AW744="T", AW744="N"), 0, IF($C744="DM", $T744, IF(OR(AW744="Y", AW744="IR"),$AM744,IF(AW744="C", IF($BI744="Y", IF($AF744="N/A", $Q744, $AF744), IF($AG744="N/A", $T744,$AG744)))))))</f>
        <v>1</v>
      </c>
      <c r="BP744" s="15">
        <f>IF(AX744="R", $CA744, IF(OR(AX744="P", AX744="T", AX744="N"), 0, IF($C744="DM", $T744, IF(OR(AX744="Y", AX744="IR"),$AM744,IF(AX744="C", IF($BI744="Y", IF($AF744="N/A", $Q744, $AF744), IF($AG744="N/A", $T744,$AG744)))))))</f>
        <v>1</v>
      </c>
      <c r="BQ744" s="15">
        <f>IF(AY744="R", $CA744, IF(OR(AY744="P", AY744="T", AY744="N"), 0, IF($C744="DM", $T744, IF(OR(AY744="Y", AY744="IR"),$AM744,IF(AY744="C", IF($BI744="Y", IF($AF744="N/A", $Q744, $AF744), IF($AG744="N/A", $T744,$AG744)))))))</f>
        <v>1</v>
      </c>
      <c r="BR744" s="15">
        <f>IF(AZ744="R", $CA744, IF(OR(AZ744="P", AZ744="T", AZ744="N"), 0, IF($C744="DM", $T744, IF(OR(AZ744="Y", AZ744="IR"),$AM744,IF(AZ744="C", IF($BI744="Y", IF($AF744="N/A", $Q744, $AF744), IF($AG744="N/A", $T744,$AG744)))))))</f>
        <v>1</v>
      </c>
      <c r="BS744" s="15">
        <f>IF(BA744="R", $CA744, IF(OR(BA744="P", BA744="T", BA744="N"), 0, IF($C744="DM", $T744, IF(OR(BA744="Y", BA744="IR"),$AM744,IF(BA744="C", IF($BI744="Y", IF($AF744="N/A", $Q744, $AF744), IF($AG744="N/A", $T744,$AG744)))))))</f>
        <v>1</v>
      </c>
      <c r="BT744" s="15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1</v>
      </c>
      <c r="BU744" s="15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1</v>
      </c>
      <c r="BV744" s="15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1</v>
      </c>
      <c r="BW744" s="15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1</v>
      </c>
      <c r="BX744" s="15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1</v>
      </c>
      <c r="BY744" s="15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1</v>
      </c>
      <c r="BZ744" s="15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1</v>
      </c>
      <c r="CA744" s="14" t="s">
        <v>75</v>
      </c>
      <c r="CB744" s="15">
        <f>BZ744</f>
        <v>1</v>
      </c>
      <c r="CC744" s="14" t="str">
        <f>IF(OR($BH744="T", $BH744="R"), 0, IF($BH744="C", IF($BI744="Y", IF($BA744="C", 0, IF(AF744="N/A", Q744-T744, AF744-AG744)), IF($AF744="N/A", U744, AH744)), AN744))</f>
        <v>N/A</v>
      </c>
      <c r="CD744" s="14" t="str">
        <f>IF(OR($BH744="T", $BH744="R"), 0, IF($BH744="C", IF($BI744="Y", 0, IF($AF744="N/A", V744, AI744)), AO744))</f>
        <v>N/A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S:3 G:1 GR:1</v>
      </c>
      <c r="CH744" s="6"/>
      <c r="CK744" s="6"/>
      <c r="CL744" s="6"/>
      <c r="CM744" s="6"/>
      <c r="CN744" s="6"/>
      <c r="CO744" s="6"/>
      <c r="CP744" s="6"/>
    </row>
    <row r="745" spans="1:94" x14ac:dyDescent="0.25">
      <c r="A745" s="13">
        <v>5093</v>
      </c>
      <c r="B745" s="14" t="s">
        <v>2700</v>
      </c>
      <c r="C745" s="14" t="s">
        <v>72</v>
      </c>
      <c r="D745" s="14" t="s">
        <v>60</v>
      </c>
      <c r="E745" s="14">
        <f>VLOOKUP(B745, 'Rookie Year'!$A$2:$B$55555,2,FALSE)</f>
        <v>2017</v>
      </c>
      <c r="F745" s="14">
        <v>2023</v>
      </c>
      <c r="G745" s="14" t="s">
        <v>42</v>
      </c>
      <c r="H745" s="14" t="s">
        <v>1927</v>
      </c>
      <c r="I745" s="15">
        <v>2</v>
      </c>
      <c r="J745" s="14">
        <v>3</v>
      </c>
      <c r="K745" s="16">
        <f>IF(AND(G745&lt;&gt;"N",R745="N/A"), IF(I745&lt;4, 0, 0.25),IF(I745=1, IF(J745=1,0.25, 0.25), IF(I745&lt;13, 0.25, IF(I745&lt;26, 0.4, IF(I745&lt;51, 0.6, 0.75)))))</f>
        <v>0.25</v>
      </c>
      <c r="L745" s="15">
        <f>I745-M745</f>
        <v>1</v>
      </c>
      <c r="M745" s="15">
        <f>ROUNDUP(I745*K745,0)</f>
        <v>1</v>
      </c>
      <c r="N745" s="15">
        <f>M745*J745</f>
        <v>3</v>
      </c>
      <c r="O745" s="15">
        <v>2</v>
      </c>
      <c r="P745" s="15">
        <v>0</v>
      </c>
      <c r="Q745" s="15">
        <f>N745-O745-P745</f>
        <v>1</v>
      </c>
      <c r="R745" s="14" t="s">
        <v>75</v>
      </c>
      <c r="S745" s="14">
        <f>IF(R745="N/A", J745-($B$1-F745), J745-($B$1-R745))</f>
        <v>1</v>
      </c>
      <c r="T745" s="15">
        <v>1</v>
      </c>
      <c r="U745" s="15" t="str">
        <f>IF($S745&lt;2, "N/A", $M745)</f>
        <v>N/A</v>
      </c>
      <c r="V745" s="15" t="str">
        <f>IF($S745&lt;3, "N/A", $M745)</f>
        <v>N/A</v>
      </c>
      <c r="W745" s="15" t="str">
        <f>IF($S745&lt;4, "N/A", $M745)</f>
        <v>N/A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No</v>
      </c>
      <c r="AA745" s="17" t="str">
        <f>IF(C745="DM", "N/A", IF(Z745="No","N/A",VLOOKUP(B745,'Extension List'!$A$3:$AE$1972,19,FALSE)))</f>
        <v>N/A</v>
      </c>
      <c r="AB745" s="14" t="str">
        <f>IF(C745="DM", "N/A", IF(Z745="No","N/A",VLOOKUP(B745,'Extension List'!$A$3:$AE$1972,21,FALSE)))</f>
        <v>N/A</v>
      </c>
      <c r="AC745" s="14" t="str">
        <f>IF(AA745="N/A", "N/A", 0)</f>
        <v>N/A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>
        <f>IF(AD745="N/A", L745+T745, L745+AG745)</f>
        <v>2</v>
      </c>
      <c r="AN745" s="15" t="str">
        <f>IF(AD745="N/A", IF(U745="N/A", "N/A", L745+U745), AD745+AH745)</f>
        <v>N/A</v>
      </c>
      <c r="AO745" s="15" t="str">
        <f>IF(AD745="N/A", IF(V745="N/A", "N/A", L745+V745), IF(AI745="N/A", "N/A", AD745+AI745))</f>
        <v>N/A</v>
      </c>
      <c r="AP745" s="15" t="str">
        <f>IF(AD745="N/A", IF(W745="N/A", "N/A", L745+W745), IF(AJ745="N/A", "N/A", AD745+AJ745))</f>
        <v>N/A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40</v>
      </c>
      <c r="AT745" s="14" t="s">
        <v>40</v>
      </c>
      <c r="AU745" s="14" t="s">
        <v>40</v>
      </c>
      <c r="AV745" s="14" t="s">
        <v>40</v>
      </c>
      <c r="AW745" s="14" t="s">
        <v>40</v>
      </c>
      <c r="AX745" s="14" t="s">
        <v>40</v>
      </c>
      <c r="AY745" s="14" t="s">
        <v>40</v>
      </c>
      <c r="AZ745" s="14" t="s">
        <v>40</v>
      </c>
      <c r="BA745" s="14" t="s">
        <v>40</v>
      </c>
      <c r="BB745" s="14" t="s">
        <v>40</v>
      </c>
      <c r="BC745" s="14" t="s">
        <v>40</v>
      </c>
      <c r="BD745" s="14" t="s">
        <v>40</v>
      </c>
      <c r="BE745" s="14" t="s">
        <v>40</v>
      </c>
      <c r="BF745" s="14" t="s">
        <v>40</v>
      </c>
      <c r="BG745" s="14" t="s">
        <v>40</v>
      </c>
      <c r="BH745" s="14" t="s">
        <v>40</v>
      </c>
      <c r="BI745" s="14"/>
      <c r="BJ745" s="15">
        <f>IF(AR745="R", $CA745, IF(OR(AR745="P", AR745="T", AR745="N"), 0, IF($C745="DM", $T745, IF(OR(AR745="Y", AR745="IR"),$AM745,IF(AR745="C", IF($BI745="Y", IF($AF745="N/A", $Q745, $AF745), IF($AG745="N/A", $T745,$AG745)))))))</f>
        <v>1</v>
      </c>
      <c r="BK745" s="15">
        <f>IF(AS745="R", $CA745, IF(OR(AS745="P", AS745="T", AS745="N"), 0, IF($C745="DM", $T745, IF(OR(AS745="Y", AS745="IR"),$AM745,IF(AS745="C", IF($BI745="Y", IF($AF745="N/A", $Q745, $AF745), IF($AG745="N/A", $T745,$AG745)))))))</f>
        <v>1</v>
      </c>
      <c r="BL745" s="15">
        <f>IF(AT745="R", $CA745, IF(OR(AT745="P", AT745="T", AT745="N"), 0, IF($C745="DM", $T745, IF(OR(AT745="Y", AT745="IR"),$AM745,IF(AT745="C", IF($BI745="Y", IF($AF745="N/A", $Q745, $AF745), IF($AG745="N/A", $T745,$AG745)))))))</f>
        <v>1</v>
      </c>
      <c r="BM745" s="15">
        <f>IF(AU745="R", $CA745, IF(OR(AU745="P", AU745="T", AU745="N"), 0, IF($C745="DM", $T745, IF(OR(AU745="Y", AU745="IR"),$AM745,IF(AU745="C", IF($BI745="Y", IF($AF745="N/A", $Q745, $AF745), IF($AG745="N/A", $T745,$AG745)))))))</f>
        <v>1</v>
      </c>
      <c r="BN745" s="15">
        <f>IF(AV745="R", $CA745, IF(OR(AV745="P", AV745="T", AV745="N"), 0, IF($C745="DM", $T745, IF(OR(AV745="Y", AV745="IR"),$AM745,IF(AV745="C", IF($BI745="Y", IF($AF745="N/A", $Q745, $AF745), IF($AG745="N/A", $T745,$AG745)))))))</f>
        <v>1</v>
      </c>
      <c r="BO745" s="15">
        <f>IF(AW745="R", $CA745, IF(OR(AW745="P", AW745="T", AW745="N"), 0, IF($C745="DM", $T745, IF(OR(AW745="Y", AW745="IR"),$AM745,IF(AW745="C", IF($BI745="Y", IF($AF745="N/A", $Q745, $AF745), IF($AG745="N/A", $T745,$AG745)))))))</f>
        <v>1</v>
      </c>
      <c r="BP745" s="15">
        <f>IF(AX745="R", $CA745, IF(OR(AX745="P", AX745="T", AX745="N"), 0, IF($C745="DM", $T745, IF(OR(AX745="Y", AX745="IR"),$AM745,IF(AX745="C", IF($BI745="Y", IF($AF745="N/A", $Q745, $AF745), IF($AG745="N/A", $T745,$AG745)))))))</f>
        <v>1</v>
      </c>
      <c r="BQ745" s="15">
        <f>IF(AY745="R", $CA745, IF(OR(AY745="P", AY745="T", AY745="N"), 0, IF($C745="DM", $T745, IF(OR(AY745="Y", AY745="IR"),$AM745,IF(AY745="C", IF($BI745="Y", IF($AF745="N/A", $Q745, $AF745), IF($AG745="N/A", $T745,$AG745)))))))</f>
        <v>1</v>
      </c>
      <c r="BR745" s="15">
        <f>IF(AZ745="R", $CA745, IF(OR(AZ745="P", AZ745="T", AZ745="N"), 0, IF($C745="DM", $T745, IF(OR(AZ745="Y", AZ745="IR"),$AM745,IF(AZ745="C", IF($BI745="Y", IF($AF745="N/A", $Q745, $AF745), IF($AG745="N/A", $T745,$AG745)))))))</f>
        <v>1</v>
      </c>
      <c r="BS745" s="15">
        <f>IF(BA745="R", $CA745, IF(OR(BA745="P", BA745="T", BA745="N"), 0, IF($C745="DM", $T745, IF(OR(BA745="Y", BA745="IR"),$AM745,IF(BA745="C", IF($BI745="Y", IF($AF745="N/A", $Q745, $AF745), IF($AG745="N/A", $T745,$AG745)))))))</f>
        <v>1</v>
      </c>
      <c r="BT745" s="15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1</v>
      </c>
      <c r="BU745" s="15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1</v>
      </c>
      <c r="BV745" s="15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1</v>
      </c>
      <c r="BW745" s="15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1</v>
      </c>
      <c r="BX745" s="15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1</v>
      </c>
      <c r="BY745" s="15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1</v>
      </c>
      <c r="BZ745" s="15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1</v>
      </c>
      <c r="CA745" s="14" t="s">
        <v>75</v>
      </c>
      <c r="CB745" s="15">
        <f>BZ745</f>
        <v>1</v>
      </c>
      <c r="CC745" s="14" t="str">
        <f>IF(OR($BH745="T", $BH745="R"), 0, IF($BH745="C", IF($BI745="Y", IF($BA745="C", 0, IF(AF745="N/A", Q745-T745, AF745-AG745)), IF($AF745="N/A", U745, AH745)), AN745))</f>
        <v>N/A</v>
      </c>
      <c r="CD745" s="14" t="str">
        <f>IF(OR($BH745="T", $BH745="R"), 0, IF($BH745="C", IF($BI745="Y", 0, IF($AF745="N/A", V745, AI745)), AO745))</f>
        <v>N/A</v>
      </c>
      <c r="CE745" s="14" t="str">
        <f>IF(OR($BH745="T", $BH745="R"), 0, IF($BH745="C", IF($BI745="Y", 0, IF($AF745="N/A", W745, AJ745)), AP745))</f>
        <v>N/A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S:1 G:1 GR:1</v>
      </c>
      <c r="CH745" s="6"/>
      <c r="CK745" s="6"/>
      <c r="CL745" s="6"/>
      <c r="CM745" s="6"/>
      <c r="CN745" s="6"/>
      <c r="CO745" s="6"/>
      <c r="CP745" s="6"/>
    </row>
    <row r="746" spans="1:94" x14ac:dyDescent="0.25">
      <c r="A746" s="13">
        <v>4652</v>
      </c>
      <c r="B746" s="14" t="s">
        <v>2530</v>
      </c>
      <c r="C746" s="14" t="s">
        <v>72</v>
      </c>
      <c r="D746" s="14" t="s">
        <v>60</v>
      </c>
      <c r="E746" s="14">
        <f>VLOOKUP(B746, 'Rookie Year'!$A$2:$B$55555,2,FALSE)</f>
        <v>2019</v>
      </c>
      <c r="F746" s="14">
        <v>2022</v>
      </c>
      <c r="G746" s="14" t="s">
        <v>42</v>
      </c>
      <c r="H746" s="14" t="s">
        <v>1927</v>
      </c>
      <c r="I746" s="15">
        <v>4</v>
      </c>
      <c r="J746" s="14">
        <v>4</v>
      </c>
      <c r="K746" s="16">
        <f>IF(AND(G746&lt;&gt;"N",R746="N/A"), IF(I746&lt;4, 0, 0.25),IF(I746=1, IF(J746=1,0.25, 0.25), IF(I746&lt;13, 0.25, IF(I746&lt;26, 0.4, IF(I746&lt;51, 0.6, 0.75)))))</f>
        <v>0.25</v>
      </c>
      <c r="L746" s="15">
        <f>I746-M746</f>
        <v>3</v>
      </c>
      <c r="M746" s="15">
        <f>ROUNDUP(I746*K746,0)</f>
        <v>1</v>
      </c>
      <c r="N746" s="15">
        <f>M746*J746</f>
        <v>4</v>
      </c>
      <c r="O746" s="15">
        <v>3</v>
      </c>
      <c r="P746" s="15">
        <v>0</v>
      </c>
      <c r="Q746" s="15">
        <f>N746-O746-P746</f>
        <v>1</v>
      </c>
      <c r="R746" s="14" t="s">
        <v>75</v>
      </c>
      <c r="S746" s="14">
        <f>IF(R746="N/A", J746-($B$1-F746), J746-($B$1-R746))</f>
        <v>1</v>
      </c>
      <c r="T746" s="15">
        <v>1</v>
      </c>
      <c r="U746" s="15" t="str">
        <f>IF($S746&lt;2, "N/A", $M746)</f>
        <v>N/A</v>
      </c>
      <c r="V746" s="15" t="str">
        <f>IF($S746&lt;3, "N/A", $M746)</f>
        <v>N/A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List'!$A$3:$AE$1972,19,FALSE)))</f>
        <v>N/A</v>
      </c>
      <c r="AB746" s="14" t="str">
        <f>IF(C746="DM", "N/A", IF(Z746="No","N/A",VLOOKUP(B746,'Extension List'!$A$3:$AE$1972,21,FALSE)))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>
        <f>IF(AD746="N/A", L746+T746, L746+AG746)</f>
        <v>4</v>
      </c>
      <c r="AN746" s="15" t="str">
        <f>IF(AD746="N/A", IF(U746="N/A", "N/A", L746+U746), AD746+AH746)</f>
        <v>N/A</v>
      </c>
      <c r="AO746" s="15" t="str">
        <f>IF(AD746="N/A", IF(V746="N/A", "N/A", L746+V746), IF(AI746="N/A", "N/A", AD746+AI746))</f>
        <v>N/A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40</v>
      </c>
      <c r="AS746" s="14" t="s">
        <v>40</v>
      </c>
      <c r="AT746" s="14" t="s">
        <v>40</v>
      </c>
      <c r="AU746" s="14" t="s">
        <v>40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I746" s="14"/>
      <c r="BJ746" s="15">
        <f>IF(AR746="R", $CA746, IF(OR(AR746="P", AR746="T", AR746="N"), 0, IF($C746="DM", $T746, IF(OR(AR746="Y", AR746="IR"),$AM746,IF(AR746="C", IF($BI746="Y", IF($AF746="N/A", $Q746, $AF746), IF($AG746="N/A", $T746,$AG746)))))))</f>
        <v>1</v>
      </c>
      <c r="BK746" s="15">
        <f>IF(AS746="R", $CA746, IF(OR(AS746="P", AS746="T", AS746="N"), 0, IF($C746="DM", $T746, IF(OR(AS746="Y", AS746="IR"),$AM746,IF(AS746="C", IF($BI746="Y", IF($AF746="N/A", $Q746, $AF746), IF($AG746="N/A", $T746,$AG746)))))))</f>
        <v>1</v>
      </c>
      <c r="BL746" s="15">
        <f>IF(AT746="R", $CA746, IF(OR(AT746="P", AT746="T", AT746="N"), 0, IF($C746="DM", $T746, IF(OR(AT746="Y", AT746="IR"),$AM746,IF(AT746="C", IF($BI746="Y", IF($AF746="N/A", $Q746, $AF746), IF($AG746="N/A", $T746,$AG746)))))))</f>
        <v>1</v>
      </c>
      <c r="BM746" s="15">
        <f>IF(AU746="R", $CA746, IF(OR(AU746="P", AU746="T", AU746="N"), 0, IF($C746="DM", $T746, IF(OR(AU746="Y", AU746="IR"),$AM746,IF(AU746="C", IF($BI746="Y", IF($AF746="N/A", $Q746, $AF746), IF($AG746="N/A", $T746,$AG746)))))))</f>
        <v>1</v>
      </c>
      <c r="BN746" s="15">
        <f>IF(AV746="R", $CA746, IF(OR(AV746="P", AV746="T", AV746="N"), 0, IF($C746="DM", $T746, IF(OR(AV746="Y", AV746="IR"),$AM746,IF(AV746="C", IF($BI746="Y", IF($AF746="N/A", $Q746, $AF746), IF($AG746="N/A", $T746,$AG746)))))))</f>
        <v>1</v>
      </c>
      <c r="BO746" s="15">
        <f>IF(AW746="R", $CA746, IF(OR(AW746="P", AW746="T", AW746="N"), 0, IF($C746="DM", $T746, IF(OR(AW746="Y", AW746="IR"),$AM746,IF(AW746="C", IF($BI746="Y", IF($AF746="N/A", $Q746, $AF746), IF($AG746="N/A", $T746,$AG746)))))))</f>
        <v>1</v>
      </c>
      <c r="BP746" s="15">
        <f>IF(AX746="R", $CA746, IF(OR(AX746="P", AX746="T", AX746="N"), 0, IF($C746="DM", $T746, IF(OR(AX746="Y", AX746="IR"),$AM746,IF(AX746="C", IF($BI746="Y", IF($AF746="N/A", $Q746, $AF746), IF($AG746="N/A", $T746,$AG746)))))))</f>
        <v>1</v>
      </c>
      <c r="BQ746" s="15">
        <f>IF(AY746="R", $CA746, IF(OR(AY746="P", AY746="T", AY746="N"), 0, IF($C746="DM", $T746, IF(OR(AY746="Y", AY746="IR"),$AM746,IF(AY746="C", IF($BI746="Y", IF($AF746="N/A", $Q746, $AF746), IF($AG746="N/A", $T746,$AG746)))))))</f>
        <v>1</v>
      </c>
      <c r="BR746" s="15">
        <f>IF(AZ746="R", $CA746, IF(OR(AZ746="P", AZ746="T", AZ746="N"), 0, IF($C746="DM", $T746, IF(OR(AZ746="Y", AZ746="IR"),$AM746,IF(AZ746="C", IF($BI746="Y", IF($AF746="N/A", $Q746, $AF746), IF($AG746="N/A", $T746,$AG746)))))))</f>
        <v>1</v>
      </c>
      <c r="BS746" s="15">
        <f>IF(BA746="R", $CA746, IF(OR(BA746="P", BA746="T", BA746="N"), 0, IF($C746="DM", $T746, IF(OR(BA746="Y", BA746="IR"),$AM746,IF(BA746="C", IF($BI746="Y", IF($AF746="N/A", $Q746, $AF746), IF($AG746="N/A", $T746,$AG746)))))))</f>
        <v>1</v>
      </c>
      <c r="BT746" s="15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1</v>
      </c>
      <c r="BU746" s="15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1</v>
      </c>
      <c r="BV746" s="15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1</v>
      </c>
      <c r="BW746" s="15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1</v>
      </c>
      <c r="BX746" s="15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1</v>
      </c>
      <c r="BY746" s="15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1</v>
      </c>
      <c r="BZ746" s="15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1</v>
      </c>
      <c r="CA746" s="14" t="s">
        <v>75</v>
      </c>
      <c r="CB746" s="15">
        <f>BZ746</f>
        <v>1</v>
      </c>
      <c r="CC746" s="14" t="str">
        <f>IF(OR($BH746="T", $BH746="R"), 0, IF($BH746="C", IF($BI746="Y", IF($BA746="C", 0, IF(AF746="N/A", Q746-T746, AF746-AG746)), IF($AF746="N/A", U746, AH746)), AN746))</f>
        <v>N/A</v>
      </c>
      <c r="CD746" s="14" t="str">
        <f>IF(OR($BH746="T", $BH746="R"), 0, IF($BH746="C", IF($BI746="Y", 0, IF($AF746="N/A", V746, AI746)), AO746))</f>
        <v>N/A</v>
      </c>
      <c r="CE746" s="14" t="str">
        <f>IF(OR($BH746="T", $BH746="R"), 0, IF($BH746="C", IF($BI746="Y", 0, IF($AF746="N/A", W746, AJ746)), AP746))</f>
        <v>N/A</v>
      </c>
      <c r="CF746" s="14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S:3 G:1 GR:1</v>
      </c>
      <c r="CH746" s="6"/>
      <c r="CK746" s="6"/>
      <c r="CL746" s="6"/>
      <c r="CM746" s="6"/>
      <c r="CN746" s="6"/>
      <c r="CO746" s="6"/>
      <c r="CP746" s="6"/>
    </row>
    <row r="747" spans="1:94" x14ac:dyDescent="0.25">
      <c r="A747" s="13">
        <v>5932</v>
      </c>
      <c r="B747" s="14" t="s">
        <v>2355</v>
      </c>
      <c r="C747" s="14" t="s">
        <v>61</v>
      </c>
      <c r="D747" s="14" t="s">
        <v>56</v>
      </c>
      <c r="E747" s="14">
        <f>VLOOKUP(B747, 'Rookie Year'!$A$2:$B$55555,2,FALSE)</f>
        <v>2021</v>
      </c>
      <c r="F747" s="14">
        <v>2025</v>
      </c>
      <c r="G747" s="14" t="s">
        <v>42</v>
      </c>
      <c r="H747" s="14" t="s">
        <v>1927</v>
      </c>
      <c r="I747" s="15">
        <v>3</v>
      </c>
      <c r="J747" s="14">
        <v>1</v>
      </c>
      <c r="K747" s="16">
        <f>IF(AND(G747&lt;&gt;"N",R747="N/A"), IF(I747&lt;4, 0, 0.25),IF(I747=1, IF(J747=1,0.25, 0.25), IF(I747&lt;13, 0.25, IF(I747&lt;26, 0.4, IF(I747&lt;51, 0.6, 0.75)))))</f>
        <v>0.25</v>
      </c>
      <c r="L747" s="15">
        <f>I747-M747</f>
        <v>2</v>
      </c>
      <c r="M747" s="15">
        <f>ROUNDUP(I747*K747,0)</f>
        <v>1</v>
      </c>
      <c r="N747" s="15">
        <f>M747*J747</f>
        <v>1</v>
      </c>
      <c r="O747" s="15">
        <v>0</v>
      </c>
      <c r="P747" s="15">
        <v>0</v>
      </c>
      <c r="Q747" s="15">
        <f>N747-O747-P747</f>
        <v>1</v>
      </c>
      <c r="R747" s="14" t="s">
        <v>75</v>
      </c>
      <c r="S747" s="14">
        <f>IF(R747="N/A", J747-($B$1-F747), J747-($B$1-R747))</f>
        <v>1</v>
      </c>
      <c r="T747" s="15">
        <f>IF($S747&lt;1, "N/A", $M747)</f>
        <v>1</v>
      </c>
      <c r="U747" s="15" t="str">
        <f>IF($S747&lt;2, "N/A", $M747)</f>
        <v>N/A</v>
      </c>
      <c r="V747" s="15" t="str">
        <f>IF($S747&lt;3, "N/A", $M747)</f>
        <v>N/A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List'!$A$3:$AE$1972,19,FALSE)))</f>
        <v>N/A</v>
      </c>
      <c r="AB747" s="14" t="str">
        <f>IF(C747="DM", "N/A", IF(Z747="No","N/A",VLOOKUP(B747,'Extension List'!$A$3:$AE$1972,21,FALSE)))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>
        <f>IF(AD747="N/A", L747+T747, L747+AG747)</f>
        <v>3</v>
      </c>
      <c r="AN747" s="15" t="str">
        <f>IF(AD747="N/A", IF(U747="N/A", "N/A", L747+U747), AD747+AH747)</f>
        <v>N/A</v>
      </c>
      <c r="AO747" s="15" t="str">
        <f>IF(AD747="N/A", IF(V747="N/A", "N/A", L747+V747), IF(AI747="N/A", "N/A", AD747+AI747))</f>
        <v>N/A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40</v>
      </c>
      <c r="AU747" s="14" t="s">
        <v>40</v>
      </c>
      <c r="AV747" s="14" t="s">
        <v>40</v>
      </c>
      <c r="AW747" s="14" t="s">
        <v>40</v>
      </c>
      <c r="AX747" s="14" t="s">
        <v>40</v>
      </c>
      <c r="AY747" s="14" t="s">
        <v>40</v>
      </c>
      <c r="AZ747" s="14" t="s">
        <v>40</v>
      </c>
      <c r="BA747" s="14" t="s">
        <v>40</v>
      </c>
      <c r="BB747" s="14" t="s">
        <v>40</v>
      </c>
      <c r="BC747" s="14" t="s">
        <v>40</v>
      </c>
      <c r="BD747" s="14" t="s">
        <v>40</v>
      </c>
      <c r="BE747" s="14" t="s">
        <v>40</v>
      </c>
      <c r="BF747" s="14" t="s">
        <v>40</v>
      </c>
      <c r="BG747" s="14" t="s">
        <v>40</v>
      </c>
      <c r="BH747" s="14" t="s">
        <v>40</v>
      </c>
      <c r="BI747" s="14"/>
      <c r="BJ747" s="15">
        <f>IF(AR747="R", $CA747, IF(OR(AR747="P", AR747="T", AR747="N"), 0, IF($C747="DM", $T747, IF(OR(AR747="Y", AR747="IR"),$AM747,IF(AR747="C", IF($BI747="Y", IF($AF747="N/A", $Q747, $AF747), IF($AG747="N/A", $T747,$AG747)))))))</f>
        <v>3</v>
      </c>
      <c r="BK747" s="15">
        <f>IF(AS747="R", $CA747, IF(OR(AS747="P", AS747="T", AS747="N"), 0, IF($C747="DM", $T747, IF(OR(AS747="Y", AS747="IR"),$AM747,IF(AS747="C", IF($BI747="Y", IF($AF747="N/A", $Q747, $AF747), IF($AG747="N/A", $T747,$AG747)))))))</f>
        <v>3</v>
      </c>
      <c r="BL747" s="15">
        <f>IF(AT747="R", $CA747, IF(OR(AT747="P", AT747="T", AT747="N"), 0, IF($C747="DM", $T747, IF(OR(AT747="Y", AT747="IR"),$AM747,IF(AT747="C", IF($BI747="Y", IF($AF747="N/A", $Q747, $AF747), IF($AG747="N/A", $T747,$AG747)))))))</f>
        <v>3</v>
      </c>
      <c r="BM747" s="15">
        <f>IF(AU747="R", $CA747, IF(OR(AU747="P", AU747="T", AU747="N"), 0, IF($C747="DM", $T747, IF(OR(AU747="Y", AU747="IR"),$AM747,IF(AU747="C", IF($BI747="Y", IF($AF747="N/A", $Q747, $AF747), IF($AG747="N/A", $T747,$AG747)))))))</f>
        <v>3</v>
      </c>
      <c r="BN747" s="15">
        <f>IF(AV747="R", $CA747, IF(OR(AV747="P", AV747="T", AV747="N"), 0, IF($C747="DM", $T747, IF(OR(AV747="Y", AV747="IR"),$AM747,IF(AV747="C", IF($BI747="Y", IF($AF747="N/A", $Q747, $AF747), IF($AG747="N/A", $T747,$AG747)))))))</f>
        <v>3</v>
      </c>
      <c r="BO747" s="15">
        <f>IF(AW747="R", $CA747, IF(OR(AW747="P", AW747="T", AW747="N"), 0, IF($C747="DM", $T747, IF(OR(AW747="Y", AW747="IR"),$AM747,IF(AW747="C", IF($BI747="Y", IF($AF747="N/A", $Q747, $AF747), IF($AG747="N/A", $T747,$AG747)))))))</f>
        <v>3</v>
      </c>
      <c r="BP747" s="15">
        <f>IF(AX747="R", $CA747, IF(OR(AX747="P", AX747="T", AX747="N"), 0, IF($C747="DM", $T747, IF(OR(AX747="Y", AX747="IR"),$AM747,IF(AX747="C", IF($BI747="Y", IF($AF747="N/A", $Q747, $AF747), IF($AG747="N/A", $T747,$AG747)))))))</f>
        <v>3</v>
      </c>
      <c r="BQ747" s="15">
        <f>IF(AY747="R", $CA747, IF(OR(AY747="P", AY747="T", AY747="N"), 0, IF($C747="DM", $T747, IF(OR(AY747="Y", AY747="IR"),$AM747,IF(AY747="C", IF($BI747="Y", IF($AF747="N/A", $Q747, $AF747), IF($AG747="N/A", $T747,$AG747)))))))</f>
        <v>3</v>
      </c>
      <c r="BR747" s="15">
        <f>IF(AZ747="R", $CA747, IF(OR(AZ747="P", AZ747="T", AZ747="N"), 0, IF($C747="DM", $T747, IF(OR(AZ747="Y", AZ747="IR"),$AM747,IF(AZ747="C", IF($BI747="Y", IF($AF747="N/A", $Q747, $AF747), IF($AG747="N/A", $T747,$AG747)))))))</f>
        <v>3</v>
      </c>
      <c r="BS747" s="15">
        <f>IF(BA747="R", $CA747, IF(OR(BA747="P", BA747="T", BA747="N"), 0, IF($C747="DM", $T747, IF(OR(BA747="Y", BA747="IR"),$AM747,IF(BA747="C", IF($BI747="Y", IF($AF747="N/A", $Q747, $AF747), IF($AG747="N/A", $T747,$AG747)))))))</f>
        <v>3</v>
      </c>
      <c r="BT747" s="15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3</v>
      </c>
      <c r="BU747" s="15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3</v>
      </c>
      <c r="BV747" s="15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3</v>
      </c>
      <c r="BW747" s="15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3</v>
      </c>
      <c r="BX747" s="15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3</v>
      </c>
      <c r="BY747" s="15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3</v>
      </c>
      <c r="BZ747" s="15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3</v>
      </c>
      <c r="CA747" s="14" t="s">
        <v>75</v>
      </c>
      <c r="CB747" s="15">
        <f>BZ747</f>
        <v>3</v>
      </c>
      <c r="CC747" s="14" t="str">
        <f>IF(OR($BH747="T", $BH747="R"), 0, IF($BH747="C", IF($BI747="Y", IF($BA747="C", 0, IF(AF747="N/A", Q747-T747, AF747-AG747)), IF($AF747="N/A", U747, AH747)), AN747))</f>
        <v>N/A</v>
      </c>
      <c r="CD747" s="14" t="str">
        <f>IF(OR($BH747="T", $BH747="R"), 0, IF($BH747="C", IF($BI747="Y", 0, IF($AF747="N/A", V747, AI747)), AO747))</f>
        <v>N/A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S:2 G:1 GR:1</v>
      </c>
      <c r="CH747" s="6"/>
      <c r="CK747" s="6"/>
      <c r="CL747" s="6"/>
      <c r="CM747" s="6"/>
      <c r="CN747" s="6"/>
      <c r="CO747" s="6"/>
      <c r="CP747" s="6"/>
    </row>
    <row r="748" spans="1:94" x14ac:dyDescent="0.25">
      <c r="A748" s="13">
        <v>5066</v>
      </c>
      <c r="B748" s="14" t="s">
        <v>2088</v>
      </c>
      <c r="C748" s="14" t="s">
        <v>61</v>
      </c>
      <c r="D748" s="14" t="s">
        <v>56</v>
      </c>
      <c r="E748" s="14">
        <f>VLOOKUP(B748, 'Rookie Year'!$A$2:$B$55555,2,FALSE)</f>
        <v>2020</v>
      </c>
      <c r="F748" s="14">
        <v>2023</v>
      </c>
      <c r="G748" s="14" t="s">
        <v>42</v>
      </c>
      <c r="H748" s="14" t="s">
        <v>1927</v>
      </c>
      <c r="I748" s="15">
        <v>45</v>
      </c>
      <c r="J748" s="14">
        <v>5</v>
      </c>
      <c r="K748" s="16">
        <f>IF(AND(G748&lt;&gt;"N",R748="N/A"), IF(I748&lt;4, 0, 0.25),IF(I748=1, IF(J748=1,0.25, 0.25), IF(I748&lt;13, 0.25, IF(I748&lt;26, 0.4, IF(I748&lt;51, 0.6, 0.75)))))</f>
        <v>0.6</v>
      </c>
      <c r="L748" s="15">
        <f>I748-M748</f>
        <v>18</v>
      </c>
      <c r="M748" s="15">
        <f>ROUNDUP(I748*K748,0)</f>
        <v>27</v>
      </c>
      <c r="N748" s="15">
        <f>M748*J748</f>
        <v>135</v>
      </c>
      <c r="O748" s="15">
        <v>135</v>
      </c>
      <c r="P748" s="15">
        <v>0</v>
      </c>
      <c r="Q748" s="15">
        <f>N748-O748-P748</f>
        <v>0</v>
      </c>
      <c r="R748" s="14" t="s">
        <v>75</v>
      </c>
      <c r="S748" s="14">
        <f>IF(R748="N/A", J748-($B$1-F748), J748-($B$1-R748))</f>
        <v>3</v>
      </c>
      <c r="T748" s="15">
        <v>0</v>
      </c>
      <c r="U748" s="15">
        <v>0</v>
      </c>
      <c r="V748" s="15">
        <v>0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No</v>
      </c>
      <c r="AA748" s="17" t="str">
        <f>IF(C748="DM", "N/A", IF(Z748="No","N/A",VLOOKUP(B748,'Extension List'!$A$3:$AE$1972,19,FALSE)))</f>
        <v>N/A</v>
      </c>
      <c r="AB748" s="14" t="str">
        <f>IF(C748="DM", "N/A", IF(Z748="No","N/A",VLOOKUP(B748,'Extension List'!$A$3:$AE$1972,21,FALSE)))</f>
        <v>N/A</v>
      </c>
      <c r="AC748" s="14" t="str">
        <f>IF(AA748="N/A", "N/A", 0)</f>
        <v>N/A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>
        <f>IF(AD748="N/A", L748+T748, L748+AG748)</f>
        <v>18</v>
      </c>
      <c r="AN748" s="15">
        <f>IF(AD748="N/A", IF(U748="N/A", "N/A", L748+U748), AD748+AH748)</f>
        <v>18</v>
      </c>
      <c r="AO748" s="15">
        <f>IF(AD748="N/A", IF(V748="N/A", "N/A", L748+V748), IF(AI748="N/A", "N/A", AD748+AI748))</f>
        <v>18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40</v>
      </c>
      <c r="AS748" s="14" t="s">
        <v>40</v>
      </c>
      <c r="AT748" s="14" t="s">
        <v>40</v>
      </c>
      <c r="AU748" s="14" t="s">
        <v>40</v>
      </c>
      <c r="AV748" s="14" t="s">
        <v>40</v>
      </c>
      <c r="AW748" s="14" t="s">
        <v>40</v>
      </c>
      <c r="AX748" s="14" t="s">
        <v>40</v>
      </c>
      <c r="AY748" s="14" t="s">
        <v>40</v>
      </c>
      <c r="AZ748" s="14" t="s">
        <v>40</v>
      </c>
      <c r="BA748" s="14" t="s">
        <v>40</v>
      </c>
      <c r="BB748" s="14" t="s">
        <v>40</v>
      </c>
      <c r="BC748" s="14" t="s">
        <v>40</v>
      </c>
      <c r="BD748" s="14" t="s">
        <v>40</v>
      </c>
      <c r="BE748" s="14" t="s">
        <v>40</v>
      </c>
      <c r="BF748" s="14" t="s">
        <v>40</v>
      </c>
      <c r="BG748" s="14" t="s">
        <v>40</v>
      </c>
      <c r="BH748" s="14" t="s">
        <v>40</v>
      </c>
      <c r="BI748" s="14"/>
      <c r="BJ748" s="15">
        <f>IF(AR748="R", $CA748, IF(OR(AR748="P", AR748="T", AR748="N"), 0, IF($C748="DM", $T748, IF(OR(AR748="Y", AR748="IR"),$AM748,IF(AR748="C", IF($BI748="Y", IF($AF748="N/A", $Q748, $AF748), IF($AG748="N/A", $T748,$AG748)))))))</f>
        <v>18</v>
      </c>
      <c r="BK748" s="15">
        <f>IF(AS748="R", $CA748, IF(OR(AS748="P", AS748="T", AS748="N"), 0, IF($C748="DM", $T748, IF(OR(AS748="Y", AS748="IR"),$AM748,IF(AS748="C", IF($BI748="Y", IF($AF748="N/A", $Q748, $AF748), IF($AG748="N/A", $T748,$AG748)))))))</f>
        <v>18</v>
      </c>
      <c r="BL748" s="15">
        <f>IF(AT748="R", $CA748, IF(OR(AT748="P", AT748="T", AT748="N"), 0, IF($C748="DM", $T748, IF(OR(AT748="Y", AT748="IR"),$AM748,IF(AT748="C", IF($BI748="Y", IF($AF748="N/A", $Q748, $AF748), IF($AG748="N/A", $T748,$AG748)))))))</f>
        <v>18</v>
      </c>
      <c r="BM748" s="15">
        <f>IF(AU748="R", $CA748, IF(OR(AU748="P", AU748="T", AU748="N"), 0, IF($C748="DM", $T748, IF(OR(AU748="Y", AU748="IR"),$AM748,IF(AU748="C", IF($BI748="Y", IF($AF748="N/A", $Q748, $AF748), IF($AG748="N/A", $T748,$AG748)))))))</f>
        <v>18</v>
      </c>
      <c r="BN748" s="15">
        <f>IF(AV748="R", $CA748, IF(OR(AV748="P", AV748="T", AV748="N"), 0, IF($C748="DM", $T748, IF(OR(AV748="Y", AV748="IR"),$AM748,IF(AV748="C", IF($BI748="Y", IF($AF748="N/A", $Q748, $AF748), IF($AG748="N/A", $T748,$AG748)))))))</f>
        <v>18</v>
      </c>
      <c r="BO748" s="15">
        <f>IF(AW748="R", $CA748, IF(OR(AW748="P", AW748="T", AW748="N"), 0, IF($C748="DM", $T748, IF(OR(AW748="Y", AW748="IR"),$AM748,IF(AW748="C", IF($BI748="Y", IF($AF748="N/A", $Q748, $AF748), IF($AG748="N/A", $T748,$AG748)))))))</f>
        <v>18</v>
      </c>
      <c r="BP748" s="15">
        <f>IF(AX748="R", $CA748, IF(OR(AX748="P", AX748="T", AX748="N"), 0, IF($C748="DM", $T748, IF(OR(AX748="Y", AX748="IR"),$AM748,IF(AX748="C", IF($BI748="Y", IF($AF748="N/A", $Q748, $AF748), IF($AG748="N/A", $T748,$AG748)))))))</f>
        <v>18</v>
      </c>
      <c r="BQ748" s="15">
        <f>IF(AY748="R", $CA748, IF(OR(AY748="P", AY748="T", AY748="N"), 0, IF($C748="DM", $T748, IF(OR(AY748="Y", AY748="IR"),$AM748,IF(AY748="C", IF($BI748="Y", IF($AF748="N/A", $Q748, $AF748), IF($AG748="N/A", $T748,$AG748)))))))</f>
        <v>18</v>
      </c>
      <c r="BR748" s="15">
        <f>IF(AZ748="R", $CA748, IF(OR(AZ748="P", AZ748="T", AZ748="N"), 0, IF($C748="DM", $T748, IF(OR(AZ748="Y", AZ748="IR"),$AM748,IF(AZ748="C", IF($BI748="Y", IF($AF748="N/A", $Q748, $AF748), IF($AG748="N/A", $T748,$AG748)))))))</f>
        <v>18</v>
      </c>
      <c r="BS748" s="15">
        <f>IF(BA748="R", $CA748, IF(OR(BA748="P", BA748="T", BA748="N"), 0, IF($C748="DM", $T748, IF(OR(BA748="Y", BA748="IR"),$AM748,IF(BA748="C", IF($BI748="Y", IF($AF748="N/A", $Q748, $AF748), IF($AG748="N/A", $T748,$AG748)))))))</f>
        <v>18</v>
      </c>
      <c r="BT748" s="15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18</v>
      </c>
      <c r="BU748" s="15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18</v>
      </c>
      <c r="BV748" s="15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18</v>
      </c>
      <c r="BW748" s="15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18</v>
      </c>
      <c r="BX748" s="15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18</v>
      </c>
      <c r="BY748" s="15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18</v>
      </c>
      <c r="BZ748" s="15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18</v>
      </c>
      <c r="CA748" s="14" t="s">
        <v>75</v>
      </c>
      <c r="CB748" s="15">
        <f>BZ748</f>
        <v>18</v>
      </c>
      <c r="CC748" s="14">
        <f>IF(OR($BH748="T", $BH748="R"), 0, IF($BH748="C", IF($BI748="Y", IF($BA748="C", 0, IF(AF748="N/A", Q748-T748, AF748-AG748)), IF($AF748="N/A", U748, AH748)), AN748))</f>
        <v>18</v>
      </c>
      <c r="CD748" s="14">
        <f>IF(OR($BH748="T", $BH748="R"), 0, IF($BH748="C", IF($BI748="Y", 0, IF($AF748="N/A", V748, AI748)), AO748))</f>
        <v>18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S:18 G:27 GR:0</v>
      </c>
      <c r="CH748" s="6"/>
      <c r="CK748" s="6"/>
      <c r="CL748" s="6"/>
      <c r="CM748" s="6"/>
      <c r="CN748" s="6"/>
      <c r="CO748" s="6"/>
      <c r="CP748" s="6"/>
    </row>
    <row r="749" spans="1:94" x14ac:dyDescent="0.25">
      <c r="A749" s="13">
        <v>5934</v>
      </c>
      <c r="B749" s="14" t="s">
        <v>1112</v>
      </c>
      <c r="C749" s="14" t="s">
        <v>61</v>
      </c>
      <c r="D749" s="14" t="s">
        <v>56</v>
      </c>
      <c r="E749" s="14">
        <f>VLOOKUP(B749, 'Rookie Year'!$A$2:$B$55555,2,FALSE)</f>
        <v>2017</v>
      </c>
      <c r="F749" s="14">
        <v>2025</v>
      </c>
      <c r="G749" s="14" t="s">
        <v>42</v>
      </c>
      <c r="H749" s="14" t="s">
        <v>1927</v>
      </c>
      <c r="I749" s="15">
        <v>16</v>
      </c>
      <c r="J749" s="14">
        <v>4</v>
      </c>
      <c r="K749" s="16">
        <f>IF(AND(G749&lt;&gt;"N",R749="N/A"), IF(I749&lt;4, 0, 0.25),IF(I749=1, IF(J749=1,0.25, 0.25), IF(I749&lt;13, 0.25, IF(I749&lt;26, 0.4, IF(I749&lt;51, 0.6, 0.75)))))</f>
        <v>0.4</v>
      </c>
      <c r="L749" s="15">
        <f>I749-M749</f>
        <v>9</v>
      </c>
      <c r="M749" s="15">
        <f>ROUNDUP(I749*K749,0)</f>
        <v>7</v>
      </c>
      <c r="N749" s="15">
        <f>M749*J749</f>
        <v>28</v>
      </c>
      <c r="O749" s="15">
        <v>0</v>
      </c>
      <c r="P749" s="15">
        <v>0</v>
      </c>
      <c r="Q749" s="15">
        <f>N749-O749-P749</f>
        <v>28</v>
      </c>
      <c r="R749" s="14" t="s">
        <v>75</v>
      </c>
      <c r="S749" s="14">
        <f>IF(R749="N/A", J749-($B$1-F749), J749-($B$1-R749))</f>
        <v>4</v>
      </c>
      <c r="T749" s="15">
        <f>IF($S749&lt;1, "N/A", $M749)</f>
        <v>7</v>
      </c>
      <c r="U749" s="15">
        <f>IF($S749&lt;2, "N/A", $M749)</f>
        <v>7</v>
      </c>
      <c r="V749" s="15">
        <f>IF($S749&lt;3, "N/A", $M749)</f>
        <v>7</v>
      </c>
      <c r="W749" s="15">
        <f>IF($S749&lt;4, "N/A", $M749)</f>
        <v>7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List'!$A$3:$AE$1972,19,FALSE)))</f>
        <v>N/A</v>
      </c>
      <c r="AB749" s="14" t="str">
        <f>IF(C749="DM", "N/A", IF(Z749="No","N/A",VLOOKUP(B749,'Extension List'!$A$3:$AE$1972,21,FALSE)))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>
        <f>IF(AD749="N/A", L749+T749, L749+AG749)</f>
        <v>16</v>
      </c>
      <c r="AN749" s="15">
        <f>IF(AD749="N/A", IF(U749="N/A", "N/A", L749+U749), AD749+AH749)</f>
        <v>16</v>
      </c>
      <c r="AO749" s="15">
        <f>IF(AD749="N/A", IF(V749="N/A", "N/A", L749+V749), IF(AI749="N/A", "N/A", AD749+AI749))</f>
        <v>16</v>
      </c>
      <c r="AP749" s="15">
        <f>IF(AD749="N/A", IF(W749="N/A", "N/A", L749+W749), IF(AJ749="N/A", "N/A", AD749+AJ749))</f>
        <v>16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I749" s="14"/>
      <c r="BJ749" s="15">
        <f>IF(AR749="R", $CA749, IF(OR(AR749="P", AR749="T", AR749="N"), 0, IF($C749="DM", $T749, IF(OR(AR749="Y", AR749="IR"),$AM749,IF(AR749="C", IF($BI749="Y", IF($AF749="N/A", $Q749, $AF749), IF($AG749="N/A", $T749,$AG749)))))))</f>
        <v>16</v>
      </c>
      <c r="BK749" s="15">
        <f>IF(AS749="R", $CA749, IF(OR(AS749="P", AS749="T", AS749="N"), 0, IF($C749="DM", $T749, IF(OR(AS749="Y", AS749="IR"),$AM749,IF(AS749="C", IF($BI749="Y", IF($AF749="N/A", $Q749, $AF749), IF($AG749="N/A", $T749,$AG749)))))))</f>
        <v>16</v>
      </c>
      <c r="BL749" s="15">
        <f>IF(AT749="R", $CA749, IF(OR(AT749="P", AT749="T", AT749="N"), 0, IF($C749="DM", $T749, IF(OR(AT749="Y", AT749="IR"),$AM749,IF(AT749="C", IF($BI749="Y", IF($AF749="N/A", $Q749, $AF749), IF($AG749="N/A", $T749,$AG749)))))))</f>
        <v>16</v>
      </c>
      <c r="BM749" s="15">
        <f>IF(AU749="R", $CA749, IF(OR(AU749="P", AU749="T", AU749="N"), 0, IF($C749="DM", $T749, IF(OR(AU749="Y", AU749="IR"),$AM749,IF(AU749="C", IF($BI749="Y", IF($AF749="N/A", $Q749, $AF749), IF($AG749="N/A", $T749,$AG749)))))))</f>
        <v>16</v>
      </c>
      <c r="BN749" s="15">
        <f>IF(AV749="R", $CA749, IF(OR(AV749="P", AV749="T", AV749="N"), 0, IF($C749="DM", $T749, IF(OR(AV749="Y", AV749="IR"),$AM749,IF(AV749="C", IF($BI749="Y", IF($AF749="N/A", $Q749, $AF749), IF($AG749="N/A", $T749,$AG749)))))))</f>
        <v>16</v>
      </c>
      <c r="BO749" s="15">
        <f>IF(AW749="R", $CA749, IF(OR(AW749="P", AW749="T", AW749="N"), 0, IF($C749="DM", $T749, IF(OR(AW749="Y", AW749="IR"),$AM749,IF(AW749="C", IF($BI749="Y", IF($AF749="N/A", $Q749, $AF749), IF($AG749="N/A", $T749,$AG749)))))))</f>
        <v>16</v>
      </c>
      <c r="BP749" s="15">
        <f>IF(AX749="R", $CA749, IF(OR(AX749="P", AX749="T", AX749="N"), 0, IF($C749="DM", $T749, IF(OR(AX749="Y", AX749="IR"),$AM749,IF(AX749="C", IF($BI749="Y", IF($AF749="N/A", $Q749, $AF749), IF($AG749="N/A", $T749,$AG749)))))))</f>
        <v>16</v>
      </c>
      <c r="BQ749" s="15">
        <f>IF(AY749="R", $CA749, IF(OR(AY749="P", AY749="T", AY749="N"), 0, IF($C749="DM", $T749, IF(OR(AY749="Y", AY749="IR"),$AM749,IF(AY749="C", IF($BI749="Y", IF($AF749="N/A", $Q749, $AF749), IF($AG749="N/A", $T749,$AG749)))))))</f>
        <v>16</v>
      </c>
      <c r="BR749" s="15">
        <f>IF(AZ749="R", $CA749, IF(OR(AZ749="P", AZ749="T", AZ749="N"), 0, IF($C749="DM", $T749, IF(OR(AZ749="Y", AZ749="IR"),$AM749,IF(AZ749="C", IF($BI749="Y", IF($AF749="N/A", $Q749, $AF749), IF($AG749="N/A", $T749,$AG749)))))))</f>
        <v>16</v>
      </c>
      <c r="BS749" s="15">
        <f>IF(BA749="R", $CA749, IF(OR(BA749="P", BA749="T", BA749="N"), 0, IF($C749="DM", $T749, IF(OR(BA749="Y", BA749="IR"),$AM749,IF(BA749="C", IF($BI749="Y", IF($AF749="N/A", $Q749, $AF749), IF($AG749="N/A", $T749,$AG749)))))))</f>
        <v>16</v>
      </c>
      <c r="BT749" s="15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16</v>
      </c>
      <c r="BU749" s="15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16</v>
      </c>
      <c r="BV749" s="15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16</v>
      </c>
      <c r="BW749" s="15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16</v>
      </c>
      <c r="BX749" s="15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16</v>
      </c>
      <c r="BY749" s="15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16</v>
      </c>
      <c r="BZ749" s="15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16</v>
      </c>
      <c r="CA749" s="14" t="s">
        <v>75</v>
      </c>
      <c r="CB749" s="15">
        <f>BZ749</f>
        <v>16</v>
      </c>
      <c r="CC749" s="14">
        <f>IF(OR($BH749="T", $BH749="R"), 0, IF($BH749="C", IF($BI749="Y", IF($BA749="C", 0, IF(AF749="N/A", Q749-T749, AF749-AG749)), IF($AF749="N/A", U749, AH749)), AN749))</f>
        <v>16</v>
      </c>
      <c r="CD749" s="14">
        <f>IF(OR($BH749="T", $BH749="R"), 0, IF($BH749="C", IF($BI749="Y", 0, IF($AF749="N/A", V749, AI749)), AO749))</f>
        <v>16</v>
      </c>
      <c r="CE749" s="14">
        <f>IF(OR($BH749="T", $BH749="R"), 0, IF($BH749="C", IF($BI749="Y", 0, IF($AF749="N/A", W749, AJ749)), AP749))</f>
        <v>16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S:9 G:7 GR:28</v>
      </c>
      <c r="CH749" s="6"/>
      <c r="CK749" s="6"/>
      <c r="CL749" s="6"/>
      <c r="CM749" s="6"/>
      <c r="CN749" s="6"/>
      <c r="CO749" s="6"/>
      <c r="CP749" s="6"/>
    </row>
    <row r="750" spans="1:94" x14ac:dyDescent="0.25">
      <c r="A750" s="13">
        <v>5640</v>
      </c>
      <c r="B750" s="14" t="s">
        <v>3085</v>
      </c>
      <c r="C750" s="14" t="s">
        <v>62</v>
      </c>
      <c r="D750" s="14" t="s">
        <v>56</v>
      </c>
      <c r="E750" s="14">
        <f>VLOOKUP(B750, 'Rookie Year'!$A$2:$B$55555,2,FALSE)</f>
        <v>2024</v>
      </c>
      <c r="F750" s="14">
        <v>2024</v>
      </c>
      <c r="G750" s="14" t="s">
        <v>40</v>
      </c>
      <c r="H750" s="14" t="s">
        <v>2191</v>
      </c>
      <c r="I750" s="15">
        <v>2</v>
      </c>
      <c r="J750" s="14">
        <v>3</v>
      </c>
      <c r="K750" s="16">
        <f>IF(AND(G750&lt;&gt;"N",R750="N/A"), IF(I750&lt;4, 0, 0.25),IF(I750=1, IF(J750=1,0.25, 0.25), IF(I750&lt;13, 0.25, IF(I750&lt;26, 0.4, IF(I750&lt;51, 0.6, 0.75)))))</f>
        <v>0</v>
      </c>
      <c r="L750" s="15">
        <f>I750-M750</f>
        <v>2</v>
      </c>
      <c r="M750" s="15">
        <f>ROUNDUP(I750*K750,0)</f>
        <v>0</v>
      </c>
      <c r="N750" s="15">
        <f>M750*J750</f>
        <v>0</v>
      </c>
      <c r="O750" s="15">
        <v>0</v>
      </c>
      <c r="P750" s="15">
        <v>0</v>
      </c>
      <c r="Q750" s="15">
        <f>N750-O750-P750</f>
        <v>0</v>
      </c>
      <c r="R750" s="14" t="s">
        <v>75</v>
      </c>
      <c r="S750" s="14">
        <f>IF(R750="N/A", J750-($B$1-F750), J750-($B$1-R750))</f>
        <v>2</v>
      </c>
      <c r="T750" s="15">
        <v>0</v>
      </c>
      <c r="U750" s="15">
        <v>0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List'!$A$3:$AE$1972,19,FALSE)))</f>
        <v>N/A</v>
      </c>
      <c r="AB750" s="14" t="str">
        <f>IF(C750="DM", "N/A", IF(Z750="No","N/A",VLOOKUP(B750,'Extension List'!$A$3:$AE$1972,21,FALSE)))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>
        <f>IF(AD750="N/A", L750+T750, L750+AG750)</f>
        <v>2</v>
      </c>
      <c r="AN750" s="15">
        <f>IF(AD750="N/A", IF(U750="N/A", "N/A", L750+U750), AD750+AH750)</f>
        <v>2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40</v>
      </c>
      <c r="AS750" s="14" t="s">
        <v>40</v>
      </c>
      <c r="AT750" s="14" t="s">
        <v>40</v>
      </c>
      <c r="AU750" s="14" t="s">
        <v>40</v>
      </c>
      <c r="AV750" s="14" t="s">
        <v>48</v>
      </c>
      <c r="AW750" s="14" t="s">
        <v>48</v>
      </c>
      <c r="AX750" s="14" t="s">
        <v>48</v>
      </c>
      <c r="AY750" s="14" t="s">
        <v>48</v>
      </c>
      <c r="AZ750" s="14" t="s">
        <v>48</v>
      </c>
      <c r="BA750" s="14" t="s">
        <v>48</v>
      </c>
      <c r="BB750" s="14" t="s">
        <v>48</v>
      </c>
      <c r="BC750" s="14" t="s">
        <v>48</v>
      </c>
      <c r="BD750" s="14" t="s">
        <v>48</v>
      </c>
      <c r="BE750" s="14" t="s">
        <v>48</v>
      </c>
      <c r="BF750" s="14" t="s">
        <v>48</v>
      </c>
      <c r="BG750" s="14" t="s">
        <v>48</v>
      </c>
      <c r="BH750" s="14" t="s">
        <v>48</v>
      </c>
      <c r="BI750" s="14"/>
      <c r="BJ750" s="15">
        <f>IF(AR750="R", $CA750, IF(OR(AR750="P", AR750="T", AR750="N"), 0, IF($C750="DM", $T750, IF(OR(AR750="Y", AR750="IR"),$AM750,IF(AR750="C", IF($BI750="Y", IF($AF750="N/A", $Q750, $AF750), IF($AG750="N/A", $T750,$AG750)))))))</f>
        <v>2</v>
      </c>
      <c r="BK750" s="15">
        <f>IF(AS750="R", $CA750, IF(OR(AS750="P", AS750="T", AS750="N"), 0, IF($C750="DM", $T750, IF(OR(AS750="Y", AS750="IR"),$AM750,IF(AS750="C", IF($BI750="Y", IF($AF750="N/A", $Q750, $AF750), IF($AG750="N/A", $T750,$AG750)))))))</f>
        <v>2</v>
      </c>
      <c r="BL750" s="15">
        <f>IF(AT750="R", $CA750, IF(OR(AT750="P", AT750="T", AT750="N"), 0, IF($C750="DM", $T750, IF(OR(AT750="Y", AT750="IR"),$AM750,IF(AT750="C", IF($BI750="Y", IF($AF750="N/A", $Q750, $AF750), IF($AG750="N/A", $T750,$AG750)))))))</f>
        <v>2</v>
      </c>
      <c r="BM750" s="15">
        <f>IF(AU750="R", $CA750, IF(OR(AU750="P", AU750="T", AU750="N"), 0, IF($C750="DM", $T750, IF(OR(AU750="Y", AU750="IR"),$AM750,IF(AU750="C", IF($BI750="Y", IF($AF750="N/A", $Q750, $AF750), IF($AG750="N/A", $T750,$AG750)))))))</f>
        <v>2</v>
      </c>
      <c r="BN750" s="15">
        <f>IF(AV750="R", $CA750, IF(OR(AV750="P", AV750="T", AV750="N"), 0, IF($C750="DM", $T750, IF(OR(AV750="Y", AV750="IR"),$AM750,IF(AV750="C", IF($BI750="Y", IF($AF750="N/A", $Q750, $AF750), IF($AG750="N/A", $T750,$AG750)))))))</f>
        <v>2</v>
      </c>
      <c r="BO750" s="15">
        <f>IF(AW750="R", $CA750, IF(OR(AW750="P", AW750="T", AW750="N"), 0, IF($C750="DM", $T750, IF(OR(AW750="Y", AW750="IR"),$AM750,IF(AW750="C", IF($BI750="Y", IF($AF750="N/A", $Q750, $AF750), IF($AG750="N/A", $T750,$AG750)))))))</f>
        <v>2</v>
      </c>
      <c r="BP750" s="15">
        <f>IF(AX750="R", $CA750, IF(OR(AX750="P", AX750="T", AX750="N"), 0, IF($C750="DM", $T750, IF(OR(AX750="Y", AX750="IR"),$AM750,IF(AX750="C", IF($BI750="Y", IF($AF750="N/A", $Q750, $AF750), IF($AG750="N/A", $T750,$AG750)))))))</f>
        <v>2</v>
      </c>
      <c r="BQ750" s="15">
        <f>IF(AY750="R", $CA750, IF(OR(AY750="P", AY750="T", AY750="N"), 0, IF($C750="DM", $T750, IF(OR(AY750="Y", AY750="IR"),$AM750,IF(AY750="C", IF($BI750="Y", IF($AF750="N/A", $Q750, $AF750), IF($AG750="N/A", $T750,$AG750)))))))</f>
        <v>2</v>
      </c>
      <c r="BR750" s="15">
        <f>IF(AZ750="R", $CA750, IF(OR(AZ750="P", AZ750="T", AZ750="N"), 0, IF($C750="DM", $T750, IF(OR(AZ750="Y", AZ750="IR"),$AM750,IF(AZ750="C", IF($BI750="Y", IF($AF750="N/A", $Q750, $AF750), IF($AG750="N/A", $T750,$AG750)))))))</f>
        <v>2</v>
      </c>
      <c r="BS750" s="15">
        <f>IF(BA750="R", $CA750, IF(OR(BA750="P", BA750="T", BA750="N"), 0, IF($C750="DM", $T750, IF(OR(BA750="Y", BA750="IR"),$AM750,IF(BA750="C", IF($BI750="Y", IF($AF750="N/A", $Q750, $AF750), IF($AG750="N/A", $T750,$AG750)))))))</f>
        <v>2</v>
      </c>
      <c r="BT750" s="15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2</v>
      </c>
      <c r="BU750" s="15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2</v>
      </c>
      <c r="BV750" s="15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2</v>
      </c>
      <c r="BW750" s="15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2</v>
      </c>
      <c r="BX750" s="15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2</v>
      </c>
      <c r="BY750" s="15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2</v>
      </c>
      <c r="BZ750" s="15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2</v>
      </c>
      <c r="CA750" s="14" t="s">
        <v>75</v>
      </c>
      <c r="CB750" s="15">
        <f>BZ750</f>
        <v>2</v>
      </c>
      <c r="CC750" s="14">
        <f>IF(OR($BH750="T", $BH750="R"), 0, IF($BH750="C", IF($BI750="Y", IF($BA750="C", 0, IF(AF750="N/A", Q750-T750, AF750-AG750)), IF($AF750="N/A", U750, AH750)), AN750))</f>
        <v>2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S:2 G:0 GR:0</v>
      </c>
      <c r="CH750" s="6"/>
      <c r="CK750" s="6"/>
      <c r="CL750" s="6"/>
      <c r="CM750" s="6"/>
      <c r="CN750" s="6"/>
      <c r="CO750" s="6"/>
      <c r="CP750" s="6"/>
    </row>
    <row r="751" spans="1:94" x14ac:dyDescent="0.25">
      <c r="A751" s="13">
        <v>6087</v>
      </c>
      <c r="B751" s="14" t="s">
        <v>3203</v>
      </c>
      <c r="C751" s="14" t="s">
        <v>62</v>
      </c>
      <c r="D751" s="14" t="s">
        <v>56</v>
      </c>
      <c r="E751" s="14">
        <v>2025</v>
      </c>
      <c r="F751" s="14">
        <v>2025</v>
      </c>
      <c r="G751" s="14" t="s">
        <v>40</v>
      </c>
      <c r="H751" s="14" t="s">
        <v>2224</v>
      </c>
      <c r="I751" s="15">
        <v>1</v>
      </c>
      <c r="J751" s="14">
        <v>3</v>
      </c>
      <c r="K751" s="16">
        <f>IF(AND(G751&lt;&gt;"N",R751="N/A"), IF(I751&lt;4, 0, 0.25),IF(I751=1, IF(J751=1,0.25, 0.25), IF(I751&lt;13, 0.25, IF(I751&lt;26, 0.4, IF(I751&lt;51, 0.6, 0.75)))))</f>
        <v>0</v>
      </c>
      <c r="L751" s="15">
        <f>I751-M751</f>
        <v>1</v>
      </c>
      <c r="M751" s="15">
        <f>ROUNDUP(I751*K751,0)</f>
        <v>0</v>
      </c>
      <c r="N751" s="15">
        <f>M751*J751</f>
        <v>0</v>
      </c>
      <c r="O751" s="15">
        <v>0</v>
      </c>
      <c r="P751" s="15">
        <v>0</v>
      </c>
      <c r="Q751" s="15">
        <f>N751-O751-P751</f>
        <v>0</v>
      </c>
      <c r="R751" s="14" t="s">
        <v>75</v>
      </c>
      <c r="S751" s="14">
        <f>IF(R751="N/A", J751-($B$1-F751), J751-($B$1-R751))</f>
        <v>3</v>
      </c>
      <c r="T751" s="15">
        <f>IF($S751&lt;1, "N/A", $M751)</f>
        <v>0</v>
      </c>
      <c r="U751" s="15">
        <f>IF($S751&lt;2, "N/A", $M751)</f>
        <v>0</v>
      </c>
      <c r="V751" s="15">
        <f>IF($S751&lt;3, "N/A", $M751)</f>
        <v>0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List'!$A$3:$AE$1972,19,FALSE)))</f>
        <v>N/A</v>
      </c>
      <c r="AB751" s="14" t="str">
        <f>IF(C751="DM", "N/A", IF(Z751="No","N/A",VLOOKUP(B751,'Extension List'!$A$3:$AE$1972,21,FALSE)))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>
        <f>IF(AD751="N/A", L751+T751, L751+AG751)</f>
        <v>1</v>
      </c>
      <c r="AN751" s="15">
        <f>IF(AD751="N/A", IF(U751="N/A", "N/A", L751+U751), AD751+AH751)</f>
        <v>1</v>
      </c>
      <c r="AO751" s="15">
        <f>IF(AD751="N/A", IF(V751="N/A", "N/A", L751+V751), IF(AI751="N/A", "N/A", AD751+AI751))</f>
        <v>1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40</v>
      </c>
      <c r="AS751" s="14" t="s">
        <v>40</v>
      </c>
      <c r="AT751" s="14" t="s">
        <v>40</v>
      </c>
      <c r="AU751" s="14" t="s">
        <v>40</v>
      </c>
      <c r="AV751" s="14" t="s">
        <v>40</v>
      </c>
      <c r="AW751" s="14" t="s">
        <v>40</v>
      </c>
      <c r="AX751" s="14" t="s">
        <v>40</v>
      </c>
      <c r="AY751" s="14" t="s">
        <v>40</v>
      </c>
      <c r="AZ751" s="14" t="s">
        <v>40</v>
      </c>
      <c r="BA751" s="14" t="s">
        <v>40</v>
      </c>
      <c r="BB751" s="14" t="s">
        <v>40</v>
      </c>
      <c r="BC751" s="14" t="s">
        <v>40</v>
      </c>
      <c r="BD751" s="14" t="s">
        <v>40</v>
      </c>
      <c r="BE751" s="14" t="s">
        <v>40</v>
      </c>
      <c r="BF751" s="14" t="s">
        <v>40</v>
      </c>
      <c r="BG751" s="14" t="s">
        <v>40</v>
      </c>
      <c r="BH751" s="14" t="s">
        <v>40</v>
      </c>
      <c r="BJ751" s="15">
        <f>IF(AR751="R", $CA751, IF(OR(AR751="P", AR751="T", AR751="N"), 0, IF($C751="DM", $T751, IF(OR(AR751="Y", AR751="IR"),$AM751,IF(AR751="C", IF($BI751="Y", IF($AF751="N/A", $Q751, $AF751), IF($AG751="N/A", $T751,$AG751)))))))</f>
        <v>1</v>
      </c>
      <c r="BK751" s="15">
        <f>IF(AS751="R", $CA751, IF(OR(AS751="P", AS751="T", AS751="N"), 0, IF($C751="DM", $T751, IF(OR(AS751="Y", AS751="IR"),$AM751,IF(AS751="C", IF($BI751="Y", IF($AF751="N/A", $Q751, $AF751), IF($AG751="N/A", $T751,$AG751)))))))</f>
        <v>1</v>
      </c>
      <c r="BL751" s="15">
        <f>IF(AT751="R", $CA751, IF(OR(AT751="P", AT751="T", AT751="N"), 0, IF($C751="DM", $T751, IF(OR(AT751="Y", AT751="IR"),$AM751,IF(AT751="C", IF($BI751="Y", IF($AF751="N/A", $Q751, $AF751), IF($AG751="N/A", $T751,$AG751)))))))</f>
        <v>1</v>
      </c>
      <c r="BM751" s="15">
        <f>IF(AU751="R", $CA751, IF(OR(AU751="P", AU751="T", AU751="N"), 0, IF($C751="DM", $T751, IF(OR(AU751="Y", AU751="IR"),$AM751,IF(AU751="C", IF($BI751="Y", IF($AF751="N/A", $Q751, $AF751), IF($AG751="N/A", $T751,$AG751)))))))</f>
        <v>1</v>
      </c>
      <c r="BN751" s="15">
        <f>IF(AV751="R", $CA751, IF(OR(AV751="P", AV751="T", AV751="N"), 0, IF($C751="DM", $T751, IF(OR(AV751="Y", AV751="IR"),$AM751,IF(AV751="C", IF($BI751="Y", IF($AF751="N/A", $Q751, $AF751), IF($AG751="N/A", $T751,$AG751)))))))</f>
        <v>1</v>
      </c>
      <c r="BO751" s="15">
        <f>IF(AW751="R", $CA751, IF(OR(AW751="P", AW751="T", AW751="N"), 0, IF($C751="DM", $T751, IF(OR(AW751="Y", AW751="IR"),$AM751,IF(AW751="C", IF($BI751="Y", IF($AF751="N/A", $Q751, $AF751), IF($AG751="N/A", $T751,$AG751)))))))</f>
        <v>1</v>
      </c>
      <c r="BP751" s="15">
        <f>IF(AX751="R", $CA751, IF(OR(AX751="P", AX751="T", AX751="N"), 0, IF($C751="DM", $T751, IF(OR(AX751="Y", AX751="IR"),$AM751,IF(AX751="C", IF($BI751="Y", IF($AF751="N/A", $Q751, $AF751), IF($AG751="N/A", $T751,$AG751)))))))</f>
        <v>1</v>
      </c>
      <c r="BQ751" s="15">
        <f>IF(AY751="R", $CA751, IF(OR(AY751="P", AY751="T", AY751="N"), 0, IF($C751="DM", $T751, IF(OR(AY751="Y", AY751="IR"),$AM751,IF(AY751="C", IF($BI751="Y", IF($AF751="N/A", $Q751, $AF751), IF($AG751="N/A", $T751,$AG751)))))))</f>
        <v>1</v>
      </c>
      <c r="BR751" s="15">
        <f>IF(AZ751="R", $CA751, IF(OR(AZ751="P", AZ751="T", AZ751="N"), 0, IF($C751="DM", $T751, IF(OR(AZ751="Y", AZ751="IR"),$AM751,IF(AZ751="C", IF($BI751="Y", IF($AF751="N/A", $Q751, $AF751), IF($AG751="N/A", $T751,$AG751)))))))</f>
        <v>1</v>
      </c>
      <c r="BS751" s="15">
        <f>IF(BA751="R", $CA751, IF(OR(BA751="P", BA751="T", BA751="N"), 0, IF($C751="DM", $T751, IF(OR(BA751="Y", BA751="IR"),$AM751,IF(BA751="C", IF($BI751="Y", IF($AF751="N/A", $Q751, $AF751), IF($AG751="N/A", $T751,$AG751)))))))</f>
        <v>1</v>
      </c>
      <c r="BT751" s="15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1</v>
      </c>
      <c r="BU751" s="15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1</v>
      </c>
      <c r="BV751" s="15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1</v>
      </c>
      <c r="BW751" s="15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1</v>
      </c>
      <c r="BX751" s="15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1</v>
      </c>
      <c r="BY751" s="15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1</v>
      </c>
      <c r="BZ751" s="15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1</v>
      </c>
      <c r="CA751" s="14" t="s">
        <v>75</v>
      </c>
      <c r="CB751" s="15">
        <f>BZ751</f>
        <v>1</v>
      </c>
      <c r="CC751" s="14">
        <f>IF(OR($BH751="T", $BH751="R"), 0, IF($BH751="C", IF($BI751="Y", IF($BA751="C", 0, IF(AF751="N/A", Q751-T751, AF751-AG751)), IF($AF751="N/A", U751, AH751)), AN751))</f>
        <v>1</v>
      </c>
      <c r="CD751" s="14">
        <f>IF(OR($BH751="T", $BH751="R"), 0, IF($BH751="C", IF($BI751="Y", 0, IF($AF751="N/A", V751, AI751)), AO751))</f>
        <v>1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S:1 G:0 GR:0</v>
      </c>
      <c r="CH751" s="6"/>
      <c r="CK751" s="6"/>
      <c r="CL751" s="6"/>
      <c r="CM751" s="6"/>
      <c r="CN751" s="6"/>
      <c r="CO751" s="6"/>
      <c r="CP751" s="6"/>
    </row>
    <row r="752" spans="1:94" x14ac:dyDescent="0.25">
      <c r="A752" s="13">
        <v>6199</v>
      </c>
      <c r="B752" s="14" t="s">
        <v>2344</v>
      </c>
      <c r="C752" s="14" t="s">
        <v>62</v>
      </c>
      <c r="D752" s="14" t="s">
        <v>56</v>
      </c>
      <c r="E752" s="14">
        <f>VLOOKUP(B752, 'Rookie Year'!$A$2:$B$55555,2,FALSE)</f>
        <v>2021</v>
      </c>
      <c r="F752" s="14">
        <v>2025</v>
      </c>
      <c r="G752" s="14" t="s">
        <v>42</v>
      </c>
      <c r="H752" s="14">
        <v>4</v>
      </c>
      <c r="I752" s="15">
        <v>1</v>
      </c>
      <c r="J752" s="14">
        <v>1</v>
      </c>
      <c r="K752" s="16">
        <f>IF(AND(G752&lt;&gt;"N",R752="N/A"), IF(I752&lt;4, 0, 0.25),IF(I752=1, IF(J752=1,0.25, 0.25), IF(I752&lt;13, 0.25, IF(I752&lt;26, 0.4, IF(I752&lt;51, 0.6, 0.75)))))</f>
        <v>0.25</v>
      </c>
      <c r="L752" s="15">
        <f>I752-M752</f>
        <v>0</v>
      </c>
      <c r="M752" s="15">
        <f>ROUNDUP(I752*K752,0)</f>
        <v>1</v>
      </c>
      <c r="N752" s="15">
        <f>M752*J752</f>
        <v>1</v>
      </c>
      <c r="O752" s="15">
        <v>0</v>
      </c>
      <c r="P752" s="15">
        <v>0</v>
      </c>
      <c r="Q752" s="15">
        <f>N752-O752-P752</f>
        <v>1</v>
      </c>
      <c r="R752" s="14" t="s">
        <v>75</v>
      </c>
      <c r="S752" s="14">
        <f>IF(R752="N/A", J752-($B$1-F752), J752-($B$1-R752))</f>
        <v>1</v>
      </c>
      <c r="T752" s="15">
        <f>IF($S752&lt;1, "N/A", $M752)</f>
        <v>1</v>
      </c>
      <c r="U752" s="15" t="str">
        <f>IF($S752&lt;2, "N/A", $M752)</f>
        <v>N/A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List'!$A$3:$AE$1972,19,FALSE)))</f>
        <v>N/A</v>
      </c>
      <c r="AB752" s="14" t="str">
        <f>IF(C752="DM", "N/A", IF(Z752="No","N/A",VLOOKUP(B752,'Extension List'!$A$3:$AE$1972,21,FALSE)))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>
        <f>IF(AD752="N/A", L752+T752, L752+AG752)</f>
        <v>1</v>
      </c>
      <c r="AN752" s="15" t="str">
        <f>IF(AD752="N/A", IF(U752="N/A", "N/A", L752+U752), AD752+AH752)</f>
        <v>N/A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42</v>
      </c>
      <c r="AS752" s="14" t="s">
        <v>42</v>
      </c>
      <c r="AT752" s="14" t="s">
        <v>42</v>
      </c>
      <c r="AU752" s="14" t="s">
        <v>42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J752" s="15">
        <f>IF(AR752="R", $CA752, IF(OR(AR752="P", AR752="T", AR752="N"), 0, IF($C752="DM", $T752, IF(OR(AR752="Y", AR752="IR"),$AM752,IF(AR752="C", IF($BI752="Y", IF($AF752="N/A", $Q752, $AF752), IF($AG752="N/A", $T752,$AG752)))))))</f>
        <v>0</v>
      </c>
      <c r="BK752" s="15">
        <f>IF(AS752="R", $CA752, IF(OR(AS752="P", AS752="T", AS752="N"), 0, IF($C752="DM", $T752, IF(OR(AS752="Y", AS752="IR"),$AM752,IF(AS752="C", IF($BI752="Y", IF($AF752="N/A", $Q752, $AF752), IF($AG752="N/A", $T752,$AG752)))))))</f>
        <v>0</v>
      </c>
      <c r="BL752" s="15">
        <f>IF(AT752="R", $CA752, IF(OR(AT752="P", AT752="T", AT752="N"), 0, IF($C752="DM", $T752, IF(OR(AT752="Y", AT752="IR"),$AM752,IF(AT752="C", IF($BI752="Y", IF($AF752="N/A", $Q752, $AF752), IF($AG752="N/A", $T752,$AG752)))))))</f>
        <v>0</v>
      </c>
      <c r="BM752" s="15">
        <f>IF(AU752="R", $CA752, IF(OR(AU752="P", AU752="T", AU752="N"), 0, IF($C752="DM", $T752, IF(OR(AU752="Y", AU752="IR"),$AM752,IF(AU752="C", IF($BI752="Y", IF($AF752="N/A", $Q752, $AF752), IF($AG752="N/A", $T752,$AG752)))))))</f>
        <v>0</v>
      </c>
      <c r="BN752" s="15">
        <f>IF(AV752="R", $CA752, IF(OR(AV752="P", AV752="T", AV752="N"), 0, IF($C752="DM", $T752, IF(OR(AV752="Y", AV752="IR"),$AM752,IF(AV752="C", IF($BI752="Y", IF($AF752="N/A", $Q752, $AF752), IF($AG752="N/A", $T752,$AG752)))))))</f>
        <v>1</v>
      </c>
      <c r="BO752" s="15">
        <f>IF(AW752="R", $CA752, IF(OR(AW752="P", AW752="T", AW752="N"), 0, IF($C752="DM", $T752, IF(OR(AW752="Y", AW752="IR"),$AM752,IF(AW752="C", IF($BI752="Y", IF($AF752="N/A", $Q752, $AF752), IF($AG752="N/A", $T752,$AG752)))))))</f>
        <v>1</v>
      </c>
      <c r="BP752" s="15">
        <f>IF(AX752="R", $CA752, IF(OR(AX752="P", AX752="T", AX752="N"), 0, IF($C752="DM", $T752, IF(OR(AX752="Y", AX752="IR"),$AM752,IF(AX752="C", IF($BI752="Y", IF($AF752="N/A", $Q752, $AF752), IF($AG752="N/A", $T752,$AG752)))))))</f>
        <v>1</v>
      </c>
      <c r="BQ752" s="15">
        <f>IF(AY752="R", $CA752, IF(OR(AY752="P", AY752="T", AY752="N"), 0, IF($C752="DM", $T752, IF(OR(AY752="Y", AY752="IR"),$AM752,IF(AY752="C", IF($BI752="Y", IF($AF752="N/A", $Q752, $AF752), IF($AG752="N/A", $T752,$AG752)))))))</f>
        <v>1</v>
      </c>
      <c r="BR752" s="15">
        <f>IF(AZ752="R", $CA752, IF(OR(AZ752="P", AZ752="T", AZ752="N"), 0, IF($C752="DM", $T752, IF(OR(AZ752="Y", AZ752="IR"),$AM752,IF(AZ752="C", IF($BI752="Y", IF($AF752="N/A", $Q752, $AF752), IF($AG752="N/A", $T752,$AG752)))))))</f>
        <v>1</v>
      </c>
      <c r="BS752" s="15">
        <f>IF(BA752="R", $CA752, IF(OR(BA752="P", BA752="T", BA752="N"), 0, IF($C752="DM", $T752, IF(OR(BA752="Y", BA752="IR"),$AM752,IF(BA752="C", IF($BI752="Y", IF($AF752="N/A", $Q752, $AF752), IF($AG752="N/A", $T752,$AG752)))))))</f>
        <v>1</v>
      </c>
      <c r="BT752" s="15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1</v>
      </c>
      <c r="BU752" s="15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1</v>
      </c>
      <c r="BV752" s="15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1</v>
      </c>
      <c r="BW752" s="15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1</v>
      </c>
      <c r="BX752" s="15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1</v>
      </c>
      <c r="BY752" s="15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1</v>
      </c>
      <c r="BZ752" s="15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1</v>
      </c>
      <c r="CA752" s="14" t="s">
        <v>75</v>
      </c>
      <c r="CB752" s="15">
        <f>BZ752</f>
        <v>1</v>
      </c>
      <c r="CC752" s="14" t="str">
        <f>IF(OR($BH752="T", $BH752="R"), 0, IF($BH752="C", IF($BI752="Y", IF($BA752="C", 0, IF(AF752="N/A", Q752-T752, AF752-AG752)), IF($AF752="N/A", U752, AH752)), AN752))</f>
        <v>N/A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S:0 G:1 GR:1</v>
      </c>
      <c r="CH752" s="6"/>
      <c r="CK752" s="6"/>
      <c r="CL752" s="6"/>
      <c r="CM752" s="6"/>
      <c r="CN752" s="6"/>
      <c r="CO752" s="6"/>
      <c r="CP752" s="6"/>
    </row>
    <row r="753" spans="1:94" x14ac:dyDescent="0.25">
      <c r="A753" s="13">
        <v>5605</v>
      </c>
      <c r="B753" s="14" t="s">
        <v>3086</v>
      </c>
      <c r="C753" s="14" t="s">
        <v>62</v>
      </c>
      <c r="D753" s="14" t="s">
        <v>56</v>
      </c>
      <c r="E753" s="14">
        <f>VLOOKUP(B753, 'Rookie Year'!$A$2:$B$55555,2,FALSE)</f>
        <v>2024</v>
      </c>
      <c r="F753" s="14">
        <v>2024</v>
      </c>
      <c r="G753" s="14" t="s">
        <v>40</v>
      </c>
      <c r="H753" s="14" t="s">
        <v>2156</v>
      </c>
      <c r="I753" s="15">
        <v>9</v>
      </c>
      <c r="J753" s="14">
        <v>4</v>
      </c>
      <c r="K753" s="16">
        <f>IF(AND(G753&lt;&gt;"N",R753="N/A"), IF(I753&lt;4, 0, 0.25),IF(I753=1, IF(J753=1,0.25, 0.25), IF(I753&lt;13, 0.25, IF(I753&lt;26, 0.4, IF(I753&lt;51, 0.6, 0.75)))))</f>
        <v>0.25</v>
      </c>
      <c r="L753" s="15">
        <f>I753-M753</f>
        <v>6</v>
      </c>
      <c r="M753" s="15">
        <f>ROUNDUP(I753*K753,0)</f>
        <v>3</v>
      </c>
      <c r="N753" s="15">
        <f>M753*J753</f>
        <v>12</v>
      </c>
      <c r="O753" s="15">
        <v>6</v>
      </c>
      <c r="P753" s="15">
        <v>0</v>
      </c>
      <c r="Q753" s="15">
        <f>N753-O753-P753</f>
        <v>6</v>
      </c>
      <c r="R753" s="14" t="s">
        <v>75</v>
      </c>
      <c r="S753" s="14">
        <f>IF(R753="N/A", J753-($B$1-F753), J753-($B$1-R753))</f>
        <v>3</v>
      </c>
      <c r="T753" s="15">
        <v>6</v>
      </c>
      <c r="U753" s="15">
        <v>0</v>
      </c>
      <c r="V753" s="15">
        <v>0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No</v>
      </c>
      <c r="AA753" s="17" t="str">
        <f>IF(C753="DM", "N/A", IF(Z753="No","N/A",VLOOKUP(B753,'Extension List'!$A$3:$AE$1972,19,FALSE)))</f>
        <v>N/A</v>
      </c>
      <c r="AB753" s="14" t="str">
        <f>IF(C753="DM", "N/A", IF(Z753="No","N/A",VLOOKUP(B753,'Extension List'!$A$3:$AE$1972,21,FALSE)))</f>
        <v>N/A</v>
      </c>
      <c r="AC753" s="14" t="str">
        <f>IF(AA753="N/A", "N/A", 0)</f>
        <v>N/A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>
        <f>IF(AD753="N/A", L753+T753, L753+AG753)</f>
        <v>12</v>
      </c>
      <c r="AN753" s="15">
        <f>IF(AD753="N/A", IF(U753="N/A", "N/A", L753+U753), AD753+AH753)</f>
        <v>6</v>
      </c>
      <c r="AO753" s="15">
        <f>IF(AD753="N/A", IF(V753="N/A", "N/A", L753+V753), IF(AI753="N/A", "N/A", AD753+AI753))</f>
        <v>6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40</v>
      </c>
      <c r="AS753" s="14" t="s">
        <v>40</v>
      </c>
      <c r="AT753" s="14" t="s">
        <v>40</v>
      </c>
      <c r="AU753" s="14" t="s">
        <v>40</v>
      </c>
      <c r="AV753" s="14" t="s">
        <v>40</v>
      </c>
      <c r="AW753" s="14" t="s">
        <v>40</v>
      </c>
      <c r="AX753" s="14" t="s">
        <v>40</v>
      </c>
      <c r="AY753" s="14" t="s">
        <v>40</v>
      </c>
      <c r="AZ753" s="14" t="s">
        <v>40</v>
      </c>
      <c r="BA753" s="14" t="s">
        <v>40</v>
      </c>
      <c r="BB753" s="14" t="s">
        <v>40</v>
      </c>
      <c r="BC753" s="14" t="s">
        <v>40</v>
      </c>
      <c r="BD753" s="14" t="s">
        <v>40</v>
      </c>
      <c r="BE753" s="14" t="s">
        <v>40</v>
      </c>
      <c r="BF753" s="14" t="s">
        <v>40</v>
      </c>
      <c r="BG753" s="14" t="s">
        <v>40</v>
      </c>
      <c r="BH753" s="14" t="s">
        <v>40</v>
      </c>
      <c r="BI753" s="14"/>
      <c r="BJ753" s="15">
        <f>IF(AR753="R", $CA753, IF(OR(AR753="P", AR753="T", AR753="N"), 0, IF($C753="DM", $T753, IF(OR(AR753="Y", AR753="IR"),$AM753,IF(AR753="C", IF($BI753="Y", IF($AF753="N/A", $Q753, $AF753), IF($AG753="N/A", $T753,$AG753)))))))</f>
        <v>12</v>
      </c>
      <c r="BK753" s="15">
        <f>IF(AS753="R", $CA753, IF(OR(AS753="P", AS753="T", AS753="N"), 0, IF($C753="DM", $T753, IF(OR(AS753="Y", AS753="IR"),$AM753,IF(AS753="C", IF($BI753="Y", IF($AF753="N/A", $Q753, $AF753), IF($AG753="N/A", $T753,$AG753)))))))</f>
        <v>12</v>
      </c>
      <c r="BL753" s="15">
        <f>IF(AT753="R", $CA753, IF(OR(AT753="P", AT753="T", AT753="N"), 0, IF($C753="DM", $T753, IF(OR(AT753="Y", AT753="IR"),$AM753,IF(AT753="C", IF($BI753="Y", IF($AF753="N/A", $Q753, $AF753), IF($AG753="N/A", $T753,$AG753)))))))</f>
        <v>12</v>
      </c>
      <c r="BM753" s="15">
        <f>IF(AU753="R", $CA753, IF(OR(AU753="P", AU753="T", AU753="N"), 0, IF($C753="DM", $T753, IF(OR(AU753="Y", AU753="IR"),$AM753,IF(AU753="C", IF($BI753="Y", IF($AF753="N/A", $Q753, $AF753), IF($AG753="N/A", $T753,$AG753)))))))</f>
        <v>12</v>
      </c>
      <c r="BN753" s="15">
        <f>IF(AV753="R", $CA753, IF(OR(AV753="P", AV753="T", AV753="N"), 0, IF($C753="DM", $T753, IF(OR(AV753="Y", AV753="IR"),$AM753,IF(AV753="C", IF($BI753="Y", IF($AF753="N/A", $Q753, $AF753), IF($AG753="N/A", $T753,$AG753)))))))</f>
        <v>12</v>
      </c>
      <c r="BO753" s="15">
        <f>IF(AW753="R", $CA753, IF(OR(AW753="P", AW753="T", AW753="N"), 0, IF($C753="DM", $T753, IF(OR(AW753="Y", AW753="IR"),$AM753,IF(AW753="C", IF($BI753="Y", IF($AF753="N/A", $Q753, $AF753), IF($AG753="N/A", $T753,$AG753)))))))</f>
        <v>12</v>
      </c>
      <c r="BP753" s="15">
        <f>IF(AX753="R", $CA753, IF(OR(AX753="P", AX753="T", AX753="N"), 0, IF($C753="DM", $T753, IF(OR(AX753="Y", AX753="IR"),$AM753,IF(AX753="C", IF($BI753="Y", IF($AF753="N/A", $Q753, $AF753), IF($AG753="N/A", $T753,$AG753)))))))</f>
        <v>12</v>
      </c>
      <c r="BQ753" s="15">
        <f>IF(AY753="R", $CA753, IF(OR(AY753="P", AY753="T", AY753="N"), 0, IF($C753="DM", $T753, IF(OR(AY753="Y", AY753="IR"),$AM753,IF(AY753="C", IF($BI753="Y", IF($AF753="N/A", $Q753, $AF753), IF($AG753="N/A", $T753,$AG753)))))))</f>
        <v>12</v>
      </c>
      <c r="BR753" s="15">
        <f>IF(AZ753="R", $CA753, IF(OR(AZ753="P", AZ753="T", AZ753="N"), 0, IF($C753="DM", $T753, IF(OR(AZ753="Y", AZ753="IR"),$AM753,IF(AZ753="C", IF($BI753="Y", IF($AF753="N/A", $Q753, $AF753), IF($AG753="N/A", $T753,$AG753)))))))</f>
        <v>12</v>
      </c>
      <c r="BS753" s="15">
        <f>IF(BA753="R", $CA753, IF(OR(BA753="P", BA753="T", BA753="N"), 0, IF($C753="DM", $T753, IF(OR(BA753="Y", BA753="IR"),$AM753,IF(BA753="C", IF($BI753="Y", IF($AF753="N/A", $Q753, $AF753), IF($AG753="N/A", $T753,$AG753)))))))</f>
        <v>12</v>
      </c>
      <c r="BT753" s="15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12</v>
      </c>
      <c r="BU753" s="15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12</v>
      </c>
      <c r="BV753" s="15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12</v>
      </c>
      <c r="BW753" s="15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12</v>
      </c>
      <c r="BX753" s="15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12</v>
      </c>
      <c r="BY753" s="15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12</v>
      </c>
      <c r="BZ753" s="15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12</v>
      </c>
      <c r="CA753" s="14" t="s">
        <v>75</v>
      </c>
      <c r="CB753" s="15">
        <f>BZ753</f>
        <v>12</v>
      </c>
      <c r="CC753" s="14">
        <f>IF(OR($BH753="T", $BH753="R"), 0, IF($BH753="C", IF($BI753="Y", IF($BA753="C", 0, IF(AF753="N/A", Q753-T753, AF753-AG753)), IF($AF753="N/A", U753, AH753)), AN753))</f>
        <v>6</v>
      </c>
      <c r="CD753" s="14">
        <f>IF(OR($BH753="T", $BH753="R"), 0, IF($BH753="C", IF($BI753="Y", 0, IF($AF753="N/A", V753, AI753)), AO753))</f>
        <v>6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S:6 G:3 GR:6</v>
      </c>
      <c r="CH753" s="6"/>
      <c r="CK753" s="6"/>
      <c r="CL753" s="6"/>
      <c r="CM753" s="6"/>
      <c r="CN753" s="6"/>
      <c r="CO753" s="6"/>
      <c r="CP753" s="6"/>
    </row>
    <row r="754" spans="1:94" x14ac:dyDescent="0.25">
      <c r="A754" s="13">
        <v>4987</v>
      </c>
      <c r="B754" s="14" t="s">
        <v>2025</v>
      </c>
      <c r="C754" s="14" t="s">
        <v>62</v>
      </c>
      <c r="D754" s="14" t="s">
        <v>56</v>
      </c>
      <c r="E754" s="14">
        <f>VLOOKUP(B754, 'Rookie Year'!$A$2:$B$55555,2,FALSE)</f>
        <v>2020</v>
      </c>
      <c r="F754" s="14">
        <v>2020</v>
      </c>
      <c r="G754" s="14" t="s">
        <v>40</v>
      </c>
      <c r="H754" s="14" t="s">
        <v>2146</v>
      </c>
      <c r="I754" s="15">
        <v>13</v>
      </c>
      <c r="J754" s="14">
        <v>4</v>
      </c>
      <c r="K754" s="16">
        <f>IF(AND(G754&lt;&gt;"N",R754="N/A"), IF(I754&lt;4, 0, 0.25),IF(I754=1, IF(J754=1,0.25, 0.25), IF(I754&lt;13, 0.25, IF(I754&lt;26, 0.4, IF(I754&lt;51, 0.6, 0.75)))))</f>
        <v>0.4</v>
      </c>
      <c r="L754" s="15">
        <f>I754-M754</f>
        <v>7</v>
      </c>
      <c r="M754" s="15">
        <f>ROUNDUP(I754*K754,0)</f>
        <v>6</v>
      </c>
      <c r="N754" s="15">
        <f>M754*J754</f>
        <v>24</v>
      </c>
      <c r="O754" s="15">
        <v>24</v>
      </c>
      <c r="P754" s="15">
        <v>0</v>
      </c>
      <c r="Q754" s="15">
        <f>N754-O754-P754</f>
        <v>0</v>
      </c>
      <c r="R754" s="14">
        <v>2023</v>
      </c>
      <c r="S754" s="14">
        <f>IF(R754="N/A", J754-($B$1-F754), J754-($B$1-R754))</f>
        <v>2</v>
      </c>
      <c r="T754" s="15">
        <v>0</v>
      </c>
      <c r="U754" s="15">
        <v>0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No</v>
      </c>
      <c r="AA754" s="17" t="str">
        <f>IF(C754="DM", "N/A", IF(Z754="No","N/A",VLOOKUP(B754,'Extension List'!$A$3:$AE$1972,19,FALSE)))</f>
        <v>N/A</v>
      </c>
      <c r="AB754" s="14" t="str">
        <f>IF(C754="DM", "N/A", IF(Z754="No","N/A",VLOOKUP(B754,'Extension List'!$A$3:$AE$1972,21,FALSE)))</f>
        <v>N/A</v>
      </c>
      <c r="AC754" s="14" t="str">
        <f>IF(AA754="N/A", "N/A", 0)</f>
        <v>N/A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>
        <f>IF(AD754="N/A", L754+T754, L754+AG754)</f>
        <v>7</v>
      </c>
      <c r="AN754" s="15">
        <f>IF(AD754="N/A", IF(U754="N/A", "N/A", L754+U754), AD754+AH754)</f>
        <v>7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I754" s="14"/>
      <c r="BJ754" s="15">
        <f>IF(AR754="R", $CA754, IF(OR(AR754="P", AR754="T", AR754="N"), 0, IF($C754="DM", $T754, IF(OR(AR754="Y", AR754="IR"),$AM754,IF(AR754="C", IF($BI754="Y", IF($AF754="N/A", $Q754, $AF754), IF($AG754="N/A", $T754,$AG754)))))))</f>
        <v>7</v>
      </c>
      <c r="BK754" s="15">
        <f>IF(AS754="R", $CA754, IF(OR(AS754="P", AS754="T", AS754="N"), 0, IF($C754="DM", $T754, IF(OR(AS754="Y", AS754="IR"),$AM754,IF(AS754="C", IF($BI754="Y", IF($AF754="N/A", $Q754, $AF754), IF($AG754="N/A", $T754,$AG754)))))))</f>
        <v>7</v>
      </c>
      <c r="BL754" s="15">
        <f>IF(AT754="R", $CA754, IF(OR(AT754="P", AT754="T", AT754="N"), 0, IF($C754="DM", $T754, IF(OR(AT754="Y", AT754="IR"),$AM754,IF(AT754="C", IF($BI754="Y", IF($AF754="N/A", $Q754, $AF754), IF($AG754="N/A", $T754,$AG754)))))))</f>
        <v>7</v>
      </c>
      <c r="BM754" s="15">
        <f>IF(AU754="R", $CA754, IF(OR(AU754="P", AU754="T", AU754="N"), 0, IF($C754="DM", $T754, IF(OR(AU754="Y", AU754="IR"),$AM754,IF(AU754="C", IF($BI754="Y", IF($AF754="N/A", $Q754, $AF754), IF($AG754="N/A", $T754,$AG754)))))))</f>
        <v>7</v>
      </c>
      <c r="BN754" s="15">
        <f>IF(AV754="R", $CA754, IF(OR(AV754="P", AV754="T", AV754="N"), 0, IF($C754="DM", $T754, IF(OR(AV754="Y", AV754="IR"),$AM754,IF(AV754="C", IF($BI754="Y", IF($AF754="N/A", $Q754, $AF754), IF($AG754="N/A", $T754,$AG754)))))))</f>
        <v>7</v>
      </c>
      <c r="BO754" s="15">
        <f>IF(AW754="R", $CA754, IF(OR(AW754="P", AW754="T", AW754="N"), 0, IF($C754="DM", $T754, IF(OR(AW754="Y", AW754="IR"),$AM754,IF(AW754="C", IF($BI754="Y", IF($AF754="N/A", $Q754, $AF754), IF($AG754="N/A", $T754,$AG754)))))))</f>
        <v>7</v>
      </c>
      <c r="BP754" s="15">
        <f>IF(AX754="R", $CA754, IF(OR(AX754="P", AX754="T", AX754="N"), 0, IF($C754="DM", $T754, IF(OR(AX754="Y", AX754="IR"),$AM754,IF(AX754="C", IF($BI754="Y", IF($AF754="N/A", $Q754, $AF754), IF($AG754="N/A", $T754,$AG754)))))))</f>
        <v>7</v>
      </c>
      <c r="BQ754" s="15">
        <f>IF(AY754="R", $CA754, IF(OR(AY754="P", AY754="T", AY754="N"), 0, IF($C754="DM", $T754, IF(OR(AY754="Y", AY754="IR"),$AM754,IF(AY754="C", IF($BI754="Y", IF($AF754="N/A", $Q754, $AF754), IF($AG754="N/A", $T754,$AG754)))))))</f>
        <v>7</v>
      </c>
      <c r="BR754" s="15">
        <f>IF(AZ754="R", $CA754, IF(OR(AZ754="P", AZ754="T", AZ754="N"), 0, IF($C754="DM", $T754, IF(OR(AZ754="Y", AZ754="IR"),$AM754,IF(AZ754="C", IF($BI754="Y", IF($AF754="N/A", $Q754, $AF754), IF($AG754="N/A", $T754,$AG754)))))))</f>
        <v>7</v>
      </c>
      <c r="BS754" s="15">
        <f>IF(BA754="R", $CA754, IF(OR(BA754="P", BA754="T", BA754="N"), 0, IF($C754="DM", $T754, IF(OR(BA754="Y", BA754="IR"),$AM754,IF(BA754="C", IF($BI754="Y", IF($AF754="N/A", $Q754, $AF754), IF($AG754="N/A", $T754,$AG754)))))))</f>
        <v>7</v>
      </c>
      <c r="BT754" s="15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7</v>
      </c>
      <c r="BU754" s="15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7</v>
      </c>
      <c r="BV754" s="15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7</v>
      </c>
      <c r="BW754" s="15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7</v>
      </c>
      <c r="BX754" s="15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7</v>
      </c>
      <c r="BY754" s="15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7</v>
      </c>
      <c r="BZ754" s="15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7</v>
      </c>
      <c r="CA754" s="14" t="s">
        <v>75</v>
      </c>
      <c r="CB754" s="15">
        <f>BZ754</f>
        <v>7</v>
      </c>
      <c r="CC754" s="14">
        <f>IF(OR($BH754="T", $BH754="R"), 0, IF($BH754="C", IF($BI754="Y", IF($BA754="C", 0, IF(AF754="N/A", Q754-T754, AF754-AG754)), IF($AF754="N/A", U754, AH754)), AN754))</f>
        <v>7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S:7 G:6 GR:0</v>
      </c>
      <c r="CH754" s="6"/>
      <c r="CK754" s="6"/>
      <c r="CL754" s="6"/>
      <c r="CM754" s="6"/>
      <c r="CN754" s="6"/>
      <c r="CO754" s="6"/>
      <c r="CP754" s="6"/>
    </row>
    <row r="755" spans="1:94" x14ac:dyDescent="0.25">
      <c r="A755" s="13">
        <v>5628</v>
      </c>
      <c r="B755" s="14" t="s">
        <v>3087</v>
      </c>
      <c r="C755" s="14" t="s">
        <v>62</v>
      </c>
      <c r="D755" s="14" t="s">
        <v>56</v>
      </c>
      <c r="E755" s="14">
        <f>VLOOKUP(B755, 'Rookie Year'!$A$2:$B$55555,2,FALSE)</f>
        <v>2024</v>
      </c>
      <c r="F755" s="14">
        <v>2024</v>
      </c>
      <c r="G755" s="14" t="s">
        <v>40</v>
      </c>
      <c r="H755" s="14" t="s">
        <v>2179</v>
      </c>
      <c r="I755" s="15">
        <v>3</v>
      </c>
      <c r="J755" s="14">
        <v>4</v>
      </c>
      <c r="K755" s="16">
        <f>IF(AND(G755&lt;&gt;"N",R755="N/A"), IF(I755&lt;4, 0, 0.25),IF(I755=1, IF(J755=1,0.25, 0.25), IF(I755&lt;13, 0.25, IF(I755&lt;26, 0.4, IF(I755&lt;51, 0.6, 0.75)))))</f>
        <v>0</v>
      </c>
      <c r="L755" s="15">
        <f>I755-M755</f>
        <v>3</v>
      </c>
      <c r="M755" s="15">
        <f>ROUNDUP(I755*K755,0)</f>
        <v>0</v>
      </c>
      <c r="N755" s="15">
        <f>M755*J755</f>
        <v>0</v>
      </c>
      <c r="O755" s="15">
        <v>0</v>
      </c>
      <c r="P755" s="15">
        <v>0</v>
      </c>
      <c r="Q755" s="15">
        <f>N755-O755-P755</f>
        <v>0</v>
      </c>
      <c r="R755" s="14" t="s">
        <v>75</v>
      </c>
      <c r="S755" s="14">
        <f>IF(R755="N/A", J755-($B$1-F755), J755-($B$1-R755))</f>
        <v>3</v>
      </c>
      <c r="T755" s="15">
        <v>0</v>
      </c>
      <c r="U755" s="15">
        <v>0</v>
      </c>
      <c r="V755" s="15">
        <v>0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List'!$A$3:$AE$1972,19,FALSE)))</f>
        <v>N/A</v>
      </c>
      <c r="AB755" s="14" t="str">
        <f>IF(C755="DM", "N/A", IF(Z755="No","N/A",VLOOKUP(B755,'Extension List'!$A$3:$AE$1972,21,FALSE)))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>
        <f>IF(AD755="N/A", L755+T755, L755+AG755)</f>
        <v>3</v>
      </c>
      <c r="AN755" s="15">
        <f>IF(AD755="N/A", IF(U755="N/A", "N/A", L755+U755), AD755+AH755)</f>
        <v>3</v>
      </c>
      <c r="AO755" s="15">
        <f>IF(AD755="N/A", IF(V755="N/A", "N/A", L755+V755), IF(AI755="N/A", "N/A", AD755+AI755))</f>
        <v>3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44</v>
      </c>
      <c r="AS755" s="14" t="s">
        <v>44</v>
      </c>
      <c r="AT755" s="14" t="s">
        <v>44</v>
      </c>
      <c r="AU755" s="14" t="s">
        <v>44</v>
      </c>
      <c r="AV755" s="14" t="s">
        <v>44</v>
      </c>
      <c r="AW755" s="14" t="s">
        <v>44</v>
      </c>
      <c r="AX755" s="14" t="s">
        <v>44</v>
      </c>
      <c r="AY755" s="14" t="s">
        <v>44</v>
      </c>
      <c r="AZ755" s="14" t="s">
        <v>44</v>
      </c>
      <c r="BA755" s="14" t="s">
        <v>44</v>
      </c>
      <c r="BB755" s="14" t="s">
        <v>44</v>
      </c>
      <c r="BC755" s="14" t="s">
        <v>44</v>
      </c>
      <c r="BD755" s="14" t="s">
        <v>44</v>
      </c>
      <c r="BE755" s="14" t="s">
        <v>44</v>
      </c>
      <c r="BF755" s="14" t="s">
        <v>44</v>
      </c>
      <c r="BG755" s="14" t="s">
        <v>44</v>
      </c>
      <c r="BH755" s="14" t="s">
        <v>44</v>
      </c>
      <c r="BI755" s="14"/>
      <c r="BJ755" s="15">
        <f>IF(AR755="R", $CA755, IF(OR(AR755="P", AR755="T", AR755="N"), 0, IF($C755="DM", $T755, IF(OR(AR755="Y", AR755="IR"),$AM755,IF(AR755="C", IF($BI755="Y", IF($AF755="N/A", $Q755, $AF755), IF($AG755="N/A", $T755,$AG755)))))))</f>
        <v>0</v>
      </c>
      <c r="BK755" s="15">
        <f>IF(AS755="R", $CA755, IF(OR(AS755="P", AS755="T", AS755="N"), 0, IF($C755="DM", $T755, IF(OR(AS755="Y", AS755="IR"),$AM755,IF(AS755="C", IF($BI755="Y", IF($AF755="N/A", $Q755, $AF755), IF($AG755="N/A", $T755,$AG755)))))))</f>
        <v>0</v>
      </c>
      <c r="BL755" s="15">
        <f>IF(AT755="R", $CA755, IF(OR(AT755="P", AT755="T", AT755="N"), 0, IF($C755="DM", $T755, IF(OR(AT755="Y", AT755="IR"),$AM755,IF(AT755="C", IF($BI755="Y", IF($AF755="N/A", $Q755, $AF755), IF($AG755="N/A", $T755,$AG755)))))))</f>
        <v>0</v>
      </c>
      <c r="BM755" s="15">
        <f>IF(AU755="R", $CA755, IF(OR(AU755="P", AU755="T", AU755="N"), 0, IF($C755="DM", $T755, IF(OR(AU755="Y", AU755="IR"),$AM755,IF(AU755="C", IF($BI755="Y", IF($AF755="N/A", $Q755, $AF755), IF($AG755="N/A", $T755,$AG755)))))))</f>
        <v>0</v>
      </c>
      <c r="BN755" s="15">
        <f>IF(AV755="R", $CA755, IF(OR(AV755="P", AV755="T", AV755="N"), 0, IF($C755="DM", $T755, IF(OR(AV755="Y", AV755="IR"),$AM755,IF(AV755="C", IF($BI755="Y", IF($AF755="N/A", $Q755, $AF755), IF($AG755="N/A", $T755,$AG755)))))))</f>
        <v>0</v>
      </c>
      <c r="BO755" s="15">
        <f>IF(AW755="R", $CA755, IF(OR(AW755="P", AW755="T", AW755="N"), 0, IF($C755="DM", $T755, IF(OR(AW755="Y", AW755="IR"),$AM755,IF(AW755="C", IF($BI755="Y", IF($AF755="N/A", $Q755, $AF755), IF($AG755="N/A", $T755,$AG755)))))))</f>
        <v>0</v>
      </c>
      <c r="BP755" s="15">
        <f>IF(AX755="R", $CA755, IF(OR(AX755="P", AX755="T", AX755="N"), 0, IF($C755="DM", $T755, IF(OR(AX755="Y", AX755="IR"),$AM755,IF(AX755="C", IF($BI755="Y", IF($AF755="N/A", $Q755, $AF755), IF($AG755="N/A", $T755,$AG755)))))))</f>
        <v>0</v>
      </c>
      <c r="BQ755" s="15">
        <f>IF(AY755="R", $CA755, IF(OR(AY755="P", AY755="T", AY755="N"), 0, IF($C755="DM", $T755, IF(OR(AY755="Y", AY755="IR"),$AM755,IF(AY755="C", IF($BI755="Y", IF($AF755="N/A", $Q755, $AF755), IF($AG755="N/A", $T755,$AG755)))))))</f>
        <v>0</v>
      </c>
      <c r="BR755" s="15">
        <f>IF(AZ755="R", $CA755, IF(OR(AZ755="P", AZ755="T", AZ755="N"), 0, IF($C755="DM", $T755, IF(OR(AZ755="Y", AZ755="IR"),$AM755,IF(AZ755="C", IF($BI755="Y", IF($AF755="N/A", $Q755, $AF755), IF($AG755="N/A", $T755,$AG755)))))))</f>
        <v>0</v>
      </c>
      <c r="BS755" s="15">
        <f>IF(BA755="R", $CA755, IF(OR(BA755="P", BA755="T", BA755="N"), 0, IF($C755="DM", $T755, IF(OR(BA755="Y", BA755="IR"),$AM755,IF(BA755="C", IF($BI755="Y", IF($AF755="N/A", $Q755, $AF755), IF($AG755="N/A", $T755,$AG755)))))))</f>
        <v>0</v>
      </c>
      <c r="BT755" s="15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0</v>
      </c>
      <c r="BU755" s="15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0</v>
      </c>
      <c r="BV755" s="15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0</v>
      </c>
      <c r="BW755" s="15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0</v>
      </c>
      <c r="BX755" s="15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0</v>
      </c>
      <c r="BY755" s="15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0</v>
      </c>
      <c r="BZ755" s="15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0</v>
      </c>
      <c r="CA755" s="14" t="s">
        <v>75</v>
      </c>
      <c r="CB755" s="15">
        <f>BZ755</f>
        <v>0</v>
      </c>
      <c r="CC755" s="14">
        <f>IF(OR($BH755="T", $BH755="R"), 0, IF($BH755="C", IF($BI755="Y", IF($BA755="C", 0, IF(AF755="N/A", Q755-T755, AF755-AG755)), IF($AF755="N/A", U755, AH755)), AN755))</f>
        <v>0</v>
      </c>
      <c r="CD755" s="14">
        <f>IF(OR($BH755="T", $BH755="R"), 0, IF($BH755="C", IF($BI755="Y", 0, IF($AF755="N/A", V755, AI755)), AO755))</f>
        <v>0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S:3 G:0 GR:0</v>
      </c>
      <c r="CH755" s="6"/>
      <c r="CK755" s="6"/>
      <c r="CL755" s="6"/>
      <c r="CM755" s="6"/>
      <c r="CN755" s="6"/>
      <c r="CO755" s="6"/>
      <c r="CP755" s="6"/>
    </row>
    <row r="756" spans="1:94" x14ac:dyDescent="0.25">
      <c r="A756" s="13">
        <v>5554</v>
      </c>
      <c r="B756" s="14" t="s">
        <v>2040</v>
      </c>
      <c r="C756" s="14" t="s">
        <v>62</v>
      </c>
      <c r="D756" s="14" t="s">
        <v>56</v>
      </c>
      <c r="E756" s="14">
        <f>VLOOKUP(B756, 'Rookie Year'!$A$2:$B$55555,2,FALSE)</f>
        <v>2020</v>
      </c>
      <c r="F756" s="14">
        <v>2024</v>
      </c>
      <c r="G756" s="14" t="s">
        <v>42</v>
      </c>
      <c r="H756" s="14" t="s">
        <v>1927</v>
      </c>
      <c r="I756" s="15">
        <v>7</v>
      </c>
      <c r="J756" s="14">
        <v>2</v>
      </c>
      <c r="K756" s="16">
        <f>IF(AND(G756&lt;&gt;"N",R756="N/A"), IF(I756&lt;4, 0, 0.25),IF(I756=1, IF(J756=1,0.25, 0.25), IF(I756&lt;13, 0.25, IF(I756&lt;26, 0.4, IF(I756&lt;51, 0.6, 0.75)))))</f>
        <v>0.25</v>
      </c>
      <c r="L756" s="15">
        <f>I756-M756</f>
        <v>5</v>
      </c>
      <c r="M756" s="15">
        <f>ROUNDUP(I756*K756,0)</f>
        <v>2</v>
      </c>
      <c r="N756" s="15">
        <f>M756*J756</f>
        <v>4</v>
      </c>
      <c r="O756" s="15">
        <v>4</v>
      </c>
      <c r="P756" s="15">
        <v>0</v>
      </c>
      <c r="Q756" s="15">
        <f>N756-O756-P756</f>
        <v>0</v>
      </c>
      <c r="R756" s="14" t="s">
        <v>75</v>
      </c>
      <c r="S756" s="14">
        <f>IF(R756="N/A", J756-($B$1-F756), J756-($B$1-R756))</f>
        <v>1</v>
      </c>
      <c r="T756" s="15">
        <v>0</v>
      </c>
      <c r="U756" s="15" t="str">
        <f>IF($S756&lt;2, "N/A", $M756)</f>
        <v>N/A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Yes</v>
      </c>
      <c r="AA756" s="17">
        <f>IF(C756="DM", "N/A", IF(Z756="No","N/A",VLOOKUP(B756,'Extension List'!$A$3:$AE$1972,19,FALSE)))</f>
        <v>14</v>
      </c>
      <c r="AB756" s="14">
        <f>IF(C756="DM", "N/A", IF(Z756="No","N/A",VLOOKUP(B756,'Extension List'!$A$3:$AE$1972,21,FALSE)))</f>
        <v>4</v>
      </c>
      <c r="AC756" s="14">
        <f>IF(AA756="N/A", "N/A", 0)</f>
        <v>0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>
        <f>IF(AD756="N/A", L756+T756, L756+AG756)</f>
        <v>5</v>
      </c>
      <c r="AN756" s="15" t="str">
        <f>IF(AD756="N/A", IF(U756="N/A", "N/A", L756+U756), AD756+AH756)</f>
        <v>N/A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40</v>
      </c>
      <c r="AS756" s="14" t="s">
        <v>44</v>
      </c>
      <c r="AT756" s="14" t="s">
        <v>44</v>
      </c>
      <c r="AU756" s="14" t="s">
        <v>44</v>
      </c>
      <c r="AV756" s="14" t="s">
        <v>44</v>
      </c>
      <c r="AW756" s="14" t="s">
        <v>44</v>
      </c>
      <c r="AX756" s="14" t="s">
        <v>44</v>
      </c>
      <c r="AY756" s="14" t="s">
        <v>44</v>
      </c>
      <c r="AZ756" s="14" t="s">
        <v>44</v>
      </c>
      <c r="BA756" s="14" t="s">
        <v>44</v>
      </c>
      <c r="BB756" s="14" t="s">
        <v>44</v>
      </c>
      <c r="BC756" s="14" t="s">
        <v>44</v>
      </c>
      <c r="BD756" s="14" t="s">
        <v>44</v>
      </c>
      <c r="BE756" s="14" t="s">
        <v>44</v>
      </c>
      <c r="BF756" s="14" t="s">
        <v>44</v>
      </c>
      <c r="BG756" s="14" t="s">
        <v>44</v>
      </c>
      <c r="BH756" s="14" t="s">
        <v>44</v>
      </c>
      <c r="BI756" s="14"/>
      <c r="BJ756" s="15">
        <f>IF(AR756="R", $CA756, IF(OR(AR756="P", AR756="T", AR756="N"), 0, IF($C756="DM", $T756, IF(OR(AR756="Y", AR756="IR"),$AM756,IF(AR756="C", IF($BI756="Y", IF($AF756="N/A", $Q756, $AF756), IF($AG756="N/A", $T756,$AG756)))))))</f>
        <v>5</v>
      </c>
      <c r="BK756" s="15">
        <f>IF(AS756="R", $CA756, IF(OR(AS756="P", AS756="T", AS756="N"), 0, IF($C756="DM", $T756, IF(OR(AS756="Y", AS756="IR"),$AM756,IF(AS756="C", IF($BI756="Y", IF($AF756="N/A", $Q756, $AF756), IF($AG756="N/A", $T756,$AG756)))))))</f>
        <v>0</v>
      </c>
      <c r="BL756" s="15">
        <f>IF(AT756="R", $CA756, IF(OR(AT756="P", AT756="T", AT756="N"), 0, IF($C756="DM", $T756, IF(OR(AT756="Y", AT756="IR"),$AM756,IF(AT756="C", IF($BI756="Y", IF($AF756="N/A", $Q756, $AF756), IF($AG756="N/A", $T756,$AG756)))))))</f>
        <v>0</v>
      </c>
      <c r="BM756" s="15">
        <f>IF(AU756="R", $CA756, IF(OR(AU756="P", AU756="T", AU756="N"), 0, IF($C756="DM", $T756, IF(OR(AU756="Y", AU756="IR"),$AM756,IF(AU756="C", IF($BI756="Y", IF($AF756="N/A", $Q756, $AF756), IF($AG756="N/A", $T756,$AG756)))))))</f>
        <v>0</v>
      </c>
      <c r="BN756" s="15">
        <f>IF(AV756="R", $CA756, IF(OR(AV756="P", AV756="T", AV756="N"), 0, IF($C756="DM", $T756, IF(OR(AV756="Y", AV756="IR"),$AM756,IF(AV756="C", IF($BI756="Y", IF($AF756="N/A", $Q756, $AF756), IF($AG756="N/A", $T756,$AG756)))))))</f>
        <v>0</v>
      </c>
      <c r="BO756" s="15">
        <f>IF(AW756="R", $CA756, IF(OR(AW756="P", AW756="T", AW756="N"), 0, IF($C756="DM", $T756, IF(OR(AW756="Y", AW756="IR"),$AM756,IF(AW756="C", IF($BI756="Y", IF($AF756="N/A", $Q756, $AF756), IF($AG756="N/A", $T756,$AG756)))))))</f>
        <v>0</v>
      </c>
      <c r="BP756" s="15">
        <f>IF(AX756="R", $CA756, IF(OR(AX756="P", AX756="T", AX756="N"), 0, IF($C756="DM", $T756, IF(OR(AX756="Y", AX756="IR"),$AM756,IF(AX756="C", IF($BI756="Y", IF($AF756="N/A", $Q756, $AF756), IF($AG756="N/A", $T756,$AG756)))))))</f>
        <v>0</v>
      </c>
      <c r="BQ756" s="15">
        <f>IF(AY756="R", $CA756, IF(OR(AY756="P", AY756="T", AY756="N"), 0, IF($C756="DM", $T756, IF(OR(AY756="Y", AY756="IR"),$AM756,IF(AY756="C", IF($BI756="Y", IF($AF756="N/A", $Q756, $AF756), IF($AG756="N/A", $T756,$AG756)))))))</f>
        <v>0</v>
      </c>
      <c r="BR756" s="15">
        <f>IF(AZ756="R", $CA756, IF(OR(AZ756="P", AZ756="T", AZ756="N"), 0, IF($C756="DM", $T756, IF(OR(AZ756="Y", AZ756="IR"),$AM756,IF(AZ756="C", IF($BI756="Y", IF($AF756="N/A", $Q756, $AF756), IF($AG756="N/A", $T756,$AG756)))))))</f>
        <v>0</v>
      </c>
      <c r="BS756" s="15">
        <f>IF(BA756="R", $CA756, IF(OR(BA756="P", BA756="T", BA756="N"), 0, IF($C756="DM", $T756, IF(OR(BA756="Y", BA756="IR"),$AM756,IF(BA756="C", IF($BI756="Y", IF($AF756="N/A", $Q756, $AF756), IF($AG756="N/A", $T756,$AG756)))))))</f>
        <v>0</v>
      </c>
      <c r="BT756" s="15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0</v>
      </c>
      <c r="BU756" s="15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0</v>
      </c>
      <c r="BV756" s="15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0</v>
      </c>
      <c r="BW756" s="15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0</v>
      </c>
      <c r="BX756" s="15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0</v>
      </c>
      <c r="BY756" s="15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0</v>
      </c>
      <c r="BZ756" s="15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0</v>
      </c>
      <c r="CA756" s="14" t="s">
        <v>75</v>
      </c>
      <c r="CB756" s="15">
        <f>BZ756</f>
        <v>0</v>
      </c>
      <c r="CC756" s="14" t="str">
        <f>IF(OR($BH756="T", $BH756="R"), 0, IF($BH756="C", IF($BI756="Y", IF($BA756="C", 0, IF(AF756="N/A", Q756-T756, AF756-AG756)), IF($AF756="N/A", U756, AH756)), AN756))</f>
        <v>N/A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S:5 G:2 GR:0</v>
      </c>
      <c r="CH756" s="6"/>
      <c r="CK756" s="6"/>
      <c r="CL756" s="6"/>
      <c r="CM756" s="6"/>
      <c r="CN756" s="6"/>
      <c r="CO756" s="6"/>
      <c r="CP756" s="6"/>
    </row>
    <row r="757" spans="1:94" x14ac:dyDescent="0.25">
      <c r="A757" s="13">
        <v>6206</v>
      </c>
      <c r="B757" s="14" t="s">
        <v>2591</v>
      </c>
      <c r="C757" s="14" t="s">
        <v>62</v>
      </c>
      <c r="D757" s="14" t="s">
        <v>56</v>
      </c>
      <c r="E757" s="14">
        <f>VLOOKUP(B757, 'Rookie Year'!$A$2:$B$55555,2,FALSE)</f>
        <v>2022</v>
      </c>
      <c r="F757" s="14">
        <v>2025</v>
      </c>
      <c r="G757" s="14" t="s">
        <v>42</v>
      </c>
      <c r="H757" s="14">
        <v>5</v>
      </c>
      <c r="I757" s="15">
        <v>7</v>
      </c>
      <c r="J757" s="14">
        <v>1</v>
      </c>
      <c r="K757" s="16">
        <f>IF(AND(G757&lt;&gt;"N",R757="N/A"), IF(I757&lt;4, 0, 0.25),IF(I757=1, IF(J757=1,0.25, 0.25), IF(I757&lt;13, 0.25, IF(I757&lt;26, 0.4, IF(I757&lt;51, 0.6, 0.75)))))</f>
        <v>0.25</v>
      </c>
      <c r="L757" s="15">
        <f>I757-M757</f>
        <v>5</v>
      </c>
      <c r="M757" s="15">
        <f>ROUNDUP(I757*K757,0)</f>
        <v>2</v>
      </c>
      <c r="N757" s="15">
        <f>M757*J757</f>
        <v>2</v>
      </c>
      <c r="O757" s="15">
        <v>0</v>
      </c>
      <c r="P757" s="15">
        <v>0</v>
      </c>
      <c r="Q757" s="15">
        <f>N757-O757-P757</f>
        <v>2</v>
      </c>
      <c r="R757" s="14" t="s">
        <v>75</v>
      </c>
      <c r="S757" s="14">
        <f>IF(R757="N/A", J757-($B$1-F757), J757-($B$1-R757))</f>
        <v>1</v>
      </c>
      <c r="T757" s="15">
        <f>IF($S757&lt;1, "N/A", $M757)</f>
        <v>2</v>
      </c>
      <c r="U757" s="15" t="str">
        <f>IF($S757&lt;2, "N/A", $M757)</f>
        <v>N/A</v>
      </c>
      <c r="V757" s="15" t="str">
        <f>IF($S757&lt;3, "N/A", $M757)</f>
        <v>N/A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No</v>
      </c>
      <c r="AA757" s="17" t="str">
        <f>IF(C757="DM", "N/A", IF(Z757="No","N/A",VLOOKUP(B757,'Extension List'!$A$3:$AE$1972,19,FALSE)))</f>
        <v>N/A</v>
      </c>
      <c r="AB757" s="14" t="str">
        <f>IF(C757="DM", "N/A", IF(Z757="No","N/A",VLOOKUP(B757,'Extension List'!$A$3:$AE$1972,21,FALSE)))</f>
        <v>N/A</v>
      </c>
      <c r="AC757" s="14" t="str">
        <f>IF(AA757="N/A", "N/A", 0)</f>
        <v>N/A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>
        <f>IF(AD757="N/A", L757+T757, L757+AG757)</f>
        <v>7</v>
      </c>
      <c r="AN757" s="15" t="str">
        <f>IF(AD757="N/A", IF(U757="N/A", "N/A", L757+U757), AD757+AH757)</f>
        <v>N/A</v>
      </c>
      <c r="AO757" s="15" t="str">
        <f>IF(AD757="N/A", IF(V757="N/A", "N/A", L757+V757), IF(AI757="N/A", "N/A", AD757+AI757))</f>
        <v>N/A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42</v>
      </c>
      <c r="AS757" s="14" t="s">
        <v>42</v>
      </c>
      <c r="AT757" s="14" t="s">
        <v>42</v>
      </c>
      <c r="AU757" s="14" t="s">
        <v>42</v>
      </c>
      <c r="AV757" s="14" t="s">
        <v>42</v>
      </c>
      <c r="AW757" s="14" t="s">
        <v>40</v>
      </c>
      <c r="AX757" s="14" t="s">
        <v>40</v>
      </c>
      <c r="AY757" s="14" t="s">
        <v>40</v>
      </c>
      <c r="AZ757" s="14" t="s">
        <v>40</v>
      </c>
      <c r="BA757" s="14" t="s">
        <v>40</v>
      </c>
      <c r="BB757" s="14" t="s">
        <v>40</v>
      </c>
      <c r="BC757" s="14" t="s">
        <v>40</v>
      </c>
      <c r="BD757" s="14" t="s">
        <v>40</v>
      </c>
      <c r="BE757" s="14" t="s">
        <v>40</v>
      </c>
      <c r="BF757" s="14" t="s">
        <v>40</v>
      </c>
      <c r="BG757" s="14" t="s">
        <v>40</v>
      </c>
      <c r="BH757" s="14" t="s">
        <v>40</v>
      </c>
      <c r="BJ757" s="15">
        <f>IF(AR757="R", $CA757, IF(OR(AR757="P", AR757="T", AR757="N"), 0, IF($C757="DM", $T757, IF(OR(AR757="Y", AR757="IR"),$AM757,IF(AR757="C", IF($BI757="Y", IF($AF757="N/A", $Q757, $AF757), IF($AG757="N/A", $T757,$AG757)))))))</f>
        <v>0</v>
      </c>
      <c r="BK757" s="15">
        <f>IF(AS757="R", $CA757, IF(OR(AS757="P", AS757="T", AS757="N"), 0, IF($C757="DM", $T757, IF(OR(AS757="Y", AS757="IR"),$AM757,IF(AS757="C", IF($BI757="Y", IF($AF757="N/A", $Q757, $AF757), IF($AG757="N/A", $T757,$AG757)))))))</f>
        <v>0</v>
      </c>
      <c r="BL757" s="15">
        <f>IF(AT757="R", $CA757, IF(OR(AT757="P", AT757="T", AT757="N"), 0, IF($C757="DM", $T757, IF(OR(AT757="Y", AT757="IR"),$AM757,IF(AT757="C", IF($BI757="Y", IF($AF757="N/A", $Q757, $AF757), IF($AG757="N/A", $T757,$AG757)))))))</f>
        <v>0</v>
      </c>
      <c r="BM757" s="15">
        <f>IF(AU757="R", $CA757, IF(OR(AU757="P", AU757="T", AU757="N"), 0, IF($C757="DM", $T757, IF(OR(AU757="Y", AU757="IR"),$AM757,IF(AU757="C", IF($BI757="Y", IF($AF757="N/A", $Q757, $AF757), IF($AG757="N/A", $T757,$AG757)))))))</f>
        <v>0</v>
      </c>
      <c r="BN757" s="15">
        <f>IF(AV757="R", $CA757, IF(OR(AV757="P", AV757="T", AV757="N"), 0, IF($C757="DM", $T757, IF(OR(AV757="Y", AV757="IR"),$AM757,IF(AV757="C", IF($BI757="Y", IF($AF757="N/A", $Q757, $AF757), IF($AG757="N/A", $T757,$AG757)))))))</f>
        <v>0</v>
      </c>
      <c r="BO757" s="15">
        <f>IF(AW757="R", $CA757, IF(OR(AW757="P", AW757="T", AW757="N"), 0, IF($C757="DM", $T757, IF(OR(AW757="Y", AW757="IR"),$AM757,IF(AW757="C", IF($BI757="Y", IF($AF757="N/A", $Q757, $AF757), IF($AG757="N/A", $T757,$AG757)))))))</f>
        <v>7</v>
      </c>
      <c r="BP757" s="15">
        <f>IF(AX757="R", $CA757, IF(OR(AX757="P", AX757="T", AX757="N"), 0, IF($C757="DM", $T757, IF(OR(AX757="Y", AX757="IR"),$AM757,IF(AX757="C", IF($BI757="Y", IF($AF757="N/A", $Q757, $AF757), IF($AG757="N/A", $T757,$AG757)))))))</f>
        <v>7</v>
      </c>
      <c r="BQ757" s="15">
        <f>IF(AY757="R", $CA757, IF(OR(AY757="P", AY757="T", AY757="N"), 0, IF($C757="DM", $T757, IF(OR(AY757="Y", AY757="IR"),$AM757,IF(AY757="C", IF($BI757="Y", IF($AF757="N/A", $Q757, $AF757), IF($AG757="N/A", $T757,$AG757)))))))</f>
        <v>7</v>
      </c>
      <c r="BR757" s="15">
        <f>IF(AZ757="R", $CA757, IF(OR(AZ757="P", AZ757="T", AZ757="N"), 0, IF($C757="DM", $T757, IF(OR(AZ757="Y", AZ757="IR"),$AM757,IF(AZ757="C", IF($BI757="Y", IF($AF757="N/A", $Q757, $AF757), IF($AG757="N/A", $T757,$AG757)))))))</f>
        <v>7</v>
      </c>
      <c r="BS757" s="15">
        <f>IF(BA757="R", $CA757, IF(OR(BA757="P", BA757="T", BA757="N"), 0, IF($C757="DM", $T757, IF(OR(BA757="Y", BA757="IR"),$AM757,IF(BA757="C", IF($BI757="Y", IF($AF757="N/A", $Q757, $AF757), IF($AG757="N/A", $T757,$AG757)))))))</f>
        <v>7</v>
      </c>
      <c r="BT757" s="15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7</v>
      </c>
      <c r="BU757" s="15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7</v>
      </c>
      <c r="BV757" s="15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7</v>
      </c>
      <c r="BW757" s="15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7</v>
      </c>
      <c r="BX757" s="15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7</v>
      </c>
      <c r="BY757" s="15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7</v>
      </c>
      <c r="BZ757" s="15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7</v>
      </c>
      <c r="CA757" s="14" t="s">
        <v>75</v>
      </c>
      <c r="CB757" s="15">
        <f>BZ757</f>
        <v>7</v>
      </c>
      <c r="CC757" s="14" t="str">
        <f>IF(OR($BH757="T", $BH757="R"), 0, IF($BH757="C", IF($BI757="Y", IF($BA757="C", 0, IF(AF757="N/A", Q757-T757, AF757-AG757)), IF($AF757="N/A", U757, AH757)), AN757))</f>
        <v>N/A</v>
      </c>
      <c r="CD757" s="14" t="str">
        <f>IF(OR($BH757="T", $BH757="R"), 0, IF($BH757="C", IF($BI757="Y", 0, IF($AF757="N/A", V757, AI757)), AO757))</f>
        <v>N/A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S:5 G:2 GR:2</v>
      </c>
      <c r="CH757" s="6"/>
      <c r="CK757" s="6"/>
      <c r="CL757" s="6"/>
      <c r="CM757" s="6"/>
      <c r="CN757" s="6"/>
      <c r="CO757" s="6"/>
      <c r="CP757" s="6"/>
    </row>
    <row r="758" spans="1:94" x14ac:dyDescent="0.25">
      <c r="A758" s="13">
        <v>5942</v>
      </c>
      <c r="B758" s="14" t="s">
        <v>951</v>
      </c>
      <c r="C758" s="14" t="s">
        <v>62</v>
      </c>
      <c r="D758" s="14" t="s">
        <v>56</v>
      </c>
      <c r="E758" s="14">
        <f>VLOOKUP(B758, 'Rookie Year'!$A$2:$B$55555,2,FALSE)</f>
        <v>2017</v>
      </c>
      <c r="F758" s="14">
        <v>2025</v>
      </c>
      <c r="G758" s="14" t="s">
        <v>42</v>
      </c>
      <c r="H758" s="14" t="s">
        <v>1927</v>
      </c>
      <c r="I758" s="15">
        <v>26</v>
      </c>
      <c r="J758" s="14">
        <v>2</v>
      </c>
      <c r="K758" s="16">
        <f>IF(AND(G758&lt;&gt;"N",R758="N/A"), IF(I758&lt;4, 0, 0.25),IF(I758=1, IF(J758=1,0.25, 0.25), IF(I758&lt;13, 0.25, IF(I758&lt;26, 0.4, IF(I758&lt;51, 0.6, 0.75)))))</f>
        <v>0.6</v>
      </c>
      <c r="L758" s="15">
        <f>I758-M758</f>
        <v>10</v>
      </c>
      <c r="M758" s="15">
        <f>ROUNDUP(I758*K758,0)</f>
        <v>16</v>
      </c>
      <c r="N758" s="15">
        <f>M758*J758</f>
        <v>32</v>
      </c>
      <c r="O758" s="15">
        <v>0</v>
      </c>
      <c r="P758" s="15">
        <v>0</v>
      </c>
      <c r="Q758" s="15">
        <f>N758-O758-P758</f>
        <v>32</v>
      </c>
      <c r="R758" s="14" t="s">
        <v>75</v>
      </c>
      <c r="S758" s="14">
        <f>IF(R758="N/A", J758-($B$1-F758), J758-($B$1-R758))</f>
        <v>2</v>
      </c>
      <c r="T758" s="15">
        <v>20</v>
      </c>
      <c r="U758" s="15">
        <v>12</v>
      </c>
      <c r="V758" s="15" t="str">
        <f>IF($S758&lt;3, "N/A", $M758)</f>
        <v>N/A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List'!$A$3:$AE$1972,19,FALSE)))</f>
        <v>N/A</v>
      </c>
      <c r="AB758" s="14" t="str">
        <f>IF(C758="DM", "N/A", IF(Z758="No","N/A",VLOOKUP(B758,'Extension List'!$A$3:$AE$1972,21,FALSE)))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>
        <f>IF(AD758="N/A", L758+T758, L758+AG758)</f>
        <v>30</v>
      </c>
      <c r="AN758" s="15">
        <f>IF(AD758="N/A", IF(U758="N/A", "N/A", L758+U758), AD758+AH758)</f>
        <v>22</v>
      </c>
      <c r="AO758" s="15" t="str">
        <f>IF(AD758="N/A", IF(V758="N/A", "N/A", L758+V758), IF(AI758="N/A", "N/A", AD758+AI758))</f>
        <v>N/A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40</v>
      </c>
      <c r="AS758" s="14" t="s">
        <v>40</v>
      </c>
      <c r="AT758" s="14" t="s">
        <v>48</v>
      </c>
      <c r="AU758" s="14" t="s">
        <v>48</v>
      </c>
      <c r="AV758" s="14" t="s">
        <v>48</v>
      </c>
      <c r="AW758" s="14" t="s">
        <v>48</v>
      </c>
      <c r="AX758" s="14" t="s">
        <v>48</v>
      </c>
      <c r="AY758" s="14" t="s">
        <v>48</v>
      </c>
      <c r="AZ758" s="14" t="s">
        <v>48</v>
      </c>
      <c r="BA758" s="14" t="s">
        <v>48</v>
      </c>
      <c r="BB758" s="14" t="s">
        <v>48</v>
      </c>
      <c r="BC758" s="14" t="s">
        <v>48</v>
      </c>
      <c r="BD758" s="14" t="s">
        <v>48</v>
      </c>
      <c r="BE758" s="14" t="s">
        <v>48</v>
      </c>
      <c r="BF758" s="14" t="s">
        <v>48</v>
      </c>
      <c r="BG758" s="14" t="s">
        <v>48</v>
      </c>
      <c r="BH758" s="14" t="s">
        <v>48</v>
      </c>
      <c r="BI758" s="14"/>
      <c r="BJ758" s="15">
        <f>IF(AR758="R", $CA758, IF(OR(AR758="P", AR758="T", AR758="N"), 0, IF($C758="DM", $T758, IF(OR(AR758="Y", AR758="IR"),$AM758,IF(AR758="C", IF($BI758="Y", IF($AF758="N/A", $Q758, $AF758), IF($AG758="N/A", $T758,$AG758)))))))</f>
        <v>30</v>
      </c>
      <c r="BK758" s="15">
        <f>IF(AS758="R", $CA758, IF(OR(AS758="P", AS758="T", AS758="N"), 0, IF($C758="DM", $T758, IF(OR(AS758="Y", AS758="IR"),$AM758,IF(AS758="C", IF($BI758="Y", IF($AF758="N/A", $Q758, $AF758), IF($AG758="N/A", $T758,$AG758)))))))</f>
        <v>30</v>
      </c>
      <c r="BL758" s="15">
        <f>IF(AT758="R", $CA758, IF(OR(AT758="P", AT758="T", AT758="N"), 0, IF($C758="DM", $T758, IF(OR(AT758="Y", AT758="IR"),$AM758,IF(AT758="C", IF($BI758="Y", IF($AF758="N/A", $Q758, $AF758), IF($AG758="N/A", $T758,$AG758)))))))</f>
        <v>30</v>
      </c>
      <c r="BM758" s="15">
        <f>IF(AU758="R", $CA758, IF(OR(AU758="P", AU758="T", AU758="N"), 0, IF($C758="DM", $T758, IF(OR(AU758="Y", AU758="IR"),$AM758,IF(AU758="C", IF($BI758="Y", IF($AF758="N/A", $Q758, $AF758), IF($AG758="N/A", $T758,$AG758)))))))</f>
        <v>30</v>
      </c>
      <c r="BN758" s="15">
        <f>IF(AV758="R", $CA758, IF(OR(AV758="P", AV758="T", AV758="N"), 0, IF($C758="DM", $T758, IF(OR(AV758="Y", AV758="IR"),$AM758,IF(AV758="C", IF($BI758="Y", IF($AF758="N/A", $Q758, $AF758), IF($AG758="N/A", $T758,$AG758)))))))</f>
        <v>30</v>
      </c>
      <c r="BO758" s="15">
        <f>IF(AW758="R", $CA758, IF(OR(AW758="P", AW758="T", AW758="N"), 0, IF($C758="DM", $T758, IF(OR(AW758="Y", AW758="IR"),$AM758,IF(AW758="C", IF($BI758="Y", IF($AF758="N/A", $Q758, $AF758), IF($AG758="N/A", $T758,$AG758)))))))</f>
        <v>30</v>
      </c>
      <c r="BP758" s="15">
        <f>IF(AX758="R", $CA758, IF(OR(AX758="P", AX758="T", AX758="N"), 0, IF($C758="DM", $T758, IF(OR(AX758="Y", AX758="IR"),$AM758,IF(AX758="C", IF($BI758="Y", IF($AF758="N/A", $Q758, $AF758), IF($AG758="N/A", $T758,$AG758)))))))</f>
        <v>30</v>
      </c>
      <c r="BQ758" s="15">
        <f>IF(AY758="R", $CA758, IF(OR(AY758="P", AY758="T", AY758="N"), 0, IF($C758="DM", $T758, IF(OR(AY758="Y", AY758="IR"),$AM758,IF(AY758="C", IF($BI758="Y", IF($AF758="N/A", $Q758, $AF758), IF($AG758="N/A", $T758,$AG758)))))))</f>
        <v>30</v>
      </c>
      <c r="BR758" s="15">
        <f>IF(AZ758="R", $CA758, IF(OR(AZ758="P", AZ758="T", AZ758="N"), 0, IF($C758="DM", $T758, IF(OR(AZ758="Y", AZ758="IR"),$AM758,IF(AZ758="C", IF($BI758="Y", IF($AF758="N/A", $Q758, $AF758), IF($AG758="N/A", $T758,$AG758)))))))</f>
        <v>30</v>
      </c>
      <c r="BS758" s="15">
        <f>IF(BA758="R", $CA758, IF(OR(BA758="P", BA758="T", BA758="N"), 0, IF($C758="DM", $T758, IF(OR(BA758="Y", BA758="IR"),$AM758,IF(BA758="C", IF($BI758="Y", IF($AF758="N/A", $Q758, $AF758), IF($AG758="N/A", $T758,$AG758)))))))</f>
        <v>30</v>
      </c>
      <c r="BT758" s="15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30</v>
      </c>
      <c r="BU758" s="15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30</v>
      </c>
      <c r="BV758" s="15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30</v>
      </c>
      <c r="BW758" s="15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30</v>
      </c>
      <c r="BX758" s="15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30</v>
      </c>
      <c r="BY758" s="15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30</v>
      </c>
      <c r="BZ758" s="15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30</v>
      </c>
      <c r="CA758" s="14" t="s">
        <v>75</v>
      </c>
      <c r="CB758" s="15">
        <f>BZ758</f>
        <v>30</v>
      </c>
      <c r="CC758" s="14">
        <f>IF(OR($BH758="T", $BH758="R"), 0, IF($BH758="C", IF($BI758="Y", IF($BA758="C", 0, IF(AF758="N/A", Q758-T758, AF758-AG758)), IF($AF758="N/A", U758, AH758)), AN758))</f>
        <v>22</v>
      </c>
      <c r="CD758" s="14" t="str">
        <f>IF(OR($BH758="T", $BH758="R"), 0, IF($BH758="C", IF($BI758="Y", 0, IF($AF758="N/A", V758, AI758)), AO758))</f>
        <v>N/A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S:10 G:16 GR:32</v>
      </c>
      <c r="CH758" s="6"/>
      <c r="CK758" s="6"/>
      <c r="CL758" s="6"/>
      <c r="CM758" s="6"/>
      <c r="CN758" s="6"/>
      <c r="CO758" s="6"/>
      <c r="CP758" s="6"/>
    </row>
    <row r="759" spans="1:94" x14ac:dyDescent="0.25">
      <c r="A759" s="13">
        <v>5649</v>
      </c>
      <c r="B759" s="14" t="s">
        <v>3088</v>
      </c>
      <c r="C759" s="14" t="s">
        <v>62</v>
      </c>
      <c r="D759" s="14" t="s">
        <v>56</v>
      </c>
      <c r="E759" s="14">
        <f>VLOOKUP(B759, 'Rookie Year'!$A$2:$B$55555,2,FALSE)</f>
        <v>2024</v>
      </c>
      <c r="F759" s="14">
        <v>2024</v>
      </c>
      <c r="G759" s="14" t="s">
        <v>40</v>
      </c>
      <c r="H759" s="14" t="s">
        <v>2200</v>
      </c>
      <c r="I759" s="15">
        <v>1</v>
      </c>
      <c r="J759" s="14">
        <v>3</v>
      </c>
      <c r="K759" s="16">
        <f>IF(AND(G759&lt;&gt;"N",R759="N/A"), IF(I759&lt;4, 0, 0.25),IF(I759=1, IF(J759=1,0.25, 0.25), IF(I759&lt;13, 0.25, IF(I759&lt;26, 0.4, IF(I759&lt;51, 0.6, 0.75)))))</f>
        <v>0</v>
      </c>
      <c r="L759" s="15">
        <f>I759-M759</f>
        <v>1</v>
      </c>
      <c r="M759" s="15">
        <f>ROUNDUP(I759*K759,0)</f>
        <v>0</v>
      </c>
      <c r="N759" s="15">
        <f>M759*J759</f>
        <v>0</v>
      </c>
      <c r="O759" s="15">
        <v>0</v>
      </c>
      <c r="P759" s="15">
        <v>0</v>
      </c>
      <c r="Q759" s="15">
        <f>N759-O759-P759</f>
        <v>0</v>
      </c>
      <c r="R759" s="14" t="s">
        <v>75</v>
      </c>
      <c r="S759" s="14">
        <f>IF(R759="N/A", J759-($B$1-F759), J759-($B$1-R759))</f>
        <v>2</v>
      </c>
      <c r="T759" s="15">
        <v>0</v>
      </c>
      <c r="U759" s="15">
        <v>0</v>
      </c>
      <c r="V759" s="15" t="str">
        <f>IF($S759&lt;3, "N/A", $M759)</f>
        <v>N/A</v>
      </c>
      <c r="W759" s="15" t="str">
        <f>IF($S759&lt;4, "N/A", $M759)</f>
        <v>N/A</v>
      </c>
      <c r="X759" s="15" t="str">
        <f>IF($S759&lt;5, "N/A", $M759)</f>
        <v>N/A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List'!$A$3:$AE$1972,19,FALSE)))</f>
        <v>N/A</v>
      </c>
      <c r="AB759" s="14" t="str">
        <f>IF(C759="DM", "N/A", IF(Z759="No","N/A",VLOOKUP(B759,'Extension List'!$A$3:$AE$1972,21,FALSE)))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>
        <f>IF(AD759="N/A", L759+T759, L759+AG759)</f>
        <v>1</v>
      </c>
      <c r="AN759" s="15">
        <f>IF(AD759="N/A", IF(U759="N/A", "N/A", L759+U759), AD759+AH759)</f>
        <v>1</v>
      </c>
      <c r="AO759" s="15" t="str">
        <f>IF(AD759="N/A", IF(V759="N/A", "N/A", L759+V759), IF(AI759="N/A", "N/A", AD759+AI759))</f>
        <v>N/A</v>
      </c>
      <c r="AP759" s="15" t="str">
        <f>IF(AD759="N/A", IF(W759="N/A", "N/A", L759+W759), IF(AJ759="N/A", "N/A", AD759+AJ759))</f>
        <v>N/A</v>
      </c>
      <c r="AQ759" s="15" t="str">
        <f>IF(AD759="N/A", IF(X759="N/A", "N/A", L759+X759), IF(AK759="N/A", "N/A", AD759+AK759))</f>
        <v>N/A</v>
      </c>
      <c r="AR759" s="14" t="s">
        <v>44</v>
      </c>
      <c r="AS759" s="14" t="s">
        <v>44</v>
      </c>
      <c r="AT759" s="14" t="s">
        <v>44</v>
      </c>
      <c r="AU759" s="14" t="s">
        <v>44</v>
      </c>
      <c r="AV759" s="14" t="s">
        <v>44</v>
      </c>
      <c r="AW759" s="14" t="s">
        <v>44</v>
      </c>
      <c r="AX759" s="14" t="s">
        <v>44</v>
      </c>
      <c r="AY759" s="14" t="s">
        <v>44</v>
      </c>
      <c r="AZ759" s="14" t="s">
        <v>44</v>
      </c>
      <c r="BA759" s="14" t="s">
        <v>44</v>
      </c>
      <c r="BB759" s="14" t="s">
        <v>44</v>
      </c>
      <c r="BC759" s="14" t="s">
        <v>44</v>
      </c>
      <c r="BD759" s="14" t="s">
        <v>44</v>
      </c>
      <c r="BE759" s="14" t="s">
        <v>44</v>
      </c>
      <c r="BF759" s="14" t="s">
        <v>44</v>
      </c>
      <c r="BG759" s="14" t="s">
        <v>44</v>
      </c>
      <c r="BH759" s="14" t="s">
        <v>44</v>
      </c>
      <c r="BI759" s="14"/>
      <c r="BJ759" s="15">
        <f>IF(AR759="R", $CA759, IF(OR(AR759="P", AR759="T", AR759="N"), 0, IF($C759="DM", $T759, IF(OR(AR759="Y", AR759="IR"),$AM759,IF(AR759="C", IF($BI759="Y", IF($AF759="N/A", $Q759, $AF759), IF($AG759="N/A", $T759,$AG759)))))))</f>
        <v>0</v>
      </c>
      <c r="BK759" s="15">
        <f>IF(AS759="R", $CA759, IF(OR(AS759="P", AS759="T", AS759="N"), 0, IF($C759="DM", $T759, IF(OR(AS759="Y", AS759="IR"),$AM759,IF(AS759="C", IF($BI759="Y", IF($AF759="N/A", $Q759, $AF759), IF($AG759="N/A", $T759,$AG759)))))))</f>
        <v>0</v>
      </c>
      <c r="BL759" s="15">
        <f>IF(AT759="R", $CA759, IF(OR(AT759="P", AT759="T", AT759="N"), 0, IF($C759="DM", $T759, IF(OR(AT759="Y", AT759="IR"),$AM759,IF(AT759="C", IF($BI759="Y", IF($AF759="N/A", $Q759, $AF759), IF($AG759="N/A", $T759,$AG759)))))))</f>
        <v>0</v>
      </c>
      <c r="BM759" s="15">
        <f>IF(AU759="R", $CA759, IF(OR(AU759="P", AU759="T", AU759="N"), 0, IF($C759="DM", $T759, IF(OR(AU759="Y", AU759="IR"),$AM759,IF(AU759="C", IF($BI759="Y", IF($AF759="N/A", $Q759, $AF759), IF($AG759="N/A", $T759,$AG759)))))))</f>
        <v>0</v>
      </c>
      <c r="BN759" s="15">
        <f>IF(AV759="R", $CA759, IF(OR(AV759="P", AV759="T", AV759="N"), 0, IF($C759="DM", $T759, IF(OR(AV759="Y", AV759="IR"),$AM759,IF(AV759="C", IF($BI759="Y", IF($AF759="N/A", $Q759, $AF759), IF($AG759="N/A", $T759,$AG759)))))))</f>
        <v>0</v>
      </c>
      <c r="BO759" s="15">
        <f>IF(AW759="R", $CA759, IF(OR(AW759="P", AW759="T", AW759="N"), 0, IF($C759="DM", $T759, IF(OR(AW759="Y", AW759="IR"),$AM759,IF(AW759="C", IF($BI759="Y", IF($AF759="N/A", $Q759, $AF759), IF($AG759="N/A", $T759,$AG759)))))))</f>
        <v>0</v>
      </c>
      <c r="BP759" s="15">
        <f>IF(AX759="R", $CA759, IF(OR(AX759="P", AX759="T", AX759="N"), 0, IF($C759="DM", $T759, IF(OR(AX759="Y", AX759="IR"),$AM759,IF(AX759="C", IF($BI759="Y", IF($AF759="N/A", $Q759, $AF759), IF($AG759="N/A", $T759,$AG759)))))))</f>
        <v>0</v>
      </c>
      <c r="BQ759" s="15">
        <f>IF(AY759="R", $CA759, IF(OR(AY759="P", AY759="T", AY759="N"), 0, IF($C759="DM", $T759, IF(OR(AY759="Y", AY759="IR"),$AM759,IF(AY759="C", IF($BI759="Y", IF($AF759="N/A", $Q759, $AF759), IF($AG759="N/A", $T759,$AG759)))))))</f>
        <v>0</v>
      </c>
      <c r="BR759" s="15">
        <f>IF(AZ759="R", $CA759, IF(OR(AZ759="P", AZ759="T", AZ759="N"), 0, IF($C759="DM", $T759, IF(OR(AZ759="Y", AZ759="IR"),$AM759,IF(AZ759="C", IF($BI759="Y", IF($AF759="N/A", $Q759, $AF759), IF($AG759="N/A", $T759,$AG759)))))))</f>
        <v>0</v>
      </c>
      <c r="BS759" s="15">
        <f>IF(BA759="R", $CA759, IF(OR(BA759="P", BA759="T", BA759="N"), 0, IF($C759="DM", $T759, IF(OR(BA759="Y", BA759="IR"),$AM759,IF(BA759="C", IF($BI759="Y", IF($AF759="N/A", $Q759, $AF759), IF($AG759="N/A", $T759,$AG759)))))))</f>
        <v>0</v>
      </c>
      <c r="BT759" s="15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0</v>
      </c>
      <c r="BU759" s="15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0</v>
      </c>
      <c r="BV759" s="15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0</v>
      </c>
      <c r="BW759" s="15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0</v>
      </c>
      <c r="BX759" s="15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0</v>
      </c>
      <c r="BY759" s="15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0</v>
      </c>
      <c r="BZ759" s="15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0</v>
      </c>
      <c r="CA759" s="14" t="s">
        <v>75</v>
      </c>
      <c r="CB759" s="15">
        <f>BZ759</f>
        <v>0</v>
      </c>
      <c r="CC759" s="14">
        <f>IF(OR($BH759="T", $BH759="R"), 0, IF($BH759="C", IF($BI759="Y", IF($BA759="C", 0, IF(AF759="N/A", Q759-T759, AF759-AG759)), IF($AF759="N/A", U759, AH759)), AN759))</f>
        <v>0</v>
      </c>
      <c r="CD759" s="14" t="str">
        <f>IF(OR($BH759="T", $BH759="R"), 0, IF($BH759="C", IF($BI759="Y", 0, IF($AF759="N/A", V759, AI759)), AO759))</f>
        <v>N/A</v>
      </c>
      <c r="CE759" s="14" t="str">
        <f>IF(OR($BH759="T", $BH759="R"), 0, IF($BH759="C", IF($BI759="Y", 0, IF($AF759="N/A", W759, AJ759)), AP759))</f>
        <v>N/A</v>
      </c>
      <c r="CF759" s="14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S:1 G:0 GR:0</v>
      </c>
      <c r="CH759" s="6"/>
      <c r="CK759" s="6"/>
      <c r="CL759" s="6"/>
      <c r="CM759" s="6"/>
      <c r="CN759" s="6"/>
      <c r="CO759" s="6"/>
      <c r="CP759" s="6"/>
    </row>
    <row r="760" spans="1:94" x14ac:dyDescent="0.25">
      <c r="A760" s="13">
        <v>5939</v>
      </c>
      <c r="B760" s="14" t="s">
        <v>1366</v>
      </c>
      <c r="C760" s="14" t="s">
        <v>62</v>
      </c>
      <c r="D760" s="14" t="s">
        <v>56</v>
      </c>
      <c r="E760" s="14">
        <f>VLOOKUP(B760, 'Rookie Year'!$A$2:$B$55555,2,FALSE)</f>
        <v>2019</v>
      </c>
      <c r="F760" s="14">
        <v>2025</v>
      </c>
      <c r="G760" s="14" t="s">
        <v>42</v>
      </c>
      <c r="H760" s="14" t="s">
        <v>1927</v>
      </c>
      <c r="I760" s="15">
        <v>32</v>
      </c>
      <c r="J760" s="14">
        <v>2</v>
      </c>
      <c r="K760" s="16">
        <f>IF(AND(G760&lt;&gt;"N",R760="N/A"), IF(I760&lt;4, 0, 0.25),IF(I760=1, IF(J760=1,0.25, 0.25), IF(I760&lt;13, 0.25, IF(I760&lt;26, 0.4, IF(I760&lt;51, 0.6, 0.75)))))</f>
        <v>0.6</v>
      </c>
      <c r="L760" s="15">
        <f>I760-M760</f>
        <v>12</v>
      </c>
      <c r="M760" s="15">
        <f>ROUNDUP(I760*K760,0)</f>
        <v>20</v>
      </c>
      <c r="N760" s="15">
        <f>M760*J760</f>
        <v>40</v>
      </c>
      <c r="O760" s="15">
        <v>0</v>
      </c>
      <c r="P760" s="15">
        <v>0</v>
      </c>
      <c r="Q760" s="15">
        <f>N760-O760-P760</f>
        <v>40</v>
      </c>
      <c r="R760" s="14" t="s">
        <v>75</v>
      </c>
      <c r="S760" s="14">
        <f>IF(R760="N/A", J760-($B$1-F760), J760-($B$1-R760))</f>
        <v>2</v>
      </c>
      <c r="T760" s="15">
        <v>25</v>
      </c>
      <c r="U760" s="15">
        <v>15</v>
      </c>
      <c r="V760" s="15" t="str">
        <f>IF($S760&lt;3, "N/A", $M760)</f>
        <v>N/A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List'!$A$3:$AE$1972,19,FALSE)))</f>
        <v>N/A</v>
      </c>
      <c r="AB760" s="14" t="str">
        <f>IF(C760="DM", "N/A", IF(Z760="No","N/A",VLOOKUP(B760,'Extension List'!$A$3:$AE$1972,21,FALSE)))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>
        <f>IF(AD760="N/A", L760+T760, L760+AG760)</f>
        <v>37</v>
      </c>
      <c r="AN760" s="15">
        <f>IF(AD760="N/A", IF(U760="N/A", "N/A", L760+U760), AD760+AH760)</f>
        <v>27</v>
      </c>
      <c r="AO760" s="15" t="str">
        <f>IF(AD760="N/A", IF(V760="N/A", "N/A", L760+V760), IF(AI760="N/A", "N/A", AD760+AI760))</f>
        <v>N/A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I760" s="14"/>
      <c r="BJ760" s="15">
        <f>IF(AR760="R", $CA760, IF(OR(AR760="P", AR760="T", AR760="N"), 0, IF($C760="DM", $T760, IF(OR(AR760="Y", AR760="IR"),$AM760,IF(AR760="C", IF($BI760="Y", IF($AF760="N/A", $Q760, $AF760), IF($AG760="N/A", $T760,$AG760)))))))</f>
        <v>37</v>
      </c>
      <c r="BK760" s="15">
        <f>IF(AS760="R", $CA760, IF(OR(AS760="P", AS760="T", AS760="N"), 0, IF($C760="DM", $T760, IF(OR(AS760="Y", AS760="IR"),$AM760,IF(AS760="C", IF($BI760="Y", IF($AF760="N/A", $Q760, $AF760), IF($AG760="N/A", $T760,$AG760)))))))</f>
        <v>37</v>
      </c>
      <c r="BL760" s="15">
        <f>IF(AT760="R", $CA760, IF(OR(AT760="P", AT760="T", AT760="N"), 0, IF($C760="DM", $T760, IF(OR(AT760="Y", AT760="IR"),$AM760,IF(AT760="C", IF($BI760="Y", IF($AF760="N/A", $Q760, $AF760), IF($AG760="N/A", $T760,$AG760)))))))</f>
        <v>37</v>
      </c>
      <c r="BM760" s="15">
        <f>IF(AU760="R", $CA760, IF(OR(AU760="P", AU760="T", AU760="N"), 0, IF($C760="DM", $T760, IF(OR(AU760="Y", AU760="IR"),$AM760,IF(AU760="C", IF($BI760="Y", IF($AF760="N/A", $Q760, $AF760), IF($AG760="N/A", $T760,$AG760)))))))</f>
        <v>37</v>
      </c>
      <c r="BN760" s="15">
        <f>IF(AV760="R", $CA760, IF(OR(AV760="P", AV760="T", AV760="N"), 0, IF($C760="DM", $T760, IF(OR(AV760="Y", AV760="IR"),$AM760,IF(AV760="C", IF($BI760="Y", IF($AF760="N/A", $Q760, $AF760), IF($AG760="N/A", $T760,$AG760)))))))</f>
        <v>37</v>
      </c>
      <c r="BO760" s="15">
        <f>IF(AW760="R", $CA760, IF(OR(AW760="P", AW760="T", AW760="N"), 0, IF($C760="DM", $T760, IF(OR(AW760="Y", AW760="IR"),$AM760,IF(AW760="C", IF($BI760="Y", IF($AF760="N/A", $Q760, $AF760), IF($AG760="N/A", $T760,$AG760)))))))</f>
        <v>37</v>
      </c>
      <c r="BP760" s="15">
        <f>IF(AX760="R", $CA760, IF(OR(AX760="P", AX760="T", AX760="N"), 0, IF($C760="DM", $T760, IF(OR(AX760="Y", AX760="IR"),$AM760,IF(AX760="C", IF($BI760="Y", IF($AF760="N/A", $Q760, $AF760), IF($AG760="N/A", $T760,$AG760)))))))</f>
        <v>37</v>
      </c>
      <c r="BQ760" s="15">
        <f>IF(AY760="R", $CA760, IF(OR(AY760="P", AY760="T", AY760="N"), 0, IF($C760="DM", $T760, IF(OR(AY760="Y", AY760="IR"),$AM760,IF(AY760="C", IF($BI760="Y", IF($AF760="N/A", $Q760, $AF760), IF($AG760="N/A", $T760,$AG760)))))))</f>
        <v>37</v>
      </c>
      <c r="BR760" s="15">
        <f>IF(AZ760="R", $CA760, IF(OR(AZ760="P", AZ760="T", AZ760="N"), 0, IF($C760="DM", $T760, IF(OR(AZ760="Y", AZ760="IR"),$AM760,IF(AZ760="C", IF($BI760="Y", IF($AF760="N/A", $Q760, $AF760), IF($AG760="N/A", $T760,$AG760)))))))</f>
        <v>37</v>
      </c>
      <c r="BS760" s="15">
        <f>IF(BA760="R", $CA760, IF(OR(BA760="P", BA760="T", BA760="N"), 0, IF($C760="DM", $T760, IF(OR(BA760="Y", BA760="IR"),$AM760,IF(BA760="C", IF($BI760="Y", IF($AF760="N/A", $Q760, $AF760), IF($AG760="N/A", $T760,$AG760)))))))</f>
        <v>37</v>
      </c>
      <c r="BT760" s="15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37</v>
      </c>
      <c r="BU760" s="15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37</v>
      </c>
      <c r="BV760" s="15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37</v>
      </c>
      <c r="BW760" s="15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37</v>
      </c>
      <c r="BX760" s="15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37</v>
      </c>
      <c r="BY760" s="15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37</v>
      </c>
      <c r="BZ760" s="15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37</v>
      </c>
      <c r="CA760" s="14" t="s">
        <v>75</v>
      </c>
      <c r="CB760" s="15">
        <f>BZ760</f>
        <v>37</v>
      </c>
      <c r="CC760" s="14">
        <f>IF(OR($BH760="T", $BH760="R"), 0, IF($BH760="C", IF($BI760="Y", IF($BA760="C", 0, IF(AF760="N/A", Q760-T760, AF760-AG760)), IF($AF760="N/A", U760, AH760)), AN760))</f>
        <v>27</v>
      </c>
      <c r="CD760" s="14" t="str">
        <f>IF(OR($BH760="T", $BH760="R"), 0, IF($BH760="C", IF($BI760="Y", 0, IF($AF760="N/A", V760, AI760)), AO760))</f>
        <v>N/A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S:12 G:20 GR:40</v>
      </c>
      <c r="CH760" s="6"/>
      <c r="CK760" s="6"/>
      <c r="CL760" s="6"/>
      <c r="CM760" s="6"/>
      <c r="CN760" s="6"/>
      <c r="CO760" s="6"/>
      <c r="CP760" s="6"/>
    </row>
    <row r="761" spans="1:94" x14ac:dyDescent="0.25">
      <c r="A761" s="13">
        <v>5715</v>
      </c>
      <c r="B761" s="14" t="s">
        <v>3089</v>
      </c>
      <c r="C761" s="14" t="s">
        <v>62</v>
      </c>
      <c r="D761" s="14" t="s">
        <v>56</v>
      </c>
      <c r="E761" s="14">
        <f>VLOOKUP(B761, 'Rookie Year'!$A$2:$B$55555,2,FALSE)</f>
        <v>2024</v>
      </c>
      <c r="F761" s="14">
        <v>2024</v>
      </c>
      <c r="G761" s="14" t="s">
        <v>40</v>
      </c>
      <c r="H761" s="14" t="s">
        <v>2249</v>
      </c>
      <c r="I761" s="15">
        <v>1</v>
      </c>
      <c r="J761" s="14">
        <v>3</v>
      </c>
      <c r="K761" s="16">
        <f>IF(AND(G761&lt;&gt;"N",R761="N/A"), IF(I761&lt;4, 0, 0.25),IF(I761=1, IF(J761=1,0.25, 0.25), IF(I761&lt;13, 0.25, IF(I761&lt;26, 0.4, IF(I761&lt;51, 0.6, 0.75)))))</f>
        <v>0</v>
      </c>
      <c r="L761" s="15">
        <f>I761-M761</f>
        <v>1</v>
      </c>
      <c r="M761" s="15">
        <f>ROUNDUP(I761*K761,0)</f>
        <v>0</v>
      </c>
      <c r="N761" s="15">
        <f>M761*J761</f>
        <v>0</v>
      </c>
      <c r="O761" s="15">
        <v>0</v>
      </c>
      <c r="P761" s="15">
        <v>0</v>
      </c>
      <c r="Q761" s="15">
        <f>N761-O761-P761</f>
        <v>0</v>
      </c>
      <c r="R761" s="14" t="s">
        <v>75</v>
      </c>
      <c r="S761" s="14">
        <f>IF(R761="N/A", J761-($B$1-F761), J761-($B$1-R761))</f>
        <v>2</v>
      </c>
      <c r="T761" s="15">
        <v>0</v>
      </c>
      <c r="U761" s="15">
        <v>0</v>
      </c>
      <c r="V761" s="15" t="str">
        <f>IF($S761&lt;3, "N/A", $M761)</f>
        <v>N/A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No</v>
      </c>
      <c r="AA761" s="17" t="str">
        <f>IF(C761="DM", "N/A", IF(Z761="No","N/A",VLOOKUP(B761,'Extension List'!$A$3:$AE$1972,19,FALSE)))</f>
        <v>N/A</v>
      </c>
      <c r="AB761" s="14" t="str">
        <f>IF(C761="DM", "N/A", IF(Z761="No","N/A",VLOOKUP(B761,'Extension List'!$A$3:$AE$1972,21,FALSE)))</f>
        <v>N/A</v>
      </c>
      <c r="AC761" s="14" t="str">
        <f>IF(AA761="N/A", "N/A", 0)</f>
        <v>N/A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>
        <f>IF(AD761="N/A", L761+T761, L761+AG761)</f>
        <v>1</v>
      </c>
      <c r="AN761" s="15">
        <f>IF(AD761="N/A", IF(U761="N/A", "N/A", L761+U761), AD761+AH761)</f>
        <v>1</v>
      </c>
      <c r="AO761" s="15" t="str">
        <f>IF(AD761="N/A", IF(V761="N/A", "N/A", L761+V761), IF(AI761="N/A", "N/A", AD761+AI761))</f>
        <v>N/A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44</v>
      </c>
      <c r="AS761" s="14" t="s">
        <v>44</v>
      </c>
      <c r="AT761" s="14" t="s">
        <v>44</v>
      </c>
      <c r="AU761" s="14" t="s">
        <v>44</v>
      </c>
      <c r="AV761" s="14" t="s">
        <v>44</v>
      </c>
      <c r="AW761" s="14" t="s">
        <v>44</v>
      </c>
      <c r="AX761" s="14" t="s">
        <v>44</v>
      </c>
      <c r="AY761" s="14" t="s">
        <v>44</v>
      </c>
      <c r="AZ761" s="14" t="s">
        <v>44</v>
      </c>
      <c r="BA761" s="14" t="s">
        <v>44</v>
      </c>
      <c r="BB761" s="14" t="s">
        <v>44</v>
      </c>
      <c r="BC761" s="14" t="s">
        <v>44</v>
      </c>
      <c r="BD761" s="14" t="s">
        <v>44</v>
      </c>
      <c r="BE761" s="14" t="s">
        <v>44</v>
      </c>
      <c r="BF761" s="14" t="s">
        <v>44</v>
      </c>
      <c r="BG761" s="14" t="s">
        <v>44</v>
      </c>
      <c r="BH761" s="14" t="s">
        <v>44</v>
      </c>
      <c r="BI761" s="14"/>
      <c r="BJ761" s="15">
        <f>IF(AR761="R", $CA761, IF(OR(AR761="P", AR761="T", AR761="N"), 0, IF($C761="DM", $T761, IF(OR(AR761="Y", AR761="IR"),$AM761,IF(AR761="C", IF($BI761="Y", IF($AF761="N/A", $Q761, $AF761), IF($AG761="N/A", $T761,$AG761)))))))</f>
        <v>0</v>
      </c>
      <c r="BK761" s="15">
        <f>IF(AS761="R", $CA761, IF(OR(AS761="P", AS761="T", AS761="N"), 0, IF($C761="DM", $T761, IF(OR(AS761="Y", AS761="IR"),$AM761,IF(AS761="C", IF($BI761="Y", IF($AF761="N/A", $Q761, $AF761), IF($AG761="N/A", $T761,$AG761)))))))</f>
        <v>0</v>
      </c>
      <c r="BL761" s="15">
        <f>IF(AT761="R", $CA761, IF(OR(AT761="P", AT761="T", AT761="N"), 0, IF($C761="DM", $T761, IF(OR(AT761="Y", AT761="IR"),$AM761,IF(AT761="C", IF($BI761="Y", IF($AF761="N/A", $Q761, $AF761), IF($AG761="N/A", $T761,$AG761)))))))</f>
        <v>0</v>
      </c>
      <c r="BM761" s="15">
        <f>IF(AU761="R", $CA761, IF(OR(AU761="P", AU761="T", AU761="N"), 0, IF($C761="DM", $T761, IF(OR(AU761="Y", AU761="IR"),$AM761,IF(AU761="C", IF($BI761="Y", IF($AF761="N/A", $Q761, $AF761), IF($AG761="N/A", $T761,$AG761)))))))</f>
        <v>0</v>
      </c>
      <c r="BN761" s="15">
        <f>IF(AV761="R", $CA761, IF(OR(AV761="P", AV761="T", AV761="N"), 0, IF($C761="DM", $T761, IF(OR(AV761="Y", AV761="IR"),$AM761,IF(AV761="C", IF($BI761="Y", IF($AF761="N/A", $Q761, $AF761), IF($AG761="N/A", $T761,$AG761)))))))</f>
        <v>0</v>
      </c>
      <c r="BO761" s="15">
        <f>IF(AW761="R", $CA761, IF(OR(AW761="P", AW761="T", AW761="N"), 0, IF($C761="DM", $T761, IF(OR(AW761="Y", AW761="IR"),$AM761,IF(AW761="C", IF($BI761="Y", IF($AF761="N/A", $Q761, $AF761), IF($AG761="N/A", $T761,$AG761)))))))</f>
        <v>0</v>
      </c>
      <c r="BP761" s="15">
        <f>IF(AX761="R", $CA761, IF(OR(AX761="P", AX761="T", AX761="N"), 0, IF($C761="DM", $T761, IF(OR(AX761="Y", AX761="IR"),$AM761,IF(AX761="C", IF($BI761="Y", IF($AF761="N/A", $Q761, $AF761), IF($AG761="N/A", $T761,$AG761)))))))</f>
        <v>0</v>
      </c>
      <c r="BQ761" s="15">
        <f>IF(AY761="R", $CA761, IF(OR(AY761="P", AY761="T", AY761="N"), 0, IF($C761="DM", $T761, IF(OR(AY761="Y", AY761="IR"),$AM761,IF(AY761="C", IF($BI761="Y", IF($AF761="N/A", $Q761, $AF761), IF($AG761="N/A", $T761,$AG761)))))))</f>
        <v>0</v>
      </c>
      <c r="BR761" s="15">
        <f>IF(AZ761="R", $CA761, IF(OR(AZ761="P", AZ761="T", AZ761="N"), 0, IF($C761="DM", $T761, IF(OR(AZ761="Y", AZ761="IR"),$AM761,IF(AZ761="C", IF($BI761="Y", IF($AF761="N/A", $Q761, $AF761), IF($AG761="N/A", $T761,$AG761)))))))</f>
        <v>0</v>
      </c>
      <c r="BS761" s="15">
        <f>IF(BA761="R", $CA761, IF(OR(BA761="P", BA761="T", BA761="N"), 0, IF($C761="DM", $T761, IF(OR(BA761="Y", BA761="IR"),$AM761,IF(BA761="C", IF($BI761="Y", IF($AF761="N/A", $Q761, $AF761), IF($AG761="N/A", $T761,$AG761)))))))</f>
        <v>0</v>
      </c>
      <c r="BT761" s="15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0</v>
      </c>
      <c r="BU761" s="15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0</v>
      </c>
      <c r="BV761" s="15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0</v>
      </c>
      <c r="BW761" s="15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0</v>
      </c>
      <c r="BX761" s="15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0</v>
      </c>
      <c r="BY761" s="15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0</v>
      </c>
      <c r="BZ761" s="15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0</v>
      </c>
      <c r="CA761" s="14" t="s">
        <v>75</v>
      </c>
      <c r="CB761" s="15">
        <f>BZ761</f>
        <v>0</v>
      </c>
      <c r="CC761" s="14">
        <f>IF(OR($BH761="T", $BH761="R"), 0, IF($BH761="C", IF($BI761="Y", IF($BA761="C", 0, IF(AF761="N/A", Q761-T761, AF761-AG761)), IF($AF761="N/A", U761, AH761)), AN761))</f>
        <v>0</v>
      </c>
      <c r="CD761" s="14" t="str">
        <f>IF(OR($BH761="T", $BH761="R"), 0, IF($BH761="C", IF($BI761="Y", 0, IF($AF761="N/A", V761, AI761)), AO761))</f>
        <v>N/A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S:1 G:0 GR:0</v>
      </c>
      <c r="CH761" s="6"/>
      <c r="CK761" s="6"/>
      <c r="CL761" s="6"/>
      <c r="CM761" s="6"/>
      <c r="CN761" s="6"/>
      <c r="CO761" s="6"/>
      <c r="CP761" s="6"/>
    </row>
    <row r="762" spans="1:94" x14ac:dyDescent="0.25">
      <c r="A762" s="13">
        <v>5148</v>
      </c>
      <c r="B762" s="14" t="s">
        <v>2740</v>
      </c>
      <c r="C762" s="14" t="s">
        <v>62</v>
      </c>
      <c r="D762" s="14" t="s">
        <v>56</v>
      </c>
      <c r="E762" s="14">
        <f>VLOOKUP(B762, 'Rookie Year'!$A$2:$B$55555,2,FALSE)</f>
        <v>2023</v>
      </c>
      <c r="F762" s="14">
        <v>2023</v>
      </c>
      <c r="G762" s="14" t="s">
        <v>40</v>
      </c>
      <c r="H762" s="14" t="s">
        <v>2142</v>
      </c>
      <c r="I762" s="15">
        <v>20</v>
      </c>
      <c r="J762" s="14">
        <v>4</v>
      </c>
      <c r="K762" s="16">
        <f>IF(AND(G762&lt;&gt;"N",R762="N/A"), IF(I762&lt;4, 0, 0.25),IF(I762=1, IF(J762=1,0.25, 0.25), IF(I762&lt;13, 0.25, IF(I762&lt;26, 0.4, IF(I762&lt;51, 0.6, 0.75)))))</f>
        <v>0.25</v>
      </c>
      <c r="L762" s="15">
        <f>I762-M762</f>
        <v>15</v>
      </c>
      <c r="M762" s="15">
        <f>ROUNDUP(I762*K762,0)</f>
        <v>5</v>
      </c>
      <c r="N762" s="15">
        <f>M762*J762</f>
        <v>20</v>
      </c>
      <c r="O762" s="15">
        <v>20</v>
      </c>
      <c r="P762" s="15">
        <v>0</v>
      </c>
      <c r="Q762" s="15">
        <f>N762-O762-P762</f>
        <v>0</v>
      </c>
      <c r="R762" s="14" t="s">
        <v>75</v>
      </c>
      <c r="S762" s="14">
        <f>IF(R762="N/A", J762-($B$1-F762), J762-($B$1-R762))</f>
        <v>2</v>
      </c>
      <c r="T762" s="15">
        <v>0</v>
      </c>
      <c r="U762" s="15">
        <v>0</v>
      </c>
      <c r="V762" s="15" t="str">
        <f>IF($S762&lt;3, "N/A", $M762)</f>
        <v>N/A</v>
      </c>
      <c r="W762" s="15" t="str">
        <f>IF($S762&lt;4, "N/A", $M762)</f>
        <v>N/A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No</v>
      </c>
      <c r="AA762" s="17" t="str">
        <f>IF(C762="DM", "N/A", IF(Z762="No","N/A",VLOOKUP(B762,'Extension List'!$A$3:$AE$1972,19,FALSE)))</f>
        <v>N/A</v>
      </c>
      <c r="AB762" s="14" t="str">
        <f>IF(C762="DM", "N/A", IF(Z762="No","N/A",VLOOKUP(B762,'Extension List'!$A$3:$AE$1972,21,FALSE)))</f>
        <v>N/A</v>
      </c>
      <c r="AC762" s="14" t="str">
        <f>IF(AA762="N/A", "N/A", 0)</f>
        <v>N/A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>
        <f>IF(AD762="N/A", L762+T762, L762+AG762)</f>
        <v>15</v>
      </c>
      <c r="AN762" s="15">
        <f>IF(AD762="N/A", IF(U762="N/A", "N/A", L762+U762), AD762+AH762)</f>
        <v>15</v>
      </c>
      <c r="AO762" s="15" t="str">
        <f>IF(AD762="N/A", IF(V762="N/A", "N/A", L762+V762), IF(AI762="N/A", "N/A", AD762+AI762))</f>
        <v>N/A</v>
      </c>
      <c r="AP762" s="15" t="str">
        <f>IF(AD762="N/A", IF(W762="N/A", "N/A", L762+W762), IF(AJ762="N/A", "N/A", AD762+AJ762))</f>
        <v>N/A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40</v>
      </c>
      <c r="BA762" s="14" t="s">
        <v>40</v>
      </c>
      <c r="BB762" s="14" t="s">
        <v>40</v>
      </c>
      <c r="BC762" s="14" t="s">
        <v>40</v>
      </c>
      <c r="BD762" s="14" t="s">
        <v>40</v>
      </c>
      <c r="BE762" s="14" t="s">
        <v>40</v>
      </c>
      <c r="BF762" s="14" t="s">
        <v>40</v>
      </c>
      <c r="BG762" s="14" t="s">
        <v>40</v>
      </c>
      <c r="BH762" s="14" t="s">
        <v>40</v>
      </c>
      <c r="BI762" s="14"/>
      <c r="BJ762" s="15">
        <f>IF(AR762="R", $CA762, IF(OR(AR762="P", AR762="T", AR762="N"), 0, IF($C762="DM", $T762, IF(OR(AR762="Y", AR762="IR"),$AM762,IF(AR762="C", IF($BI762="Y", IF($AF762="N/A", $Q762, $AF762), IF($AG762="N/A", $T762,$AG762)))))))</f>
        <v>15</v>
      </c>
      <c r="BK762" s="15">
        <f>IF(AS762="R", $CA762, IF(OR(AS762="P", AS762="T", AS762="N"), 0, IF($C762="DM", $T762, IF(OR(AS762="Y", AS762="IR"),$AM762,IF(AS762="C", IF($BI762="Y", IF($AF762="N/A", $Q762, $AF762), IF($AG762="N/A", $T762,$AG762)))))))</f>
        <v>15</v>
      </c>
      <c r="BL762" s="15">
        <f>IF(AT762="R", $CA762, IF(OR(AT762="P", AT762="T", AT762="N"), 0, IF($C762="DM", $T762, IF(OR(AT762="Y", AT762="IR"),$AM762,IF(AT762="C", IF($BI762="Y", IF($AF762="N/A", $Q762, $AF762), IF($AG762="N/A", $T762,$AG762)))))))</f>
        <v>15</v>
      </c>
      <c r="BM762" s="15">
        <f>IF(AU762="R", $CA762, IF(OR(AU762="P", AU762="T", AU762="N"), 0, IF($C762="DM", $T762, IF(OR(AU762="Y", AU762="IR"),$AM762,IF(AU762="C", IF($BI762="Y", IF($AF762="N/A", $Q762, $AF762), IF($AG762="N/A", $T762,$AG762)))))))</f>
        <v>15</v>
      </c>
      <c r="BN762" s="15">
        <f>IF(AV762="R", $CA762, IF(OR(AV762="P", AV762="T", AV762="N"), 0, IF($C762="DM", $T762, IF(OR(AV762="Y", AV762="IR"),$AM762,IF(AV762="C", IF($BI762="Y", IF($AF762="N/A", $Q762, $AF762), IF($AG762="N/A", $T762,$AG762)))))))</f>
        <v>15</v>
      </c>
      <c r="BO762" s="15">
        <f>IF(AW762="R", $CA762, IF(OR(AW762="P", AW762="T", AW762="N"), 0, IF($C762="DM", $T762, IF(OR(AW762="Y", AW762="IR"),$AM762,IF(AW762="C", IF($BI762="Y", IF($AF762="N/A", $Q762, $AF762), IF($AG762="N/A", $T762,$AG762)))))))</f>
        <v>15</v>
      </c>
      <c r="BP762" s="15">
        <f>IF(AX762="R", $CA762, IF(OR(AX762="P", AX762="T", AX762="N"), 0, IF($C762="DM", $T762, IF(OR(AX762="Y", AX762="IR"),$AM762,IF(AX762="C", IF($BI762="Y", IF($AF762="N/A", $Q762, $AF762), IF($AG762="N/A", $T762,$AG762)))))))</f>
        <v>15</v>
      </c>
      <c r="BQ762" s="15">
        <f>IF(AY762="R", $CA762, IF(OR(AY762="P", AY762="T", AY762="N"), 0, IF($C762="DM", $T762, IF(OR(AY762="Y", AY762="IR"),$AM762,IF(AY762="C", IF($BI762="Y", IF($AF762="N/A", $Q762, $AF762), IF($AG762="N/A", $T762,$AG762)))))))</f>
        <v>15</v>
      </c>
      <c r="BR762" s="15">
        <f>IF(AZ762="R", $CA762, IF(OR(AZ762="P", AZ762="T", AZ762="N"), 0, IF($C762="DM", $T762, IF(OR(AZ762="Y", AZ762="IR"),$AM762,IF(AZ762="C", IF($BI762="Y", IF($AF762="N/A", $Q762, $AF762), IF($AG762="N/A", $T762,$AG762)))))))</f>
        <v>15</v>
      </c>
      <c r="BS762" s="15">
        <f>IF(BA762="R", $CA762, IF(OR(BA762="P", BA762="T", BA762="N"), 0, IF($C762="DM", $T762, IF(OR(BA762="Y", BA762="IR"),$AM762,IF(BA762="C", IF($BI762="Y", IF($AF762="N/A", $Q762, $AF762), IF($AG762="N/A", $T762,$AG762)))))))</f>
        <v>15</v>
      </c>
      <c r="BT762" s="15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15</v>
      </c>
      <c r="BU762" s="15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15</v>
      </c>
      <c r="BV762" s="15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15</v>
      </c>
      <c r="BW762" s="15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15</v>
      </c>
      <c r="BX762" s="15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15</v>
      </c>
      <c r="BY762" s="15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15</v>
      </c>
      <c r="BZ762" s="15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15</v>
      </c>
      <c r="CA762" s="14" t="s">
        <v>75</v>
      </c>
      <c r="CB762" s="15">
        <f>BZ762</f>
        <v>15</v>
      </c>
      <c r="CC762" s="14">
        <f>IF(OR($BH762="T", $BH762="R"), 0, IF($BH762="C", IF($BI762="Y", IF($BA762="C", 0, IF(AF762="N/A", Q762-T762, AF762-AG762)), IF($AF762="N/A", U762, AH762)), AN762))</f>
        <v>15</v>
      </c>
      <c r="CD762" s="14" t="str">
        <f>IF(OR($BH762="T", $BH762="R"), 0, IF($BH762="C", IF($BI762="Y", 0, IF($AF762="N/A", V762, AI762)), AO762))</f>
        <v>N/A</v>
      </c>
      <c r="CE762" s="14" t="str">
        <f>IF(OR($BH762="T", $BH762="R"), 0, IF($BH762="C", IF($BI762="Y", 0, IF($AF762="N/A", W762, AJ762)), AP762))</f>
        <v>N/A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S:15 G:5 GR:0</v>
      </c>
      <c r="CH762" s="6"/>
      <c r="CK762" s="6"/>
      <c r="CL762" s="6"/>
      <c r="CM762" s="6"/>
      <c r="CN762" s="6"/>
      <c r="CO762" s="6"/>
      <c r="CP762" s="6"/>
    </row>
    <row r="763" spans="1:94" x14ac:dyDescent="0.25">
      <c r="A763" s="13">
        <v>6207</v>
      </c>
      <c r="B763" s="14" t="s">
        <v>3002</v>
      </c>
      <c r="C763" s="14" t="s">
        <v>62</v>
      </c>
      <c r="D763" s="14" t="s">
        <v>56</v>
      </c>
      <c r="E763" s="14">
        <f>VLOOKUP(B763, 'Rookie Year'!$A$2:$B$55555,2,FALSE)</f>
        <v>2024</v>
      </c>
      <c r="F763" s="14">
        <v>2025</v>
      </c>
      <c r="G763" s="14" t="s">
        <v>42</v>
      </c>
      <c r="H763" s="14">
        <v>5</v>
      </c>
      <c r="I763" s="15">
        <v>3</v>
      </c>
      <c r="J763" s="14">
        <v>1</v>
      </c>
      <c r="K763" s="16">
        <f>IF(AND(G763&lt;&gt;"N",R763="N/A"), IF(I763&lt;4, 0, 0.25),IF(I763=1, IF(J763=1,0.25, 0.25), IF(I763&lt;13, 0.25, IF(I763&lt;26, 0.4, IF(I763&lt;51, 0.6, 0.75)))))</f>
        <v>0.25</v>
      </c>
      <c r="L763" s="15">
        <f>I763-M763</f>
        <v>2</v>
      </c>
      <c r="M763" s="15">
        <f>ROUNDUP(I763*K763,0)</f>
        <v>1</v>
      </c>
      <c r="N763" s="15">
        <f>M763*J763</f>
        <v>1</v>
      </c>
      <c r="O763" s="15">
        <v>0</v>
      </c>
      <c r="P763" s="15">
        <v>0</v>
      </c>
      <c r="Q763" s="15">
        <f>N763-O763-P763</f>
        <v>1</v>
      </c>
      <c r="R763" s="14" t="s">
        <v>75</v>
      </c>
      <c r="S763" s="14">
        <f>IF(R763="N/A", J763-($B$1-F763), J763-($B$1-R763))</f>
        <v>1</v>
      </c>
      <c r="T763" s="15">
        <f>IF($S763&lt;1, "N/A", $M763)</f>
        <v>1</v>
      </c>
      <c r="U763" s="15" t="str">
        <f>IF($S763&lt;2, "N/A", $M763)</f>
        <v>N/A</v>
      </c>
      <c r="V763" s="15" t="str">
        <f>IF($S763&lt;3, "N/A", $M763)</f>
        <v>N/A</v>
      </c>
      <c r="W763" s="15" t="str">
        <f>IF($S763&lt;4, "N/A", $M763)</f>
        <v>N/A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List'!$A$3:$AE$1972,19,FALSE)))</f>
        <v>N/A</v>
      </c>
      <c r="AB763" s="14" t="str">
        <f>IF(C763="DM", "N/A", IF(Z763="No","N/A",VLOOKUP(B763,'Extension List'!$A$3:$AE$1972,21,FALSE)))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>
        <f>IF(AD763="N/A", L763+T763, L763+AG763)</f>
        <v>3</v>
      </c>
      <c r="AN763" s="15" t="str">
        <f>IF(AD763="N/A", IF(U763="N/A", "N/A", L763+U763), AD763+AH763)</f>
        <v>N/A</v>
      </c>
      <c r="AO763" s="15" t="str">
        <f>IF(AD763="N/A", IF(V763="N/A", "N/A", L763+V763), IF(AI763="N/A", "N/A", AD763+AI763))</f>
        <v>N/A</v>
      </c>
      <c r="AP763" s="15" t="str">
        <f>IF(AD763="N/A", IF(W763="N/A", "N/A", L763+W763), IF(AJ763="N/A", "N/A", AD763+AJ763))</f>
        <v>N/A</v>
      </c>
      <c r="AQ763" s="15" t="str">
        <f>IF(AD763="N/A", IF(X763="N/A", "N/A", L763+X763), IF(AK763="N/A", "N/A", AD763+AK763))</f>
        <v>N/A</v>
      </c>
      <c r="AR763" s="14" t="s">
        <v>42</v>
      </c>
      <c r="AS763" s="14" t="s">
        <v>42</v>
      </c>
      <c r="AT763" s="14" t="s">
        <v>42</v>
      </c>
      <c r="AU763" s="14" t="s">
        <v>42</v>
      </c>
      <c r="AV763" s="14" t="s">
        <v>42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J763" s="15">
        <f>IF(AR763="R", $CA763, IF(OR(AR763="P", AR763="T", AR763="N"), 0, IF($C763="DM", $T763, IF(OR(AR763="Y", AR763="IR"),$AM763,IF(AR763="C", IF($BI763="Y", IF($AF763="N/A", $Q763, $AF763), IF($AG763="N/A", $T763,$AG763)))))))</f>
        <v>0</v>
      </c>
      <c r="BK763" s="15">
        <f>IF(AS763="R", $CA763, IF(OR(AS763="P", AS763="T", AS763="N"), 0, IF($C763="DM", $T763, IF(OR(AS763="Y", AS763="IR"),$AM763,IF(AS763="C", IF($BI763="Y", IF($AF763="N/A", $Q763, $AF763), IF($AG763="N/A", $T763,$AG763)))))))</f>
        <v>0</v>
      </c>
      <c r="BL763" s="15">
        <f>IF(AT763="R", $CA763, IF(OR(AT763="P", AT763="T", AT763="N"), 0, IF($C763="DM", $T763, IF(OR(AT763="Y", AT763="IR"),$AM763,IF(AT763="C", IF($BI763="Y", IF($AF763="N/A", $Q763, $AF763), IF($AG763="N/A", $T763,$AG763)))))))</f>
        <v>0</v>
      </c>
      <c r="BM763" s="15">
        <f>IF(AU763="R", $CA763, IF(OR(AU763="P", AU763="T", AU763="N"), 0, IF($C763="DM", $T763, IF(OR(AU763="Y", AU763="IR"),$AM763,IF(AU763="C", IF($BI763="Y", IF($AF763="N/A", $Q763, $AF763), IF($AG763="N/A", $T763,$AG763)))))))</f>
        <v>0</v>
      </c>
      <c r="BN763" s="15">
        <f>IF(AV763="R", $CA763, IF(OR(AV763="P", AV763="T", AV763="N"), 0, IF($C763="DM", $T763, IF(OR(AV763="Y", AV763="IR"),$AM763,IF(AV763="C", IF($BI763="Y", IF($AF763="N/A", $Q763, $AF763), IF($AG763="N/A", $T763,$AG763)))))))</f>
        <v>0</v>
      </c>
      <c r="BO763" s="15">
        <f>IF(AW763="R", $CA763, IF(OR(AW763="P", AW763="T", AW763="N"), 0, IF($C763="DM", $T763, IF(OR(AW763="Y", AW763="IR"),$AM763,IF(AW763="C", IF($BI763="Y", IF($AF763="N/A", $Q763, $AF763), IF($AG763="N/A", $T763,$AG763)))))))</f>
        <v>3</v>
      </c>
      <c r="BP763" s="15">
        <f>IF(AX763="R", $CA763, IF(OR(AX763="P", AX763="T", AX763="N"), 0, IF($C763="DM", $T763, IF(OR(AX763="Y", AX763="IR"),$AM763,IF(AX763="C", IF($BI763="Y", IF($AF763="N/A", $Q763, $AF763), IF($AG763="N/A", $T763,$AG763)))))))</f>
        <v>3</v>
      </c>
      <c r="BQ763" s="15">
        <f>IF(AY763="R", $CA763, IF(OR(AY763="P", AY763="T", AY763="N"), 0, IF($C763="DM", $T763, IF(OR(AY763="Y", AY763="IR"),$AM763,IF(AY763="C", IF($BI763="Y", IF($AF763="N/A", $Q763, $AF763), IF($AG763="N/A", $T763,$AG763)))))))</f>
        <v>3</v>
      </c>
      <c r="BR763" s="15">
        <f>IF(AZ763="R", $CA763, IF(OR(AZ763="P", AZ763="T", AZ763="N"), 0, IF($C763="DM", $T763, IF(OR(AZ763="Y", AZ763="IR"),$AM763,IF(AZ763="C", IF($BI763="Y", IF($AF763="N/A", $Q763, $AF763), IF($AG763="N/A", $T763,$AG763)))))))</f>
        <v>3</v>
      </c>
      <c r="BS763" s="15">
        <f>IF(BA763="R", $CA763, IF(OR(BA763="P", BA763="T", BA763="N"), 0, IF($C763="DM", $T763, IF(OR(BA763="Y", BA763="IR"),$AM763,IF(BA763="C", IF($BI763="Y", IF($AF763="N/A", $Q763, $AF763), IF($AG763="N/A", $T763,$AG763)))))))</f>
        <v>3</v>
      </c>
      <c r="BT763" s="15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3</v>
      </c>
      <c r="BU763" s="15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3</v>
      </c>
      <c r="BV763" s="15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3</v>
      </c>
      <c r="BW763" s="15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3</v>
      </c>
      <c r="BX763" s="15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3</v>
      </c>
      <c r="BY763" s="15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3</v>
      </c>
      <c r="BZ763" s="15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3</v>
      </c>
      <c r="CA763" s="14" t="s">
        <v>75</v>
      </c>
      <c r="CB763" s="15">
        <f>BZ763</f>
        <v>3</v>
      </c>
      <c r="CC763" s="14" t="str">
        <f>IF(OR($BH763="T", $BH763="R"), 0, IF($BH763="C", IF($BI763="Y", IF($BA763="C", 0, IF(AF763="N/A", Q763-T763, AF763-AG763)), IF($AF763="N/A", U763, AH763)), AN763))</f>
        <v>N/A</v>
      </c>
      <c r="CD763" s="14" t="str">
        <f>IF(OR($BH763="T", $BH763="R"), 0, IF($BH763="C", IF($BI763="Y", 0, IF($AF763="N/A", V763, AI763)), AO763))</f>
        <v>N/A</v>
      </c>
      <c r="CE763" s="14" t="str">
        <f>IF(OR($BH763="T", $BH763="R"), 0, IF($BH763="C", IF($BI763="Y", 0, IF($AF763="N/A", W763, AJ763)), AP763))</f>
        <v>N/A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S:2 G:1 GR:1</v>
      </c>
      <c r="CH763" s="6"/>
      <c r="CK763" s="6"/>
      <c r="CL763" s="6"/>
      <c r="CM763" s="6"/>
      <c r="CN763" s="6"/>
      <c r="CO763" s="6"/>
      <c r="CP763" s="6"/>
    </row>
    <row r="764" spans="1:94" x14ac:dyDescent="0.25">
      <c r="A764" s="13">
        <v>4730</v>
      </c>
      <c r="B764" s="14" t="s">
        <v>2560</v>
      </c>
      <c r="C764" s="14" t="s">
        <v>62</v>
      </c>
      <c r="D764" s="14" t="s">
        <v>56</v>
      </c>
      <c r="E764" s="14">
        <f>VLOOKUP(B764, 'Rookie Year'!$A$2:$B$55555,2,FALSE)</f>
        <v>2022</v>
      </c>
      <c r="F764" s="14">
        <v>2022</v>
      </c>
      <c r="G764" s="14" t="s">
        <v>40</v>
      </c>
      <c r="H764" s="14" t="s">
        <v>2159</v>
      </c>
      <c r="I764" s="15">
        <v>8</v>
      </c>
      <c r="J764" s="14">
        <v>4</v>
      </c>
      <c r="K764" s="16">
        <f>IF(AND(G764&lt;&gt;"N",R764="N/A"), IF(I764&lt;4, 0, 0.25),IF(I764=1, IF(J764=1,0.25, 0.25), IF(I764&lt;13, 0.25, IF(I764&lt;26, 0.4, IF(I764&lt;51, 0.6, 0.75)))))</f>
        <v>0.25</v>
      </c>
      <c r="L764" s="15">
        <f>I764-M764</f>
        <v>6</v>
      </c>
      <c r="M764" s="15">
        <f>ROUNDUP(I764*K764,0)</f>
        <v>2</v>
      </c>
      <c r="N764" s="15">
        <f>M764*J764</f>
        <v>8</v>
      </c>
      <c r="O764" s="15">
        <v>8</v>
      </c>
      <c r="P764" s="15">
        <v>0</v>
      </c>
      <c r="Q764" s="15">
        <f>N764-O764-P764</f>
        <v>0</v>
      </c>
      <c r="R764" s="14" t="s">
        <v>75</v>
      </c>
      <c r="S764" s="14">
        <f>IF(R764="N/A", J764-($B$1-F764), J764-($B$1-R764))</f>
        <v>1</v>
      </c>
      <c r="T764" s="15">
        <v>0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Yes</v>
      </c>
      <c r="AA764" s="17">
        <f>IF(C764="DM", "N/A", IF(Z764="No","N/A",VLOOKUP(B764,'Extension List'!$A$3:$AE$1972,19,FALSE)))</f>
        <v>39</v>
      </c>
      <c r="AB764" s="14">
        <f>IF(C764="DM", "N/A", IF(Z764="No","N/A",VLOOKUP(B764,'Extension List'!$A$3:$AE$1972,21,FALSE)))</f>
        <v>4</v>
      </c>
      <c r="AC764" s="14">
        <f>IF(AA764="N/A", "N/A", 0)</f>
        <v>0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>
        <f>IF(AD764="N/A", L764+T764, L764+AG764)</f>
        <v>6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I764" s="14"/>
      <c r="BJ764" s="15">
        <f>IF(AR764="R", $CA764, IF(OR(AR764="P", AR764="T", AR764="N"), 0, IF($C764="DM", $T764, IF(OR(AR764="Y", AR764="IR"),$AM764,IF(AR764="C", IF($BI764="Y", IF($AF764="N/A", $Q764, $AF764), IF($AG764="N/A", $T764,$AG764)))))))</f>
        <v>6</v>
      </c>
      <c r="BK764" s="15">
        <f>IF(AS764="R", $CA764, IF(OR(AS764="P", AS764="T", AS764="N"), 0, IF($C764="DM", $T764, IF(OR(AS764="Y", AS764="IR"),$AM764,IF(AS764="C", IF($BI764="Y", IF($AF764="N/A", $Q764, $AF764), IF($AG764="N/A", $T764,$AG764)))))))</f>
        <v>6</v>
      </c>
      <c r="BL764" s="15">
        <f>IF(AT764="R", $CA764, IF(OR(AT764="P", AT764="T", AT764="N"), 0, IF($C764="DM", $T764, IF(OR(AT764="Y", AT764="IR"),$AM764,IF(AT764="C", IF($BI764="Y", IF($AF764="N/A", $Q764, $AF764), IF($AG764="N/A", $T764,$AG764)))))))</f>
        <v>6</v>
      </c>
      <c r="BM764" s="15">
        <f>IF(AU764="R", $CA764, IF(OR(AU764="P", AU764="T", AU764="N"), 0, IF($C764="DM", $T764, IF(OR(AU764="Y", AU764="IR"),$AM764,IF(AU764="C", IF($BI764="Y", IF($AF764="N/A", $Q764, $AF764), IF($AG764="N/A", $T764,$AG764)))))))</f>
        <v>6</v>
      </c>
      <c r="BN764" s="15">
        <f>IF(AV764="R", $CA764, IF(OR(AV764="P", AV764="T", AV764="N"), 0, IF($C764="DM", $T764, IF(OR(AV764="Y", AV764="IR"),$AM764,IF(AV764="C", IF($BI764="Y", IF($AF764="N/A", $Q764, $AF764), IF($AG764="N/A", $T764,$AG764)))))))</f>
        <v>6</v>
      </c>
      <c r="BO764" s="15">
        <f>IF(AW764="R", $CA764, IF(OR(AW764="P", AW764="T", AW764="N"), 0, IF($C764="DM", $T764, IF(OR(AW764="Y", AW764="IR"),$AM764,IF(AW764="C", IF($BI764="Y", IF($AF764="N/A", $Q764, $AF764), IF($AG764="N/A", $T764,$AG764)))))))</f>
        <v>6</v>
      </c>
      <c r="BP764" s="15">
        <f>IF(AX764="R", $CA764, IF(OR(AX764="P", AX764="T", AX764="N"), 0, IF($C764="DM", $T764, IF(OR(AX764="Y", AX764="IR"),$AM764,IF(AX764="C", IF($BI764="Y", IF($AF764="N/A", $Q764, $AF764), IF($AG764="N/A", $T764,$AG764)))))))</f>
        <v>6</v>
      </c>
      <c r="BQ764" s="15">
        <f>IF(AY764="R", $CA764, IF(OR(AY764="P", AY764="T", AY764="N"), 0, IF($C764="DM", $T764, IF(OR(AY764="Y", AY764="IR"),$AM764,IF(AY764="C", IF($BI764="Y", IF($AF764="N/A", $Q764, $AF764), IF($AG764="N/A", $T764,$AG764)))))))</f>
        <v>6</v>
      </c>
      <c r="BR764" s="15">
        <f>IF(AZ764="R", $CA764, IF(OR(AZ764="P", AZ764="T", AZ764="N"), 0, IF($C764="DM", $T764, IF(OR(AZ764="Y", AZ764="IR"),$AM764,IF(AZ764="C", IF($BI764="Y", IF($AF764="N/A", $Q764, $AF764), IF($AG764="N/A", $T764,$AG764)))))))</f>
        <v>6</v>
      </c>
      <c r="BS764" s="15">
        <f>IF(BA764="R", $CA764, IF(OR(BA764="P", BA764="T", BA764="N"), 0, IF($C764="DM", $T764, IF(OR(BA764="Y", BA764="IR"),$AM764,IF(BA764="C", IF($BI764="Y", IF($AF764="N/A", $Q764, $AF764), IF($AG764="N/A", $T764,$AG764)))))))</f>
        <v>6</v>
      </c>
      <c r="BT764" s="15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6</v>
      </c>
      <c r="BU764" s="15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6</v>
      </c>
      <c r="BV764" s="15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6</v>
      </c>
      <c r="BW764" s="15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6</v>
      </c>
      <c r="BX764" s="15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6</v>
      </c>
      <c r="BY764" s="15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6</v>
      </c>
      <c r="BZ764" s="15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6</v>
      </c>
      <c r="CA764" s="14" t="s">
        <v>75</v>
      </c>
      <c r="CB764" s="15">
        <f>BZ764</f>
        <v>6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S:6 G:2 GR:0</v>
      </c>
      <c r="CH764" s="6"/>
      <c r="CK764" s="6"/>
      <c r="CL764" s="6"/>
      <c r="CM764" s="6"/>
      <c r="CN764" s="6"/>
      <c r="CO764" s="6"/>
      <c r="CP764" s="6"/>
    </row>
    <row r="765" spans="1:94" x14ac:dyDescent="0.25">
      <c r="A765" s="13">
        <v>4953</v>
      </c>
      <c r="B765" s="14" t="s">
        <v>2593</v>
      </c>
      <c r="C765" s="14" t="s">
        <v>62</v>
      </c>
      <c r="D765" s="14" t="s">
        <v>56</v>
      </c>
      <c r="E765" s="14">
        <f>VLOOKUP(B765, 'Rookie Year'!$A$2:$B$55555,2,FALSE)</f>
        <v>2022</v>
      </c>
      <c r="F765" s="14">
        <v>2022</v>
      </c>
      <c r="G765" s="14" t="s">
        <v>40</v>
      </c>
      <c r="H765" s="14" t="s">
        <v>2193</v>
      </c>
      <c r="I765" s="15">
        <v>80</v>
      </c>
      <c r="J765" s="14">
        <v>2</v>
      </c>
      <c r="K765" s="16">
        <f>IF(AND(G765&lt;&gt;"N",R765="N/A"), IF(I765&lt;4, 0, 0.25),IF(I765=1, IF(J765=1,0.25, 0.25), IF(I765&lt;13, 0.25, IF(I765&lt;26, 0.4, IF(I765&lt;51, 0.6, 0.75)))))</f>
        <v>0.75</v>
      </c>
      <c r="L765" s="15">
        <f>I765-M765</f>
        <v>20</v>
      </c>
      <c r="M765" s="15">
        <f>ROUNDUP(I765*K765,0)</f>
        <v>60</v>
      </c>
      <c r="N765" s="15">
        <f>M765*J765</f>
        <v>120</v>
      </c>
      <c r="O765" s="15">
        <v>40</v>
      </c>
      <c r="P765" s="15">
        <v>60</v>
      </c>
      <c r="Q765" s="15">
        <f>N765-O765-P765</f>
        <v>20</v>
      </c>
      <c r="R765" s="14">
        <v>2024</v>
      </c>
      <c r="S765" s="14">
        <f>IF(R765="N/A", J765-($B$1-F765), J765-($B$1-R765))</f>
        <v>1</v>
      </c>
      <c r="T765" s="15">
        <v>20</v>
      </c>
      <c r="U765" s="15" t="str">
        <f>IF($S765&lt;2, "N/A", $M765)</f>
        <v>N/A</v>
      </c>
      <c r="V765" s="15" t="str">
        <f>IF($S765&lt;3, "N/A", $M765)</f>
        <v>N/A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Yes</v>
      </c>
      <c r="AA765" s="17">
        <f>IF(C765="DM", "N/A", IF(Z765="No","N/A",VLOOKUP(B765,'Extension List'!$A$3:$AE$1972,19,FALSE)))</f>
        <v>80</v>
      </c>
      <c r="AB765" s="14">
        <f>IF(C765="DM", "N/A", IF(Z765="No","N/A",VLOOKUP(B765,'Extension List'!$A$3:$AE$1972,21,FALSE)))</f>
        <v>4</v>
      </c>
      <c r="AC765" s="14">
        <f>IF(AA765="N/A", "N/A", 0)</f>
        <v>0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>
        <f>IF(AD765="N/A", L765+T765, L765+AG765)</f>
        <v>40</v>
      </c>
      <c r="AN765" s="15" t="str">
        <f>IF(AD765="N/A", IF(U765="N/A", "N/A", L765+U765), AD765+AH765)</f>
        <v>N/A</v>
      </c>
      <c r="AO765" s="15" t="str">
        <f>IF(AD765="N/A", IF(V765="N/A", "N/A", L765+V765), IF(AI765="N/A", "N/A", AD765+AI765))</f>
        <v>N/A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40</v>
      </c>
      <c r="AS765" s="14" t="s">
        <v>40</v>
      </c>
      <c r="AT765" s="14" t="s">
        <v>40</v>
      </c>
      <c r="AU765" s="14" t="s">
        <v>40</v>
      </c>
      <c r="AV765" s="14" t="s">
        <v>40</v>
      </c>
      <c r="AW765" s="14" t="s">
        <v>40</v>
      </c>
      <c r="AX765" s="14" t="s">
        <v>40</v>
      </c>
      <c r="AY765" s="14" t="s">
        <v>40</v>
      </c>
      <c r="AZ765" s="14" t="s">
        <v>40</v>
      </c>
      <c r="BA765" s="14" t="s">
        <v>40</v>
      </c>
      <c r="BB765" s="14" t="s">
        <v>40</v>
      </c>
      <c r="BC765" s="14" t="s">
        <v>40</v>
      </c>
      <c r="BD765" s="14" t="s">
        <v>40</v>
      </c>
      <c r="BE765" s="14" t="s">
        <v>40</v>
      </c>
      <c r="BF765" s="14" t="s">
        <v>40</v>
      </c>
      <c r="BG765" s="14" t="s">
        <v>40</v>
      </c>
      <c r="BH765" s="14" t="s">
        <v>40</v>
      </c>
      <c r="BI765" s="14"/>
      <c r="BJ765" s="15">
        <f>IF(AR765="R", $CA765, IF(OR(AR765="P", AR765="T", AR765="N"), 0, IF($C765="DM", $T765, IF(OR(AR765="Y", AR765="IR"),$AM765,IF(AR765="C", IF($BI765="Y", IF($AF765="N/A", $Q765, $AF765), IF($AG765="N/A", $T765,$AG765)))))))</f>
        <v>40</v>
      </c>
      <c r="BK765" s="15">
        <f>IF(AS765="R", $CA765, IF(OR(AS765="P", AS765="T", AS765="N"), 0, IF($C765="DM", $T765, IF(OR(AS765="Y", AS765="IR"),$AM765,IF(AS765="C", IF($BI765="Y", IF($AF765="N/A", $Q765, $AF765), IF($AG765="N/A", $T765,$AG765)))))))</f>
        <v>40</v>
      </c>
      <c r="BL765" s="15">
        <f>IF(AT765="R", $CA765, IF(OR(AT765="P", AT765="T", AT765="N"), 0, IF($C765="DM", $T765, IF(OR(AT765="Y", AT765="IR"),$AM765,IF(AT765="C", IF($BI765="Y", IF($AF765="N/A", $Q765, $AF765), IF($AG765="N/A", $T765,$AG765)))))))</f>
        <v>40</v>
      </c>
      <c r="BM765" s="15">
        <f>IF(AU765="R", $CA765, IF(OR(AU765="P", AU765="T", AU765="N"), 0, IF($C765="DM", $T765, IF(OR(AU765="Y", AU765="IR"),$AM765,IF(AU765="C", IF($BI765="Y", IF($AF765="N/A", $Q765, $AF765), IF($AG765="N/A", $T765,$AG765)))))))</f>
        <v>40</v>
      </c>
      <c r="BN765" s="15">
        <f>IF(AV765="R", $CA765, IF(OR(AV765="P", AV765="T", AV765="N"), 0, IF($C765="DM", $T765, IF(OR(AV765="Y", AV765="IR"),$AM765,IF(AV765="C", IF($BI765="Y", IF($AF765="N/A", $Q765, $AF765), IF($AG765="N/A", $T765,$AG765)))))))</f>
        <v>40</v>
      </c>
      <c r="BO765" s="15">
        <f>IF(AW765="R", $CA765, IF(OR(AW765="P", AW765="T", AW765="N"), 0, IF($C765="DM", $T765, IF(OR(AW765="Y", AW765="IR"),$AM765,IF(AW765="C", IF($BI765="Y", IF($AF765="N/A", $Q765, $AF765), IF($AG765="N/A", $T765,$AG765)))))))</f>
        <v>40</v>
      </c>
      <c r="BP765" s="15">
        <f>IF(AX765="R", $CA765, IF(OR(AX765="P", AX765="T", AX765="N"), 0, IF($C765="DM", $T765, IF(OR(AX765="Y", AX765="IR"),$AM765,IF(AX765="C", IF($BI765="Y", IF($AF765="N/A", $Q765, $AF765), IF($AG765="N/A", $T765,$AG765)))))))</f>
        <v>40</v>
      </c>
      <c r="BQ765" s="15">
        <f>IF(AY765="R", $CA765, IF(OR(AY765="P", AY765="T", AY765="N"), 0, IF($C765="DM", $T765, IF(OR(AY765="Y", AY765="IR"),$AM765,IF(AY765="C", IF($BI765="Y", IF($AF765="N/A", $Q765, $AF765), IF($AG765="N/A", $T765,$AG765)))))))</f>
        <v>40</v>
      </c>
      <c r="BR765" s="15">
        <f>IF(AZ765="R", $CA765, IF(OR(AZ765="P", AZ765="T", AZ765="N"), 0, IF($C765="DM", $T765, IF(OR(AZ765="Y", AZ765="IR"),$AM765,IF(AZ765="C", IF($BI765="Y", IF($AF765="N/A", $Q765, $AF765), IF($AG765="N/A", $T765,$AG765)))))))</f>
        <v>40</v>
      </c>
      <c r="BS765" s="15">
        <f>IF(BA765="R", $CA765, IF(OR(BA765="P", BA765="T", BA765="N"), 0, IF($C765="DM", $T765, IF(OR(BA765="Y", BA765="IR"),$AM765,IF(BA765="C", IF($BI765="Y", IF($AF765="N/A", $Q765, $AF765), IF($AG765="N/A", $T765,$AG765)))))))</f>
        <v>40</v>
      </c>
      <c r="BT765" s="15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40</v>
      </c>
      <c r="BU765" s="15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40</v>
      </c>
      <c r="BV765" s="15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40</v>
      </c>
      <c r="BW765" s="15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40</v>
      </c>
      <c r="BX765" s="15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40</v>
      </c>
      <c r="BY765" s="15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40</v>
      </c>
      <c r="BZ765" s="15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40</v>
      </c>
      <c r="CA765" s="14" t="s">
        <v>75</v>
      </c>
      <c r="CB765" s="15">
        <f>BZ765</f>
        <v>40</v>
      </c>
      <c r="CC765" s="14" t="str">
        <f>IF(OR($BH765="T", $BH765="R"), 0, IF($BH765="C", IF($BI765="Y", IF($BA765="C", 0, IF(AF765="N/A", Q765-T765, AF765-AG765)), IF($AF765="N/A", U765, AH765)), AN765))</f>
        <v>N/A</v>
      </c>
      <c r="CD765" s="14" t="str">
        <f>IF(OR($BH765="T", $BH765="R"), 0, IF($BH765="C", IF($BI765="Y", 0, IF($AF765="N/A", V765, AI765)), AO765))</f>
        <v>N/A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S:20 G:60 GR:20</v>
      </c>
      <c r="CH765" s="6"/>
      <c r="CK765" s="6"/>
      <c r="CL765" s="6"/>
      <c r="CM765" s="6"/>
      <c r="CN765" s="6"/>
      <c r="CO765" s="6"/>
      <c r="CP765" s="6"/>
    </row>
    <row r="766" spans="1:94" x14ac:dyDescent="0.25">
      <c r="A766" s="13">
        <v>5955</v>
      </c>
      <c r="B766" s="14" t="s">
        <v>81</v>
      </c>
      <c r="C766" s="14" t="s">
        <v>63</v>
      </c>
      <c r="D766" s="14" t="s">
        <v>56</v>
      </c>
      <c r="E766" s="14">
        <f>VLOOKUP(B766, 'Rookie Year'!$A$2:$B$55555,2,FALSE)</f>
        <v>2014</v>
      </c>
      <c r="F766" s="14">
        <v>2025</v>
      </c>
      <c r="G766" s="14" t="s">
        <v>42</v>
      </c>
      <c r="H766" s="14" t="s">
        <v>1927</v>
      </c>
      <c r="I766" s="15">
        <v>31</v>
      </c>
      <c r="J766" s="14">
        <v>2</v>
      </c>
      <c r="K766" s="16">
        <f>IF(AND(G766&lt;&gt;"N",R766="N/A"), IF(I766&lt;4, 0, 0.25),IF(I766=1, IF(J766=1,0.25, 0.25), IF(I766&lt;13, 0.25, IF(I766&lt;26, 0.4, IF(I766&lt;51, 0.6, 0.75)))))</f>
        <v>0.6</v>
      </c>
      <c r="L766" s="15">
        <f>I766-M766</f>
        <v>12</v>
      </c>
      <c r="M766" s="15">
        <f>ROUNDUP(I766*K766,0)</f>
        <v>19</v>
      </c>
      <c r="N766" s="15">
        <f>M766*J766</f>
        <v>38</v>
      </c>
      <c r="O766" s="15">
        <v>0</v>
      </c>
      <c r="P766" s="15">
        <v>0</v>
      </c>
      <c r="Q766" s="15">
        <f>N766-O766-P766</f>
        <v>38</v>
      </c>
      <c r="R766" s="14" t="s">
        <v>75</v>
      </c>
      <c r="S766" s="14">
        <f>IF(R766="N/A", J766-($B$1-F766), J766-($B$1-R766))</f>
        <v>2</v>
      </c>
      <c r="T766" s="15">
        <f>IF($S766&lt;1, "N/A", $M766)</f>
        <v>19</v>
      </c>
      <c r="U766" s="15">
        <f>IF($S766&lt;2, "N/A", $M766)</f>
        <v>19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No</v>
      </c>
      <c r="AA766" s="17" t="str">
        <f>IF(C766="DM", "N/A", IF(Z766="No","N/A",VLOOKUP(B766,'Extension List'!$A$3:$AE$1972,19,FALSE)))</f>
        <v>N/A</v>
      </c>
      <c r="AB766" s="14" t="str">
        <f>IF(C766="DM", "N/A", IF(Z766="No","N/A",VLOOKUP(B766,'Extension List'!$A$3:$AE$1972,21,FALSE)))</f>
        <v>N/A</v>
      </c>
      <c r="AC766" s="14" t="str">
        <f>IF(AA766="N/A", "N/A", 0)</f>
        <v>N/A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>
        <f>IF(AD766="N/A", L766+T766, L766+AG766)</f>
        <v>31</v>
      </c>
      <c r="AN766" s="15">
        <f>IF(AD766="N/A", IF(U766="N/A", "N/A", L766+U766), AD766+AH766)</f>
        <v>31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40</v>
      </c>
      <c r="AS766" s="14" t="s">
        <v>40</v>
      </c>
      <c r="AT766" s="14" t="s">
        <v>40</v>
      </c>
      <c r="AU766" s="14" t="s">
        <v>40</v>
      </c>
      <c r="AV766" s="14" t="s">
        <v>40</v>
      </c>
      <c r="AW766" s="14" t="s">
        <v>40</v>
      </c>
      <c r="AX766" s="14" t="s">
        <v>40</v>
      </c>
      <c r="AY766" s="14" t="s">
        <v>40</v>
      </c>
      <c r="AZ766" s="14" t="s">
        <v>40</v>
      </c>
      <c r="BA766" s="14" t="s">
        <v>40</v>
      </c>
      <c r="BB766" s="14" t="s">
        <v>40</v>
      </c>
      <c r="BC766" s="14" t="s">
        <v>40</v>
      </c>
      <c r="BD766" s="14" t="s">
        <v>40</v>
      </c>
      <c r="BE766" s="14" t="s">
        <v>40</v>
      </c>
      <c r="BF766" s="14" t="s">
        <v>40</v>
      </c>
      <c r="BG766" s="14" t="s">
        <v>40</v>
      </c>
      <c r="BH766" s="14" t="s">
        <v>40</v>
      </c>
      <c r="BJ766" s="15">
        <f>IF(AR766="R", $CA766, IF(OR(AR766="P", AR766="T", AR766="N"), 0, IF($C766="DM", $T766, IF(OR(AR766="Y", AR766="IR"),$AM766,IF(AR766="C", IF($BI766="Y", IF($AF766="N/A", $Q766, $AF766), IF($AG766="N/A", $T766,$AG766)))))))</f>
        <v>31</v>
      </c>
      <c r="BK766" s="15">
        <f>IF(AS766="R", $CA766, IF(OR(AS766="P", AS766="T", AS766="N"), 0, IF($C766="DM", $T766, IF(OR(AS766="Y", AS766="IR"),$AM766,IF(AS766="C", IF($BI766="Y", IF($AF766="N/A", $Q766, $AF766), IF($AG766="N/A", $T766,$AG766)))))))</f>
        <v>31</v>
      </c>
      <c r="BL766" s="15">
        <f>IF(AT766="R", $CA766, IF(OR(AT766="P", AT766="T", AT766="N"), 0, IF($C766="DM", $T766, IF(OR(AT766="Y", AT766="IR"),$AM766,IF(AT766="C", IF($BI766="Y", IF($AF766="N/A", $Q766, $AF766), IF($AG766="N/A", $T766,$AG766)))))))</f>
        <v>31</v>
      </c>
      <c r="BM766" s="15">
        <f>IF(AU766="R", $CA766, IF(OR(AU766="P", AU766="T", AU766="N"), 0, IF($C766="DM", $T766, IF(OR(AU766="Y", AU766="IR"),$AM766,IF(AU766="C", IF($BI766="Y", IF($AF766="N/A", $Q766, $AF766), IF($AG766="N/A", $T766,$AG766)))))))</f>
        <v>31</v>
      </c>
      <c r="BN766" s="15">
        <f>IF(AV766="R", $CA766, IF(OR(AV766="P", AV766="T", AV766="N"), 0, IF($C766="DM", $T766, IF(OR(AV766="Y", AV766="IR"),$AM766,IF(AV766="C", IF($BI766="Y", IF($AF766="N/A", $Q766, $AF766), IF($AG766="N/A", $T766,$AG766)))))))</f>
        <v>31</v>
      </c>
      <c r="BO766" s="15">
        <f>IF(AW766="R", $CA766, IF(OR(AW766="P", AW766="T", AW766="N"), 0, IF($C766="DM", $T766, IF(OR(AW766="Y", AW766="IR"),$AM766,IF(AW766="C", IF($BI766="Y", IF($AF766="N/A", $Q766, $AF766), IF($AG766="N/A", $T766,$AG766)))))))</f>
        <v>31</v>
      </c>
      <c r="BP766" s="15">
        <f>IF(AX766="R", $CA766, IF(OR(AX766="P", AX766="T", AX766="N"), 0, IF($C766="DM", $T766, IF(OR(AX766="Y", AX766="IR"),$AM766,IF(AX766="C", IF($BI766="Y", IF($AF766="N/A", $Q766, $AF766), IF($AG766="N/A", $T766,$AG766)))))))</f>
        <v>31</v>
      </c>
      <c r="BQ766" s="15">
        <f>IF(AY766="R", $CA766, IF(OR(AY766="P", AY766="T", AY766="N"), 0, IF($C766="DM", $T766, IF(OR(AY766="Y", AY766="IR"),$AM766,IF(AY766="C", IF($BI766="Y", IF($AF766="N/A", $Q766, $AF766), IF($AG766="N/A", $T766,$AG766)))))))</f>
        <v>31</v>
      </c>
      <c r="BR766" s="15">
        <f>IF(AZ766="R", $CA766, IF(OR(AZ766="P", AZ766="T", AZ766="N"), 0, IF($C766="DM", $T766, IF(OR(AZ766="Y", AZ766="IR"),$AM766,IF(AZ766="C", IF($BI766="Y", IF($AF766="N/A", $Q766, $AF766), IF($AG766="N/A", $T766,$AG766)))))))</f>
        <v>31</v>
      </c>
      <c r="BS766" s="15">
        <f>IF(BA766="R", $CA766, IF(OR(BA766="P", BA766="T", BA766="N"), 0, IF($C766="DM", $T766, IF(OR(BA766="Y", BA766="IR"),$AM766,IF(BA766="C", IF($BI766="Y", IF($AF766="N/A", $Q766, $AF766), IF($AG766="N/A", $T766,$AG766)))))))</f>
        <v>31</v>
      </c>
      <c r="BT766" s="15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31</v>
      </c>
      <c r="BU766" s="15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31</v>
      </c>
      <c r="BV766" s="15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31</v>
      </c>
      <c r="BW766" s="15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31</v>
      </c>
      <c r="BX766" s="15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31</v>
      </c>
      <c r="BY766" s="15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31</v>
      </c>
      <c r="BZ766" s="15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31</v>
      </c>
      <c r="CA766" s="14" t="s">
        <v>75</v>
      </c>
      <c r="CB766" s="15">
        <f>BZ766</f>
        <v>31</v>
      </c>
      <c r="CC766" s="14">
        <f>IF(OR($BH766="T", $BH766="R"), 0, IF($BH766="C", IF($BI766="Y", IF($BA766="C", 0, IF(AF766="N/A", Q766-T766, AF766-AG766)), IF($AF766="N/A", U766, AH766)), AN766))</f>
        <v>31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S:12 G:19 GR:38</v>
      </c>
      <c r="CH766" s="6"/>
      <c r="CK766" s="6"/>
      <c r="CL766" s="6"/>
      <c r="CM766" s="6"/>
      <c r="CN766" s="6"/>
      <c r="CO766" s="6"/>
      <c r="CP766" s="6"/>
    </row>
    <row r="767" spans="1:94" x14ac:dyDescent="0.25">
      <c r="A767" s="13">
        <v>3101</v>
      </c>
      <c r="B767" s="14" t="s">
        <v>298</v>
      </c>
      <c r="C767" s="14" t="s">
        <v>63</v>
      </c>
      <c r="D767" s="14" t="s">
        <v>56</v>
      </c>
      <c r="E767" s="14">
        <f>VLOOKUP(B767, 'Rookie Year'!$A$2:$B$55555,2,FALSE)</f>
        <v>2019</v>
      </c>
      <c r="F767" s="14">
        <v>2019</v>
      </c>
      <c r="G767" s="14" t="s">
        <v>40</v>
      </c>
      <c r="H767" s="14" t="s">
        <v>1926</v>
      </c>
      <c r="I767" s="15">
        <v>19</v>
      </c>
      <c r="J767" s="14">
        <v>5</v>
      </c>
      <c r="K767" s="16">
        <f>IF(AND(G767&lt;&gt;"N",R767="N/A"), IF(I767&lt;4, 0, 0.25),IF(I767=1, IF(J767=1,0.25, 0.25), IF(I767&lt;13, 0.25, IF(I767&lt;26, 0.4, IF(I767&lt;51, 0.6, 0.75)))))</f>
        <v>0.4</v>
      </c>
      <c r="L767" s="15">
        <f>I767-M767</f>
        <v>11</v>
      </c>
      <c r="M767" s="15">
        <f>ROUNDUP(I767*K767,0)</f>
        <v>8</v>
      </c>
      <c r="N767" s="15">
        <f>M767*J767</f>
        <v>40</v>
      </c>
      <c r="O767" s="15">
        <v>40</v>
      </c>
      <c r="P767" s="15">
        <v>0</v>
      </c>
      <c r="Q767" s="15">
        <f>N767-O767-P767</f>
        <v>0</v>
      </c>
      <c r="R767" s="14">
        <v>2022</v>
      </c>
      <c r="S767" s="14">
        <f>IF(R767="N/A", J767-($B$1-F767), J767-($B$1-R767))</f>
        <v>2</v>
      </c>
      <c r="T767" s="15">
        <v>0</v>
      </c>
      <c r="U767" s="15">
        <v>0</v>
      </c>
      <c r="V767" s="15" t="str">
        <f>IF($S767&lt;3, "N/A", $M767)</f>
        <v>N/A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List'!$A$3:$AE$1972,19,FALSE)))</f>
        <v>N/A</v>
      </c>
      <c r="AB767" s="14" t="str">
        <f>IF(C767="DM", "N/A", IF(Z767="No","N/A",VLOOKUP(B767,'Extension List'!$A$3:$AE$1972,21,FALSE)))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>
        <f>IF(AD767="N/A", L767+T767, L767+AG767)</f>
        <v>11</v>
      </c>
      <c r="AN767" s="15">
        <f>IF(AD767="N/A", IF(U767="N/A", "N/A", L767+U767), AD767+AH767)</f>
        <v>11</v>
      </c>
      <c r="AO767" s="15" t="str">
        <f>IF(AD767="N/A", IF(V767="N/A", "N/A", L767+V767), IF(AI767="N/A", "N/A", AD767+AI767))</f>
        <v>N/A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40</v>
      </c>
      <c r="AS767" s="14" t="s">
        <v>40</v>
      </c>
      <c r="AT767" s="14" t="s">
        <v>40</v>
      </c>
      <c r="AU767" s="14" t="s">
        <v>40</v>
      </c>
      <c r="AV767" s="14" t="s">
        <v>40</v>
      </c>
      <c r="AW767" s="14" t="s">
        <v>40</v>
      </c>
      <c r="AX767" s="14" t="s">
        <v>40</v>
      </c>
      <c r="AY767" s="14" t="s">
        <v>40</v>
      </c>
      <c r="AZ767" s="14" t="s">
        <v>40</v>
      </c>
      <c r="BA767" s="14" t="s">
        <v>40</v>
      </c>
      <c r="BB767" s="14" t="s">
        <v>40</v>
      </c>
      <c r="BC767" s="14" t="s">
        <v>40</v>
      </c>
      <c r="BD767" s="14" t="s">
        <v>40</v>
      </c>
      <c r="BE767" s="14" t="s">
        <v>40</v>
      </c>
      <c r="BF767" s="14" t="s">
        <v>40</v>
      </c>
      <c r="BG767" s="14" t="s">
        <v>40</v>
      </c>
      <c r="BH767" s="14" t="s">
        <v>40</v>
      </c>
      <c r="BI767" s="14"/>
      <c r="BJ767" s="15">
        <f>IF(AR767="R", $CA767, IF(OR(AR767="P", AR767="T", AR767="N"), 0, IF($C767="DM", $T767, IF(OR(AR767="Y", AR767="IR"),$AM767,IF(AR767="C", IF($BI767="Y", IF($AF767="N/A", $Q767, $AF767), IF($AG767="N/A", $T767,$AG767)))))))</f>
        <v>11</v>
      </c>
      <c r="BK767" s="15">
        <f>IF(AS767="R", $CA767, IF(OR(AS767="P", AS767="T", AS767="N"), 0, IF($C767="DM", $T767, IF(OR(AS767="Y", AS767="IR"),$AM767,IF(AS767="C", IF($BI767="Y", IF($AF767="N/A", $Q767, $AF767), IF($AG767="N/A", $T767,$AG767)))))))</f>
        <v>11</v>
      </c>
      <c r="BL767" s="15">
        <f>IF(AT767="R", $CA767, IF(OR(AT767="P", AT767="T", AT767="N"), 0, IF($C767="DM", $T767, IF(OR(AT767="Y", AT767="IR"),$AM767,IF(AT767="C", IF($BI767="Y", IF($AF767="N/A", $Q767, $AF767), IF($AG767="N/A", $T767,$AG767)))))))</f>
        <v>11</v>
      </c>
      <c r="BM767" s="15">
        <f>IF(AU767="R", $CA767, IF(OR(AU767="P", AU767="T", AU767="N"), 0, IF($C767="DM", $T767, IF(OR(AU767="Y", AU767="IR"),$AM767,IF(AU767="C", IF($BI767="Y", IF($AF767="N/A", $Q767, $AF767), IF($AG767="N/A", $T767,$AG767)))))))</f>
        <v>11</v>
      </c>
      <c r="BN767" s="15">
        <f>IF(AV767="R", $CA767, IF(OR(AV767="P", AV767="T", AV767="N"), 0, IF($C767="DM", $T767, IF(OR(AV767="Y", AV767="IR"),$AM767,IF(AV767="C", IF($BI767="Y", IF($AF767="N/A", $Q767, $AF767), IF($AG767="N/A", $T767,$AG767)))))))</f>
        <v>11</v>
      </c>
      <c r="BO767" s="15">
        <f>IF(AW767="R", $CA767, IF(OR(AW767="P", AW767="T", AW767="N"), 0, IF($C767="DM", $T767, IF(OR(AW767="Y", AW767="IR"),$AM767,IF(AW767="C", IF($BI767="Y", IF($AF767="N/A", $Q767, $AF767), IF($AG767="N/A", $T767,$AG767)))))))</f>
        <v>11</v>
      </c>
      <c r="BP767" s="15">
        <f>IF(AX767="R", $CA767, IF(OR(AX767="P", AX767="T", AX767="N"), 0, IF($C767="DM", $T767, IF(OR(AX767="Y", AX767="IR"),$AM767,IF(AX767="C", IF($BI767="Y", IF($AF767="N/A", $Q767, $AF767), IF($AG767="N/A", $T767,$AG767)))))))</f>
        <v>11</v>
      </c>
      <c r="BQ767" s="15">
        <f>IF(AY767="R", $CA767, IF(OR(AY767="P", AY767="T", AY767="N"), 0, IF($C767="DM", $T767, IF(OR(AY767="Y", AY767="IR"),$AM767,IF(AY767="C", IF($BI767="Y", IF($AF767="N/A", $Q767, $AF767), IF($AG767="N/A", $T767,$AG767)))))))</f>
        <v>11</v>
      </c>
      <c r="BR767" s="15">
        <f>IF(AZ767="R", $CA767, IF(OR(AZ767="P", AZ767="T", AZ767="N"), 0, IF($C767="DM", $T767, IF(OR(AZ767="Y", AZ767="IR"),$AM767,IF(AZ767="C", IF($BI767="Y", IF($AF767="N/A", $Q767, $AF767), IF($AG767="N/A", $T767,$AG767)))))))</f>
        <v>11</v>
      </c>
      <c r="BS767" s="15">
        <f>IF(BA767="R", $CA767, IF(OR(BA767="P", BA767="T", BA767="N"), 0, IF($C767="DM", $T767, IF(OR(BA767="Y", BA767="IR"),$AM767,IF(BA767="C", IF($BI767="Y", IF($AF767="N/A", $Q767, $AF767), IF($AG767="N/A", $T767,$AG767)))))))</f>
        <v>11</v>
      </c>
      <c r="BT767" s="15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11</v>
      </c>
      <c r="BU767" s="15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11</v>
      </c>
      <c r="BV767" s="15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11</v>
      </c>
      <c r="BW767" s="15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11</v>
      </c>
      <c r="BX767" s="15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11</v>
      </c>
      <c r="BY767" s="15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11</v>
      </c>
      <c r="BZ767" s="15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11</v>
      </c>
      <c r="CA767" s="14" t="s">
        <v>75</v>
      </c>
      <c r="CB767" s="15">
        <f>BZ767</f>
        <v>11</v>
      </c>
      <c r="CC767" s="14">
        <f>IF(OR($BH767="T", $BH767="R"), 0, IF($BH767="C", IF($BI767="Y", IF($BA767="C", 0, IF(AF767="N/A", Q767-T767, AF767-AG767)), IF($AF767="N/A", U767, AH767)), AN767))</f>
        <v>11</v>
      </c>
      <c r="CD767" s="14" t="str">
        <f>IF(OR($BH767="T", $BH767="R"), 0, IF($BH767="C", IF($BI767="Y", 0, IF($AF767="N/A", V767, AI767)), AO767))</f>
        <v>N/A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S:11 G:8 GR:0</v>
      </c>
      <c r="CH767" s="6"/>
      <c r="CK767" s="6"/>
      <c r="CL767" s="6"/>
      <c r="CM767" s="6"/>
      <c r="CN767" s="6"/>
      <c r="CO767" s="6"/>
      <c r="CP767" s="6"/>
    </row>
    <row r="768" spans="1:94" x14ac:dyDescent="0.25">
      <c r="A768" s="13">
        <v>5861</v>
      </c>
      <c r="B768" s="14" t="s">
        <v>3041</v>
      </c>
      <c r="C768" s="14" t="s">
        <v>63</v>
      </c>
      <c r="D768" s="14" t="s">
        <v>56</v>
      </c>
      <c r="E768" s="14">
        <f>VLOOKUP(B768, 'Rookie Year'!$A$2:$B$55555,2,FALSE)</f>
        <v>2024</v>
      </c>
      <c r="F768" s="14">
        <v>2024</v>
      </c>
      <c r="G768" s="14" t="s">
        <v>40</v>
      </c>
      <c r="H768" s="14" t="s">
        <v>2177</v>
      </c>
      <c r="I768" s="15">
        <v>3</v>
      </c>
      <c r="J768" s="14">
        <v>4</v>
      </c>
      <c r="K768" s="16">
        <f>IF(AND(G768&lt;&gt;"N",R768="N/A"), IF(I768&lt;4, 0, 0.25),IF(I768=1, IF(J768=1,0.25, 0.25), IF(I768&lt;13, 0.25, IF(I768&lt;26, 0.4, IF(I768&lt;51, 0.6, 0.75)))))</f>
        <v>0</v>
      </c>
      <c r="L768" s="15">
        <f>I768-M768</f>
        <v>3</v>
      </c>
      <c r="M768" s="15">
        <f>ROUNDUP(I768*K768,0)</f>
        <v>0</v>
      </c>
      <c r="N768" s="15">
        <f>M768*J768</f>
        <v>0</v>
      </c>
      <c r="O768" s="15">
        <v>0</v>
      </c>
      <c r="P768" s="15">
        <v>0</v>
      </c>
      <c r="Q768" s="15">
        <f>N768-O768-P768</f>
        <v>0</v>
      </c>
      <c r="R768" s="14" t="s">
        <v>75</v>
      </c>
      <c r="S768" s="14">
        <f>IF(R768="N/A", J768-($B$1-F768), J768-($B$1-R768))</f>
        <v>3</v>
      </c>
      <c r="T768" s="15">
        <v>0</v>
      </c>
      <c r="U768" s="15">
        <v>0</v>
      </c>
      <c r="V768" s="15">
        <v>0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No</v>
      </c>
      <c r="AA768" s="17" t="str">
        <f>IF(C768="DM", "N/A", IF(Z768="No","N/A",VLOOKUP(B768,'Extension List'!$A$3:$AE$1972,19,FALSE)))</f>
        <v>N/A</v>
      </c>
      <c r="AB768" s="14" t="str">
        <f>IF(C768="DM", "N/A", IF(Z768="No","N/A",VLOOKUP(B768,'Extension List'!$A$3:$AE$1972,21,FALSE)))</f>
        <v>N/A</v>
      </c>
      <c r="AC768" s="14" t="str">
        <f>IF(AA768="N/A", "N/A", 0)</f>
        <v>N/A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>
        <f>IF(AD768="N/A", L768+T768, L768+AG768)</f>
        <v>3</v>
      </c>
      <c r="AN768" s="15">
        <f>IF(AD768="N/A", IF(U768="N/A", "N/A", L768+U768), AD768+AH768)</f>
        <v>3</v>
      </c>
      <c r="AO768" s="15">
        <f>IF(AD768="N/A", IF(V768="N/A", "N/A", L768+V768), IF(AI768="N/A", "N/A", AD768+AI768))</f>
        <v>3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44</v>
      </c>
      <c r="AS768" s="14" t="s">
        <v>44</v>
      </c>
      <c r="AT768" s="14" t="s">
        <v>44</v>
      </c>
      <c r="AU768" s="14" t="s">
        <v>44</v>
      </c>
      <c r="AV768" s="14" t="s">
        <v>44</v>
      </c>
      <c r="AW768" s="14" t="s">
        <v>44</v>
      </c>
      <c r="AX768" s="14" t="s">
        <v>44</v>
      </c>
      <c r="AY768" s="14" t="s">
        <v>44</v>
      </c>
      <c r="AZ768" s="14" t="s">
        <v>44</v>
      </c>
      <c r="BA768" s="14" t="s">
        <v>44</v>
      </c>
      <c r="BB768" s="14" t="s">
        <v>44</v>
      </c>
      <c r="BC768" s="14" t="s">
        <v>44</v>
      </c>
      <c r="BD768" s="14" t="s">
        <v>44</v>
      </c>
      <c r="BE768" s="14" t="s">
        <v>44</v>
      </c>
      <c r="BF768" s="14" t="s">
        <v>44</v>
      </c>
      <c r="BG768" s="14" t="s">
        <v>44</v>
      </c>
      <c r="BH768" s="14" t="s">
        <v>44</v>
      </c>
      <c r="BI768" s="14"/>
      <c r="BJ768" s="15">
        <f>IF(AR768="R", $CA768, IF(OR(AR768="P", AR768="T", AR768="N"), 0, IF($C768="DM", $T768, IF(OR(AR768="Y", AR768="IR"),$AM768,IF(AR768="C", IF($BI768="Y", IF($AF768="N/A", $Q768, $AF768), IF($AG768="N/A", $T768,$AG768)))))))</f>
        <v>0</v>
      </c>
      <c r="BK768" s="15">
        <f>IF(AS768="R", $CA768, IF(OR(AS768="P", AS768="T", AS768="N"), 0, IF($C768="DM", $T768, IF(OR(AS768="Y", AS768="IR"),$AM768,IF(AS768="C", IF($BI768="Y", IF($AF768="N/A", $Q768, $AF768), IF($AG768="N/A", $T768,$AG768)))))))</f>
        <v>0</v>
      </c>
      <c r="BL768" s="15">
        <f>IF(AT768="R", $CA768, IF(OR(AT768="P", AT768="T", AT768="N"), 0, IF($C768="DM", $T768, IF(OR(AT768="Y", AT768="IR"),$AM768,IF(AT768="C", IF($BI768="Y", IF($AF768="N/A", $Q768, $AF768), IF($AG768="N/A", $T768,$AG768)))))))</f>
        <v>0</v>
      </c>
      <c r="BM768" s="15">
        <f>IF(AU768="R", $CA768, IF(OR(AU768="P", AU768="T", AU768="N"), 0, IF($C768="DM", $T768, IF(OR(AU768="Y", AU768="IR"),$AM768,IF(AU768="C", IF($BI768="Y", IF($AF768="N/A", $Q768, $AF768), IF($AG768="N/A", $T768,$AG768)))))))</f>
        <v>0</v>
      </c>
      <c r="BN768" s="15">
        <f>IF(AV768="R", $CA768, IF(OR(AV768="P", AV768="T", AV768="N"), 0, IF($C768="DM", $T768, IF(OR(AV768="Y", AV768="IR"),$AM768,IF(AV768="C", IF($BI768="Y", IF($AF768="N/A", $Q768, $AF768), IF($AG768="N/A", $T768,$AG768)))))))</f>
        <v>0</v>
      </c>
      <c r="BO768" s="15">
        <f>IF(AW768="R", $CA768, IF(OR(AW768="P", AW768="T", AW768="N"), 0, IF($C768="DM", $T768, IF(OR(AW768="Y", AW768="IR"),$AM768,IF(AW768="C", IF($BI768="Y", IF($AF768="N/A", $Q768, $AF768), IF($AG768="N/A", $T768,$AG768)))))))</f>
        <v>0</v>
      </c>
      <c r="BP768" s="15">
        <f>IF(AX768="R", $CA768, IF(OR(AX768="P", AX768="T", AX768="N"), 0, IF($C768="DM", $T768, IF(OR(AX768="Y", AX768="IR"),$AM768,IF(AX768="C", IF($BI768="Y", IF($AF768="N/A", $Q768, $AF768), IF($AG768="N/A", $T768,$AG768)))))))</f>
        <v>0</v>
      </c>
      <c r="BQ768" s="15">
        <f>IF(AY768="R", $CA768, IF(OR(AY768="P", AY768="T", AY768="N"), 0, IF($C768="DM", $T768, IF(OR(AY768="Y", AY768="IR"),$AM768,IF(AY768="C", IF($BI768="Y", IF($AF768="N/A", $Q768, $AF768), IF($AG768="N/A", $T768,$AG768)))))))</f>
        <v>0</v>
      </c>
      <c r="BR768" s="15">
        <f>IF(AZ768="R", $CA768, IF(OR(AZ768="P", AZ768="T", AZ768="N"), 0, IF($C768="DM", $T768, IF(OR(AZ768="Y", AZ768="IR"),$AM768,IF(AZ768="C", IF($BI768="Y", IF($AF768="N/A", $Q768, $AF768), IF($AG768="N/A", $T768,$AG768)))))))</f>
        <v>0</v>
      </c>
      <c r="BS768" s="15">
        <f>IF(BA768="R", $CA768, IF(OR(BA768="P", BA768="T", BA768="N"), 0, IF($C768="DM", $T768, IF(OR(BA768="Y", BA768="IR"),$AM768,IF(BA768="C", IF($BI768="Y", IF($AF768="N/A", $Q768, $AF768), IF($AG768="N/A", $T768,$AG768)))))))</f>
        <v>0</v>
      </c>
      <c r="BT768" s="15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0</v>
      </c>
      <c r="BU768" s="15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0</v>
      </c>
      <c r="BV768" s="15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0</v>
      </c>
      <c r="BW768" s="15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0</v>
      </c>
      <c r="BX768" s="15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0</v>
      </c>
      <c r="BY768" s="15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0</v>
      </c>
      <c r="BZ768" s="15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0</v>
      </c>
      <c r="CA768" s="14" t="s">
        <v>75</v>
      </c>
      <c r="CB768" s="15">
        <f>BZ768</f>
        <v>0</v>
      </c>
      <c r="CC768" s="14">
        <f>IF(OR($BH768="T", $BH768="R"), 0, IF($BH768="C", IF($BI768="Y", IF($BA768="C", 0, IF(AF768="N/A", Q768-T768, AF768-AG768)), IF($AF768="N/A", U768, AH768)), AN768))</f>
        <v>0</v>
      </c>
      <c r="CD768" s="14">
        <f>IF(OR($BH768="T", $BH768="R"), 0, IF($BH768="C", IF($BI768="Y", 0, IF($AF768="N/A", V768, AI768)), AO768))</f>
        <v>0</v>
      </c>
      <c r="CE768" s="14" t="str">
        <f>IF(OR($BH768="T", $BH768="R"), 0, IF($BH768="C", IF($BI768="Y", 0, IF($AF768="N/A", W768, AJ768)), AP768))</f>
        <v>N/A</v>
      </c>
      <c r="CF768" s="14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S:3 G:0 GR:0</v>
      </c>
      <c r="CH768" s="6"/>
      <c r="CK768" s="6"/>
      <c r="CL768" s="6"/>
      <c r="CM768" s="6"/>
      <c r="CN768" s="6"/>
      <c r="CO768" s="6"/>
      <c r="CP768" s="6"/>
    </row>
    <row r="769" spans="1:94" x14ac:dyDescent="0.25">
      <c r="A769" s="13">
        <v>5409</v>
      </c>
      <c r="B769" s="14" t="s">
        <v>426</v>
      </c>
      <c r="C769" s="14" t="s">
        <v>63</v>
      </c>
      <c r="D769" s="14" t="s">
        <v>56</v>
      </c>
      <c r="E769" s="14">
        <f>VLOOKUP(B769, 'Rookie Year'!$A$2:$B$55555,2,FALSE)</f>
        <v>2015</v>
      </c>
      <c r="F769" s="14">
        <v>2023</v>
      </c>
      <c r="G769" s="14" t="s">
        <v>42</v>
      </c>
      <c r="H769" s="14" t="s">
        <v>1927</v>
      </c>
      <c r="I769" s="15">
        <v>21</v>
      </c>
      <c r="J769" s="14">
        <v>4</v>
      </c>
      <c r="K769" s="16">
        <f>IF(AND(G769&lt;&gt;"N",R769="N/A"), IF(I769&lt;4, 0, 0.25),IF(I769=1, IF(J769=1,0.25, 0.25), IF(I769&lt;13, 0.25, IF(I769&lt;26, 0.4, IF(I769&lt;51, 0.6, 0.75)))))</f>
        <v>0.4</v>
      </c>
      <c r="L769" s="15">
        <f>I769-M769</f>
        <v>12</v>
      </c>
      <c r="M769" s="15">
        <f>ROUNDUP(I769*K769,0)</f>
        <v>9</v>
      </c>
      <c r="N769" s="15">
        <f>M769*J769</f>
        <v>36</v>
      </c>
      <c r="O769" s="15">
        <v>27</v>
      </c>
      <c r="P769" s="15">
        <v>0</v>
      </c>
      <c r="Q769" s="15">
        <f>N769-O769-P769</f>
        <v>9</v>
      </c>
      <c r="R769" s="14" t="s">
        <v>75</v>
      </c>
      <c r="S769" s="14">
        <f>IF(R769="N/A", J769-($B$1-F769), J769-($B$1-R769))</f>
        <v>2</v>
      </c>
      <c r="T769" s="15">
        <v>9</v>
      </c>
      <c r="U769" s="15">
        <v>0</v>
      </c>
      <c r="V769" s="15" t="str">
        <f>IF($S769&lt;3, "N/A", $M769)</f>
        <v>N/A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List'!$A$3:$AE$1972,19,FALSE)))</f>
        <v>N/A</v>
      </c>
      <c r="AB769" s="14" t="str">
        <f>IF(C769="DM", "N/A", IF(Z769="No","N/A",VLOOKUP(B769,'Extension List'!$A$3:$AE$1972,21,FALSE)))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>
        <f>IF(AD769="N/A", L769+T769, L769+AG769)</f>
        <v>21</v>
      </c>
      <c r="AN769" s="15">
        <f>IF(AD769="N/A", IF(U769="N/A", "N/A", L769+U769), AD769+AH769)</f>
        <v>12</v>
      </c>
      <c r="AO769" s="15" t="str">
        <f>IF(AD769="N/A", IF(V769="N/A", "N/A", L769+V769), IF(AI769="N/A", "N/A", AD769+AI769))</f>
        <v>N/A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44</v>
      </c>
      <c r="AS769" s="14" t="s">
        <v>44</v>
      </c>
      <c r="AT769" s="14" t="s">
        <v>44</v>
      </c>
      <c r="AU769" s="14" t="s">
        <v>44</v>
      </c>
      <c r="AV769" s="14" t="s">
        <v>44</v>
      </c>
      <c r="AW769" s="14" t="s">
        <v>44</v>
      </c>
      <c r="AX769" s="14" t="s">
        <v>44</v>
      </c>
      <c r="AY769" s="14" t="s">
        <v>44</v>
      </c>
      <c r="AZ769" s="14" t="s">
        <v>44</v>
      </c>
      <c r="BA769" s="14" t="s">
        <v>44</v>
      </c>
      <c r="BB769" s="14" t="s">
        <v>44</v>
      </c>
      <c r="BC769" s="14" t="s">
        <v>44</v>
      </c>
      <c r="BD769" s="14" t="s">
        <v>44</v>
      </c>
      <c r="BE769" s="14" t="s">
        <v>44</v>
      </c>
      <c r="BF769" s="14" t="s">
        <v>44</v>
      </c>
      <c r="BG769" s="14" t="s">
        <v>44</v>
      </c>
      <c r="BH769" s="14" t="s">
        <v>44</v>
      </c>
      <c r="BI769" s="14"/>
      <c r="BJ769" s="15">
        <f>IF(AR769="R", $CA769, IF(OR(AR769="P", AR769="T", AR769="N"), 0, IF($C769="DM", $T769, IF(OR(AR769="Y", AR769="IR"),$AM769,IF(AR769="C", IF($BI769="Y", IF($AF769="N/A", $Q769, $AF769), IF($AG769="N/A", $T769,$AG769)))))))</f>
        <v>9</v>
      </c>
      <c r="BK769" s="15">
        <f>IF(AS769="R", $CA769, IF(OR(AS769="P", AS769="T", AS769="N"), 0, IF($C769="DM", $T769, IF(OR(AS769="Y", AS769="IR"),$AM769,IF(AS769="C", IF($BI769="Y", IF($AF769="N/A", $Q769, $AF769), IF($AG769="N/A", $T769,$AG769)))))))</f>
        <v>9</v>
      </c>
      <c r="BL769" s="15">
        <f>IF(AT769="R", $CA769, IF(OR(AT769="P", AT769="T", AT769="N"), 0, IF($C769="DM", $T769, IF(OR(AT769="Y", AT769="IR"),$AM769,IF(AT769="C", IF($BI769="Y", IF($AF769="N/A", $Q769, $AF769), IF($AG769="N/A", $T769,$AG769)))))))</f>
        <v>9</v>
      </c>
      <c r="BM769" s="15">
        <f>IF(AU769="R", $CA769, IF(OR(AU769="P", AU769="T", AU769="N"), 0, IF($C769="DM", $T769, IF(OR(AU769="Y", AU769="IR"),$AM769,IF(AU769="C", IF($BI769="Y", IF($AF769="N/A", $Q769, $AF769), IF($AG769="N/A", $T769,$AG769)))))))</f>
        <v>9</v>
      </c>
      <c r="BN769" s="15">
        <f>IF(AV769="R", $CA769, IF(OR(AV769="P", AV769="T", AV769="N"), 0, IF($C769="DM", $T769, IF(OR(AV769="Y", AV769="IR"),$AM769,IF(AV769="C", IF($BI769="Y", IF($AF769="N/A", $Q769, $AF769), IF($AG769="N/A", $T769,$AG769)))))))</f>
        <v>9</v>
      </c>
      <c r="BO769" s="15">
        <f>IF(AW769="R", $CA769, IF(OR(AW769="P", AW769="T", AW769="N"), 0, IF($C769="DM", $T769, IF(OR(AW769="Y", AW769="IR"),$AM769,IF(AW769="C", IF($BI769="Y", IF($AF769="N/A", $Q769, $AF769), IF($AG769="N/A", $T769,$AG769)))))))</f>
        <v>9</v>
      </c>
      <c r="BP769" s="15">
        <f>IF(AX769="R", $CA769, IF(OR(AX769="P", AX769="T", AX769="N"), 0, IF($C769="DM", $T769, IF(OR(AX769="Y", AX769="IR"),$AM769,IF(AX769="C", IF($BI769="Y", IF($AF769="N/A", $Q769, $AF769), IF($AG769="N/A", $T769,$AG769)))))))</f>
        <v>9</v>
      </c>
      <c r="BQ769" s="15">
        <f>IF(AY769="R", $CA769, IF(OR(AY769="P", AY769="T", AY769="N"), 0, IF($C769="DM", $T769, IF(OR(AY769="Y", AY769="IR"),$AM769,IF(AY769="C", IF($BI769="Y", IF($AF769="N/A", $Q769, $AF769), IF($AG769="N/A", $T769,$AG769)))))))</f>
        <v>9</v>
      </c>
      <c r="BR769" s="15">
        <f>IF(AZ769="R", $CA769, IF(OR(AZ769="P", AZ769="T", AZ769="N"), 0, IF($C769="DM", $T769, IF(OR(AZ769="Y", AZ769="IR"),$AM769,IF(AZ769="C", IF($BI769="Y", IF($AF769="N/A", $Q769, $AF769), IF($AG769="N/A", $T769,$AG769)))))))</f>
        <v>9</v>
      </c>
      <c r="BS769" s="15">
        <f>IF(BA769="R", $CA769, IF(OR(BA769="P", BA769="T", BA769="N"), 0, IF($C769="DM", $T769, IF(OR(BA769="Y", BA769="IR"),$AM769,IF(BA769="C", IF($BI769="Y", IF($AF769="N/A", $Q769, $AF769), IF($AG769="N/A", $T769,$AG769)))))))</f>
        <v>9</v>
      </c>
      <c r="BT769" s="15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9</v>
      </c>
      <c r="BU769" s="15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9</v>
      </c>
      <c r="BV769" s="15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9</v>
      </c>
      <c r="BW769" s="15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9</v>
      </c>
      <c r="BX769" s="15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9</v>
      </c>
      <c r="BY769" s="15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9</v>
      </c>
      <c r="BZ769" s="15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9</v>
      </c>
      <c r="CA769" s="14" t="s">
        <v>75</v>
      </c>
      <c r="CB769" s="15">
        <f>BZ769</f>
        <v>9</v>
      </c>
      <c r="CC769" s="14">
        <f>IF(OR($BH769="T", $BH769="R"), 0, IF($BH769="C", IF($BI769="Y", IF($BA769="C", 0, IF(AF769="N/A", Q769-T769, AF769-AG769)), IF($AF769="N/A", U769, AH769)), AN769))</f>
        <v>0</v>
      </c>
      <c r="CD769" s="14" t="str">
        <f>IF(OR($BH769="T", $BH769="R"), 0, IF($BH769="C", IF($BI769="Y", 0, IF($AF769="N/A", V769, AI769)), AO769))</f>
        <v>N/A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S:12 G:9 GR:9</v>
      </c>
      <c r="CH769" s="6"/>
      <c r="CK769" s="6"/>
      <c r="CL769" s="6"/>
      <c r="CM769" s="6"/>
      <c r="CN769" s="6"/>
      <c r="CO769" s="6"/>
      <c r="CP769" s="6"/>
    </row>
    <row r="770" spans="1:94" x14ac:dyDescent="0.25">
      <c r="A770" s="13">
        <v>5183</v>
      </c>
      <c r="B770" s="14" t="s">
        <v>2775</v>
      </c>
      <c r="C770" s="14" t="s">
        <v>63</v>
      </c>
      <c r="D770" s="14" t="s">
        <v>56</v>
      </c>
      <c r="E770" s="14">
        <f>VLOOKUP(B770, 'Rookie Year'!$A$2:$B$55555,2,FALSE)</f>
        <v>2023</v>
      </c>
      <c r="F770" s="14">
        <v>2023</v>
      </c>
      <c r="G770" s="14" t="s">
        <v>40</v>
      </c>
      <c r="H770" s="14" t="s">
        <v>2177</v>
      </c>
      <c r="I770" s="15">
        <v>3</v>
      </c>
      <c r="J770" s="14">
        <v>4</v>
      </c>
      <c r="K770" s="16">
        <f>IF(AND(G770&lt;&gt;"N",R770="N/A"), IF(I770&lt;4, 0, 0.25),IF(I770=1, IF(J770=1,0.25, 0.25), IF(I770&lt;13, 0.25, IF(I770&lt;26, 0.4, IF(I770&lt;51, 0.6, 0.75)))))</f>
        <v>0</v>
      </c>
      <c r="L770" s="15">
        <f>I770-M770</f>
        <v>3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2</v>
      </c>
      <c r="T770" s="15">
        <v>0</v>
      </c>
      <c r="U770" s="15">
        <v>0</v>
      </c>
      <c r="V770" s="15" t="str">
        <f>IF($S770&lt;3, "N/A", $M770)</f>
        <v>N/A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List'!$A$3:$AE$1972,19,FALSE)))</f>
        <v>N/A</v>
      </c>
      <c r="AB770" s="14" t="str">
        <f>IF(C770="DM", "N/A", IF(Z770="No","N/A",VLOOKUP(B770,'Extension List'!$A$3:$AE$1972,21,FALSE)))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>
        <f>IF(AD770="N/A", L770+T770, L770+AG770)</f>
        <v>3</v>
      </c>
      <c r="AN770" s="15">
        <f>IF(AD770="N/A", IF(U770="N/A", "N/A", L770+U770), AD770+AH770)</f>
        <v>3</v>
      </c>
      <c r="AO770" s="15" t="str">
        <f>IF(AD770="N/A", IF(V770="N/A", "N/A", L770+V770), IF(AI770="N/A", "N/A", AD770+AI770))</f>
        <v>N/A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48</v>
      </c>
      <c r="AS770" s="14" t="s">
        <v>48</v>
      </c>
      <c r="AT770" s="14" t="s">
        <v>48</v>
      </c>
      <c r="AU770" s="14" t="s">
        <v>48</v>
      </c>
      <c r="AV770" s="14" t="s">
        <v>48</v>
      </c>
      <c r="AW770" s="14" t="s">
        <v>48</v>
      </c>
      <c r="AX770" s="14" t="s">
        <v>48</v>
      </c>
      <c r="AY770" s="14" t="s">
        <v>48</v>
      </c>
      <c r="AZ770" s="14" t="s">
        <v>48</v>
      </c>
      <c r="BA770" s="14" t="s">
        <v>48</v>
      </c>
      <c r="BB770" s="14" t="s">
        <v>48</v>
      </c>
      <c r="BC770" s="14" t="s">
        <v>48</v>
      </c>
      <c r="BD770" s="14" t="s">
        <v>48</v>
      </c>
      <c r="BE770" s="14" t="s">
        <v>48</v>
      </c>
      <c r="BF770" s="14" t="s">
        <v>48</v>
      </c>
      <c r="BG770" s="14" t="s">
        <v>48</v>
      </c>
      <c r="BH770" s="14" t="s">
        <v>48</v>
      </c>
      <c r="BI770" s="14"/>
      <c r="BJ770" s="15">
        <f>IF(AR770="R", $CA770, IF(OR(AR770="P", AR770="T", AR770="N"), 0, IF($C770="DM", $T770, IF(OR(AR770="Y", AR770="IR"),$AM770,IF(AR770="C", IF($BI770="Y", IF($AF770="N/A", $Q770, $AF770), IF($AG770="N/A", $T770,$AG770)))))))</f>
        <v>3</v>
      </c>
      <c r="BK770" s="15">
        <f>IF(AS770="R", $CA770, IF(OR(AS770="P", AS770="T", AS770="N"), 0, IF($C770="DM", $T770, IF(OR(AS770="Y", AS770="IR"),$AM770,IF(AS770="C", IF($BI770="Y", IF($AF770="N/A", $Q770, $AF770), IF($AG770="N/A", $T770,$AG770)))))))</f>
        <v>3</v>
      </c>
      <c r="BL770" s="15">
        <f>IF(AT770="R", $CA770, IF(OR(AT770="P", AT770="T", AT770="N"), 0, IF($C770="DM", $T770, IF(OR(AT770="Y", AT770="IR"),$AM770,IF(AT770="C", IF($BI770="Y", IF($AF770="N/A", $Q770, $AF770), IF($AG770="N/A", $T770,$AG770)))))))</f>
        <v>3</v>
      </c>
      <c r="BM770" s="15">
        <f>IF(AU770="R", $CA770, IF(OR(AU770="P", AU770="T", AU770="N"), 0, IF($C770="DM", $T770, IF(OR(AU770="Y", AU770="IR"),$AM770,IF(AU770="C", IF($BI770="Y", IF($AF770="N/A", $Q770, $AF770), IF($AG770="N/A", $T770,$AG770)))))))</f>
        <v>3</v>
      </c>
      <c r="BN770" s="15">
        <f>IF(AV770="R", $CA770, IF(OR(AV770="P", AV770="T", AV770="N"), 0, IF($C770="DM", $T770, IF(OR(AV770="Y", AV770="IR"),$AM770,IF(AV770="C", IF($BI770="Y", IF($AF770="N/A", $Q770, $AF770), IF($AG770="N/A", $T770,$AG770)))))))</f>
        <v>3</v>
      </c>
      <c r="BO770" s="15">
        <f>IF(AW770="R", $CA770, IF(OR(AW770="P", AW770="T", AW770="N"), 0, IF($C770="DM", $T770, IF(OR(AW770="Y", AW770="IR"),$AM770,IF(AW770="C", IF($BI770="Y", IF($AF770="N/A", $Q770, $AF770), IF($AG770="N/A", $T770,$AG770)))))))</f>
        <v>3</v>
      </c>
      <c r="BP770" s="15">
        <f>IF(AX770="R", $CA770, IF(OR(AX770="P", AX770="T", AX770="N"), 0, IF($C770="DM", $T770, IF(OR(AX770="Y", AX770="IR"),$AM770,IF(AX770="C", IF($BI770="Y", IF($AF770="N/A", $Q770, $AF770), IF($AG770="N/A", $T770,$AG770)))))))</f>
        <v>3</v>
      </c>
      <c r="BQ770" s="15">
        <f>IF(AY770="R", $CA770, IF(OR(AY770="P", AY770="T", AY770="N"), 0, IF($C770="DM", $T770, IF(OR(AY770="Y", AY770="IR"),$AM770,IF(AY770="C", IF($BI770="Y", IF($AF770="N/A", $Q770, $AF770), IF($AG770="N/A", $T770,$AG770)))))))</f>
        <v>3</v>
      </c>
      <c r="BR770" s="15">
        <f>IF(AZ770="R", $CA770, IF(OR(AZ770="P", AZ770="T", AZ770="N"), 0, IF($C770="DM", $T770, IF(OR(AZ770="Y", AZ770="IR"),$AM770,IF(AZ770="C", IF($BI770="Y", IF($AF770="N/A", $Q770, $AF770), IF($AG770="N/A", $T770,$AG770)))))))</f>
        <v>3</v>
      </c>
      <c r="BS770" s="15">
        <f>IF(BA770="R", $CA770, IF(OR(BA770="P", BA770="T", BA770="N"), 0, IF($C770="DM", $T770, IF(OR(BA770="Y", BA770="IR"),$AM770,IF(BA770="C", IF($BI770="Y", IF($AF770="N/A", $Q770, $AF770), IF($AG770="N/A", $T770,$AG770)))))))</f>
        <v>3</v>
      </c>
      <c r="BT770" s="15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3</v>
      </c>
      <c r="BU770" s="15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3</v>
      </c>
      <c r="BV770" s="15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3</v>
      </c>
      <c r="BW770" s="15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3</v>
      </c>
      <c r="BX770" s="15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3</v>
      </c>
      <c r="BY770" s="15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3</v>
      </c>
      <c r="BZ770" s="15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3</v>
      </c>
      <c r="CA770" s="14" t="s">
        <v>75</v>
      </c>
      <c r="CB770" s="15">
        <f>BZ770</f>
        <v>3</v>
      </c>
      <c r="CC770" s="14">
        <f>IF(OR($BH770="T", $BH770="R"), 0, IF($BH770="C", IF($BI770="Y", IF($BA770="C", 0, IF(AF770="N/A", Q770-T770, AF770-AG770)), IF($AF770="N/A", U770, AH770)), AN770))</f>
        <v>3</v>
      </c>
      <c r="CD770" s="14" t="str">
        <f>IF(OR($BH770="T", $BH770="R"), 0, IF($BH770="C", IF($BI770="Y", 0, IF($AF770="N/A", V770, AI770)), AO770))</f>
        <v>N/A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S:3 G:0 GR:0</v>
      </c>
      <c r="CH770" s="6"/>
      <c r="CK770" s="6"/>
      <c r="CL770" s="6"/>
      <c r="CM770" s="6"/>
      <c r="CN770" s="6"/>
      <c r="CO770" s="6"/>
      <c r="CP770" s="6"/>
    </row>
    <row r="771" spans="1:94" x14ac:dyDescent="0.25">
      <c r="A771" s="13">
        <v>5163</v>
      </c>
      <c r="B771" s="14" t="s">
        <v>2755</v>
      </c>
      <c r="C771" s="14" t="s">
        <v>63</v>
      </c>
      <c r="D771" s="14" t="s">
        <v>56</v>
      </c>
      <c r="E771" s="14">
        <f>VLOOKUP(B771, 'Rookie Year'!$A$2:$B$55555,2,FALSE)</f>
        <v>2023</v>
      </c>
      <c r="F771" s="14">
        <v>2023</v>
      </c>
      <c r="G771" s="14" t="s">
        <v>40</v>
      </c>
      <c r="H771" s="14" t="s">
        <v>2157</v>
      </c>
      <c r="I771" s="15">
        <v>9</v>
      </c>
      <c r="J771" s="14">
        <v>4</v>
      </c>
      <c r="K771" s="16">
        <f>IF(AND(G771&lt;&gt;"N",R771="N/A"), IF(I771&lt;4, 0, 0.25),IF(I771=1, IF(J771=1,0.25, 0.25), IF(I771&lt;13, 0.25, IF(I771&lt;26, 0.4, IF(I771&lt;51, 0.6, 0.75)))))</f>
        <v>0.25</v>
      </c>
      <c r="L771" s="15">
        <f>I771-M771</f>
        <v>6</v>
      </c>
      <c r="M771" s="15">
        <f>ROUNDUP(I771*K771,0)</f>
        <v>3</v>
      </c>
      <c r="N771" s="15">
        <f>M771*J771</f>
        <v>12</v>
      </c>
      <c r="O771" s="15">
        <v>12</v>
      </c>
      <c r="P771" s="15">
        <v>0</v>
      </c>
      <c r="Q771" s="15">
        <f>N771-O771-P771</f>
        <v>0</v>
      </c>
      <c r="R771" s="14" t="s">
        <v>75</v>
      </c>
      <c r="S771" s="14">
        <f>IF(R771="N/A", J771-($B$1-F771), J771-($B$1-R771))</f>
        <v>2</v>
      </c>
      <c r="T771" s="15">
        <v>0</v>
      </c>
      <c r="U771" s="15">
        <v>0</v>
      </c>
      <c r="V771" s="15" t="str">
        <f>IF($S771&lt;3, "N/A", $M771)</f>
        <v>N/A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List'!$A$3:$AE$1972,19,FALSE)))</f>
        <v>N/A</v>
      </c>
      <c r="AB771" s="14" t="str">
        <f>IF(C771="DM", "N/A", IF(Z771="No","N/A",VLOOKUP(B771,'Extension List'!$A$3:$AE$1972,21,FALSE)))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>
        <f>IF(AD771="N/A", L771+T771, L771+AG771)</f>
        <v>6</v>
      </c>
      <c r="AN771" s="15">
        <f>IF(AD771="N/A", IF(U771="N/A", "N/A", L771+U771), AD771+AH771)</f>
        <v>6</v>
      </c>
      <c r="AO771" s="15" t="str">
        <f>IF(AD771="N/A", IF(V771="N/A", "N/A", L771+V771), IF(AI771="N/A", "N/A", AD771+AI771))</f>
        <v>N/A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40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40</v>
      </c>
      <c r="BD771" s="14" t="s">
        <v>40</v>
      </c>
      <c r="BE771" s="14" t="s">
        <v>40</v>
      </c>
      <c r="BF771" s="14" t="s">
        <v>40</v>
      </c>
      <c r="BG771" s="14" t="s">
        <v>40</v>
      </c>
      <c r="BH771" s="14" t="s">
        <v>40</v>
      </c>
      <c r="BI771" s="14"/>
      <c r="BJ771" s="15">
        <f>IF(AR771="R", $CA771, IF(OR(AR771="P", AR771="T", AR771="N"), 0, IF($C771="DM", $T771, IF(OR(AR771="Y", AR771="IR"),$AM771,IF(AR771="C", IF($BI771="Y", IF($AF771="N/A", $Q771, $AF771), IF($AG771="N/A", $T771,$AG771)))))))</f>
        <v>6</v>
      </c>
      <c r="BK771" s="15">
        <f>IF(AS771="R", $CA771, IF(OR(AS771="P", AS771="T", AS771="N"), 0, IF($C771="DM", $T771, IF(OR(AS771="Y", AS771="IR"),$AM771,IF(AS771="C", IF($BI771="Y", IF($AF771="N/A", $Q771, $AF771), IF($AG771="N/A", $T771,$AG771)))))))</f>
        <v>6</v>
      </c>
      <c r="BL771" s="15">
        <f>IF(AT771="R", $CA771, IF(OR(AT771="P", AT771="T", AT771="N"), 0, IF($C771="DM", $T771, IF(OR(AT771="Y", AT771="IR"),$AM771,IF(AT771="C", IF($BI771="Y", IF($AF771="N/A", $Q771, $AF771), IF($AG771="N/A", $T771,$AG771)))))))</f>
        <v>6</v>
      </c>
      <c r="BM771" s="15">
        <f>IF(AU771="R", $CA771, IF(OR(AU771="P", AU771="T", AU771="N"), 0, IF($C771="DM", $T771, IF(OR(AU771="Y", AU771="IR"),$AM771,IF(AU771="C", IF($BI771="Y", IF($AF771="N/A", $Q771, $AF771), IF($AG771="N/A", $T771,$AG771)))))))</f>
        <v>6</v>
      </c>
      <c r="BN771" s="15">
        <f>IF(AV771="R", $CA771, IF(OR(AV771="P", AV771="T", AV771="N"), 0, IF($C771="DM", $T771, IF(OR(AV771="Y", AV771="IR"),$AM771,IF(AV771="C", IF($BI771="Y", IF($AF771="N/A", $Q771, $AF771), IF($AG771="N/A", $T771,$AG771)))))))</f>
        <v>6</v>
      </c>
      <c r="BO771" s="15">
        <f>IF(AW771="R", $CA771, IF(OR(AW771="P", AW771="T", AW771="N"), 0, IF($C771="DM", $T771, IF(OR(AW771="Y", AW771="IR"),$AM771,IF(AW771="C", IF($BI771="Y", IF($AF771="N/A", $Q771, $AF771), IF($AG771="N/A", $T771,$AG771)))))))</f>
        <v>6</v>
      </c>
      <c r="BP771" s="15">
        <f>IF(AX771="R", $CA771, IF(OR(AX771="P", AX771="T", AX771="N"), 0, IF($C771="DM", $T771, IF(OR(AX771="Y", AX771="IR"),$AM771,IF(AX771="C", IF($BI771="Y", IF($AF771="N/A", $Q771, $AF771), IF($AG771="N/A", $T771,$AG771)))))))</f>
        <v>6</v>
      </c>
      <c r="BQ771" s="15">
        <f>IF(AY771="R", $CA771, IF(OR(AY771="P", AY771="T", AY771="N"), 0, IF($C771="DM", $T771, IF(OR(AY771="Y", AY771="IR"),$AM771,IF(AY771="C", IF($BI771="Y", IF($AF771="N/A", $Q771, $AF771), IF($AG771="N/A", $T771,$AG771)))))))</f>
        <v>6</v>
      </c>
      <c r="BR771" s="15">
        <f>IF(AZ771="R", $CA771, IF(OR(AZ771="P", AZ771="T", AZ771="N"), 0, IF($C771="DM", $T771, IF(OR(AZ771="Y", AZ771="IR"),$AM771,IF(AZ771="C", IF($BI771="Y", IF($AF771="N/A", $Q771, $AF771), IF($AG771="N/A", $T771,$AG771)))))))</f>
        <v>6</v>
      </c>
      <c r="BS771" s="15">
        <f>IF(BA771="R", $CA771, IF(OR(BA771="P", BA771="T", BA771="N"), 0, IF($C771="DM", $T771, IF(OR(BA771="Y", BA771="IR"),$AM771,IF(BA771="C", IF($BI771="Y", IF($AF771="N/A", $Q771, $AF771), IF($AG771="N/A", $T771,$AG771)))))))</f>
        <v>6</v>
      </c>
      <c r="BT771" s="15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6</v>
      </c>
      <c r="BU771" s="15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6</v>
      </c>
      <c r="BV771" s="15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6</v>
      </c>
      <c r="BW771" s="15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6</v>
      </c>
      <c r="BX771" s="15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6</v>
      </c>
      <c r="BY771" s="15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6</v>
      </c>
      <c r="BZ771" s="15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6</v>
      </c>
      <c r="CA771" s="14" t="s">
        <v>75</v>
      </c>
      <c r="CB771" s="15">
        <f>BZ771</f>
        <v>6</v>
      </c>
      <c r="CC771" s="14">
        <f>IF(OR($BH771="T", $BH771="R"), 0, IF($BH771="C", IF($BI771="Y", IF($BA771="C", 0, IF(AF771="N/A", Q771-T771, AF771-AG771)), IF($AF771="N/A", U771, AH771)), AN771))</f>
        <v>6</v>
      </c>
      <c r="CD771" s="14" t="str">
        <f>IF(OR($BH771="T", $BH771="R"), 0, IF($BH771="C", IF($BI771="Y", 0, IF($AF771="N/A", V771, AI771)), AO771))</f>
        <v>N/A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S:6 G:3 GR:0</v>
      </c>
      <c r="CH771" s="6"/>
      <c r="CK771" s="6"/>
      <c r="CL771" s="6"/>
      <c r="CM771" s="6"/>
      <c r="CN771" s="6"/>
      <c r="CO771" s="6"/>
      <c r="CP771" s="6"/>
    </row>
    <row r="772" spans="1:94" x14ac:dyDescent="0.25">
      <c r="A772" s="13">
        <v>5675</v>
      </c>
      <c r="B772" s="14" t="s">
        <v>3090</v>
      </c>
      <c r="C772" s="14" t="s">
        <v>63</v>
      </c>
      <c r="D772" s="14" t="s">
        <v>56</v>
      </c>
      <c r="E772" s="14">
        <f>VLOOKUP(B772, 'Rookie Year'!$A$2:$B$55555,2,FALSE)</f>
        <v>2024</v>
      </c>
      <c r="F772" s="14">
        <v>2024</v>
      </c>
      <c r="G772" s="14" t="s">
        <v>40</v>
      </c>
      <c r="H772" s="14" t="s">
        <v>2659</v>
      </c>
      <c r="I772" s="15">
        <v>1</v>
      </c>
      <c r="J772" s="14">
        <v>3</v>
      </c>
      <c r="K772" s="16">
        <f>IF(AND(G772&lt;&gt;"N",R772="N/A"), IF(I772&lt;4, 0, 0.25),IF(I772=1, IF(J772=1,0.25, 0.25), IF(I772&lt;13, 0.25, IF(I772&lt;26, 0.4, IF(I772&lt;51, 0.6, 0.75)))))</f>
        <v>0</v>
      </c>
      <c r="L772" s="15">
        <f>I772-M772</f>
        <v>1</v>
      </c>
      <c r="M772" s="15">
        <f>ROUNDUP(I772*K772,0)</f>
        <v>0</v>
      </c>
      <c r="N772" s="15">
        <f>M772*J772</f>
        <v>0</v>
      </c>
      <c r="O772" s="15">
        <v>0</v>
      </c>
      <c r="P772" s="15">
        <v>0</v>
      </c>
      <c r="Q772" s="15">
        <f>N772-O772-P772</f>
        <v>0</v>
      </c>
      <c r="R772" s="14" t="s">
        <v>75</v>
      </c>
      <c r="S772" s="14">
        <f>IF(R772="N/A", J772-($B$1-F772), J772-($B$1-R772))</f>
        <v>2</v>
      </c>
      <c r="T772" s="15">
        <v>0</v>
      </c>
      <c r="U772" s="15">
        <v>0</v>
      </c>
      <c r="V772" s="15" t="str">
        <f>IF($S772&lt;3, "N/A", $M772)</f>
        <v>N/A</v>
      </c>
      <c r="W772" s="15" t="str">
        <f>IF($S772&lt;4, "N/A", $M772)</f>
        <v>N/A</v>
      </c>
      <c r="X772" s="15" t="str">
        <f>IF($S772&lt;5, "N/A", $M772)</f>
        <v>N/A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List'!$A$3:$AE$1972,19,FALSE)))</f>
        <v>N/A</v>
      </c>
      <c r="AB772" s="14" t="str">
        <f>IF(C772="DM", "N/A", IF(Z772="No","N/A",VLOOKUP(B772,'Extension List'!$A$3:$AE$1972,21,FALSE)))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>
        <f>IF(AD772="N/A", L772+T772, L772+AG772)</f>
        <v>1</v>
      </c>
      <c r="AN772" s="15">
        <f>IF(AD772="N/A", IF(U772="N/A", "N/A", L772+U772), AD772+AH772)</f>
        <v>1</v>
      </c>
      <c r="AO772" s="15" t="str">
        <f>IF(AD772="N/A", IF(V772="N/A", "N/A", L772+V772), IF(AI772="N/A", "N/A", AD772+AI772))</f>
        <v>N/A</v>
      </c>
      <c r="AP772" s="15" t="str">
        <f>IF(AD772="N/A", IF(W772="N/A", "N/A", L772+W772), IF(AJ772="N/A", "N/A", AD772+AJ772))</f>
        <v>N/A</v>
      </c>
      <c r="AQ772" s="15" t="str">
        <f>IF(AD772="N/A", IF(X772="N/A", "N/A", L772+X772), IF(AK772="N/A", "N/A", AD772+AK772))</f>
        <v>N/A</v>
      </c>
      <c r="AR772" s="14" t="s">
        <v>44</v>
      </c>
      <c r="AS772" s="14" t="s">
        <v>44</v>
      </c>
      <c r="AT772" s="14" t="s">
        <v>44</v>
      </c>
      <c r="AU772" s="14" t="s">
        <v>44</v>
      </c>
      <c r="AV772" s="14" t="s">
        <v>44</v>
      </c>
      <c r="AW772" s="14" t="s">
        <v>44</v>
      </c>
      <c r="AX772" s="14" t="s">
        <v>44</v>
      </c>
      <c r="AY772" s="14" t="s">
        <v>44</v>
      </c>
      <c r="AZ772" s="14" t="s">
        <v>44</v>
      </c>
      <c r="BA772" s="14" t="s">
        <v>44</v>
      </c>
      <c r="BB772" s="14" t="s">
        <v>44</v>
      </c>
      <c r="BC772" s="14" t="s">
        <v>44</v>
      </c>
      <c r="BD772" s="14" t="s">
        <v>44</v>
      </c>
      <c r="BE772" s="14" t="s">
        <v>44</v>
      </c>
      <c r="BF772" s="14" t="s">
        <v>44</v>
      </c>
      <c r="BG772" s="14" t="s">
        <v>44</v>
      </c>
      <c r="BH772" s="14" t="s">
        <v>44</v>
      </c>
      <c r="BI772" s="14"/>
      <c r="BJ772" s="15">
        <f>IF(AR772="R", $CA772, IF(OR(AR772="P", AR772="T", AR772="N"), 0, IF($C772="DM", $T772, IF(OR(AR772="Y", AR772="IR"),$AM772,IF(AR772="C", IF($BI772="Y", IF($AF772="N/A", $Q772, $AF772), IF($AG772="N/A", $T772,$AG772)))))))</f>
        <v>0</v>
      </c>
      <c r="BK772" s="15">
        <f>IF(AS772="R", $CA772, IF(OR(AS772="P", AS772="T", AS772="N"), 0, IF($C772="DM", $T772, IF(OR(AS772="Y", AS772="IR"),$AM772,IF(AS772="C", IF($BI772="Y", IF($AF772="N/A", $Q772, $AF772), IF($AG772="N/A", $T772,$AG772)))))))</f>
        <v>0</v>
      </c>
      <c r="BL772" s="15">
        <f>IF(AT772="R", $CA772, IF(OR(AT772="P", AT772="T", AT772="N"), 0, IF($C772="DM", $T772, IF(OR(AT772="Y", AT772="IR"),$AM772,IF(AT772="C", IF($BI772="Y", IF($AF772="N/A", $Q772, $AF772), IF($AG772="N/A", $T772,$AG772)))))))</f>
        <v>0</v>
      </c>
      <c r="BM772" s="15">
        <f>IF(AU772="R", $CA772, IF(OR(AU772="P", AU772="T", AU772="N"), 0, IF($C772="DM", $T772, IF(OR(AU772="Y", AU772="IR"),$AM772,IF(AU772="C", IF($BI772="Y", IF($AF772="N/A", $Q772, $AF772), IF($AG772="N/A", $T772,$AG772)))))))</f>
        <v>0</v>
      </c>
      <c r="BN772" s="15">
        <f>IF(AV772="R", $CA772, IF(OR(AV772="P", AV772="T", AV772="N"), 0, IF($C772="DM", $T772, IF(OR(AV772="Y", AV772="IR"),$AM772,IF(AV772="C", IF($BI772="Y", IF($AF772="N/A", $Q772, $AF772), IF($AG772="N/A", $T772,$AG772)))))))</f>
        <v>0</v>
      </c>
      <c r="BO772" s="15">
        <f>IF(AW772="R", $CA772, IF(OR(AW772="P", AW772="T", AW772="N"), 0, IF($C772="DM", $T772, IF(OR(AW772="Y", AW772="IR"),$AM772,IF(AW772="C", IF($BI772="Y", IF($AF772="N/A", $Q772, $AF772), IF($AG772="N/A", $T772,$AG772)))))))</f>
        <v>0</v>
      </c>
      <c r="BP772" s="15">
        <f>IF(AX772="R", $CA772, IF(OR(AX772="P", AX772="T", AX772="N"), 0, IF($C772="DM", $T772, IF(OR(AX772="Y", AX772="IR"),$AM772,IF(AX772="C", IF($BI772="Y", IF($AF772="N/A", $Q772, $AF772), IF($AG772="N/A", $T772,$AG772)))))))</f>
        <v>0</v>
      </c>
      <c r="BQ772" s="15">
        <f>IF(AY772="R", $CA772, IF(OR(AY772="P", AY772="T", AY772="N"), 0, IF($C772="DM", $T772, IF(OR(AY772="Y", AY772="IR"),$AM772,IF(AY772="C", IF($BI772="Y", IF($AF772="N/A", $Q772, $AF772), IF($AG772="N/A", $T772,$AG772)))))))</f>
        <v>0</v>
      </c>
      <c r="BR772" s="15">
        <f>IF(AZ772="R", $CA772, IF(OR(AZ772="P", AZ772="T", AZ772="N"), 0, IF($C772="DM", $T772, IF(OR(AZ772="Y", AZ772="IR"),$AM772,IF(AZ772="C", IF($BI772="Y", IF($AF772="N/A", $Q772, $AF772), IF($AG772="N/A", $T772,$AG772)))))))</f>
        <v>0</v>
      </c>
      <c r="BS772" s="15">
        <f>IF(BA772="R", $CA772, IF(OR(BA772="P", BA772="T", BA772="N"), 0, IF($C772="DM", $T772, IF(OR(BA772="Y", BA772="IR"),$AM772,IF(BA772="C", IF($BI772="Y", IF($AF772="N/A", $Q772, $AF772), IF($AG772="N/A", $T772,$AG772)))))))</f>
        <v>0</v>
      </c>
      <c r="BT772" s="15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0</v>
      </c>
      <c r="BU772" s="15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0</v>
      </c>
      <c r="BV772" s="15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0</v>
      </c>
      <c r="BW772" s="15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0</v>
      </c>
      <c r="BX772" s="15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0</v>
      </c>
      <c r="BY772" s="15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0</v>
      </c>
      <c r="BZ772" s="15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0</v>
      </c>
      <c r="CA772" s="14" t="s">
        <v>75</v>
      </c>
      <c r="CB772" s="15">
        <f>BZ772</f>
        <v>0</v>
      </c>
      <c r="CC772" s="14">
        <f>IF(OR($BH772="T", $BH772="R"), 0, IF($BH772="C", IF($BI772="Y", IF($BA772="C", 0, IF(AF772="N/A", Q772-T772, AF772-AG772)), IF($AF772="N/A", U772, AH772)), AN772))</f>
        <v>0</v>
      </c>
      <c r="CD772" s="14" t="str">
        <f>IF(OR($BH772="T", $BH772="R"), 0, IF($BH772="C", IF($BI772="Y", 0, IF($AF772="N/A", V772, AI772)), AO772))</f>
        <v>N/A</v>
      </c>
      <c r="CE772" s="14" t="str">
        <f>IF(OR($BH772="T", $BH772="R"), 0, IF($BH772="C", IF($BI772="Y", 0, IF($AF772="N/A", W772, AJ772)), AP772))</f>
        <v>N/A</v>
      </c>
      <c r="CF772" s="14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S:1 G:0 GR:0</v>
      </c>
      <c r="CH772" s="6"/>
      <c r="CK772" s="6"/>
      <c r="CL772" s="6"/>
      <c r="CM772" s="6"/>
      <c r="CN772" s="6"/>
      <c r="CO772" s="6"/>
      <c r="CP772" s="6"/>
    </row>
    <row r="773" spans="1:94" x14ac:dyDescent="0.25">
      <c r="A773" s="13">
        <v>5500</v>
      </c>
      <c r="B773" s="14" t="s">
        <v>2036</v>
      </c>
      <c r="C773" s="14" t="s">
        <v>63</v>
      </c>
      <c r="D773" s="14" t="s">
        <v>56</v>
      </c>
      <c r="E773" s="14">
        <f>VLOOKUP(B773, 'Rookie Year'!$A$2:$B$55555,2,FALSE)</f>
        <v>2020</v>
      </c>
      <c r="F773" s="14">
        <v>2024</v>
      </c>
      <c r="G773" s="14" t="s">
        <v>42</v>
      </c>
      <c r="H773" s="14" t="s">
        <v>2928</v>
      </c>
      <c r="I773" s="15">
        <v>43</v>
      </c>
      <c r="J773" s="14">
        <v>5</v>
      </c>
      <c r="K773" s="16">
        <f>IF(AND(G773&lt;&gt;"N",R773="N/A"), IF(I773&lt;4, 0, 0.25),IF(I773=1, IF(J773=1,0.25, 0.25), IF(I773&lt;13, 0.25, IF(I773&lt;26, 0.4, IF(I773&lt;51, 0.6, 0.75)))))</f>
        <v>0.6</v>
      </c>
      <c r="L773" s="15">
        <f>I773-M773</f>
        <v>17</v>
      </c>
      <c r="M773" s="15">
        <f>ROUNDUP(I773*K773,0)</f>
        <v>26</v>
      </c>
      <c r="N773" s="15">
        <f>M773*J773</f>
        <v>130</v>
      </c>
      <c r="O773" s="15">
        <v>78</v>
      </c>
      <c r="P773" s="15">
        <v>0</v>
      </c>
      <c r="Q773" s="15">
        <f>N773-O773-P773</f>
        <v>52</v>
      </c>
      <c r="R773" s="14" t="s">
        <v>75</v>
      </c>
      <c r="S773" s="14">
        <f>IF(R773="N/A", J773-($B$1-F773), J773-($B$1-R773))</f>
        <v>4</v>
      </c>
      <c r="T773" s="15">
        <v>52</v>
      </c>
      <c r="U773" s="15">
        <v>0</v>
      </c>
      <c r="V773" s="15">
        <v>0</v>
      </c>
      <c r="W773" s="15">
        <v>0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List'!$A$3:$AE$1972,19,FALSE)))</f>
        <v>N/A</v>
      </c>
      <c r="AB773" s="14" t="str">
        <f>IF(C773="DM", "N/A", IF(Z773="No","N/A",VLOOKUP(B773,'Extension List'!$A$3:$AE$1972,21,FALSE)))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>
        <f>IF(AD773="N/A", L773+T773, L773+AG773)</f>
        <v>69</v>
      </c>
      <c r="AN773" s="15">
        <f>IF(AD773="N/A", IF(U773="N/A", "N/A", L773+U773), AD773+AH773)</f>
        <v>17</v>
      </c>
      <c r="AO773" s="15">
        <f>IF(AD773="N/A", IF(V773="N/A", "N/A", L773+V773), IF(AI773="N/A", "N/A", AD773+AI773))</f>
        <v>17</v>
      </c>
      <c r="AP773" s="15">
        <f>IF(AD773="N/A", IF(W773="N/A", "N/A", L773+W773), IF(AJ773="N/A", "N/A", AD773+AJ773))</f>
        <v>17</v>
      </c>
      <c r="AQ773" s="15" t="str">
        <f>IF(AD773="N/A", IF(X773="N/A", "N/A", L773+X773), IF(AK773="N/A", "N/A", AD773+AK773))</f>
        <v>N/A</v>
      </c>
      <c r="AR773" s="14" t="s">
        <v>40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I773" s="14"/>
      <c r="BJ773" s="15">
        <f>IF(AR773="R", $CA773, IF(OR(AR773="P", AR773="T", AR773="N"), 0, IF($C773="DM", $T773, IF(OR(AR773="Y", AR773="IR"),$AM773,IF(AR773="C", IF($BI773="Y", IF($AF773="N/A", $Q773, $AF773), IF($AG773="N/A", $T773,$AG773)))))))</f>
        <v>69</v>
      </c>
      <c r="BK773" s="15">
        <f>IF(AS773="R", $CA773, IF(OR(AS773="P", AS773="T", AS773="N"), 0, IF($C773="DM", $T773, IF(OR(AS773="Y", AS773="IR"),$AM773,IF(AS773="C", IF($BI773="Y", IF($AF773="N/A", $Q773, $AF773), IF($AG773="N/A", $T773,$AG773)))))))</f>
        <v>69</v>
      </c>
      <c r="BL773" s="15">
        <f>IF(AT773="R", $CA773, IF(OR(AT773="P", AT773="T", AT773="N"), 0, IF($C773="DM", $T773, IF(OR(AT773="Y", AT773="IR"),$AM773,IF(AT773="C", IF($BI773="Y", IF($AF773="N/A", $Q773, $AF773), IF($AG773="N/A", $T773,$AG773)))))))</f>
        <v>69</v>
      </c>
      <c r="BM773" s="15">
        <f>IF(AU773="R", $CA773, IF(OR(AU773="P", AU773="T", AU773="N"), 0, IF($C773="DM", $T773, IF(OR(AU773="Y", AU773="IR"),$AM773,IF(AU773="C", IF($BI773="Y", IF($AF773="N/A", $Q773, $AF773), IF($AG773="N/A", $T773,$AG773)))))))</f>
        <v>69</v>
      </c>
      <c r="BN773" s="15">
        <f>IF(AV773="R", $CA773, IF(OR(AV773="P", AV773="T", AV773="N"), 0, IF($C773="DM", $T773, IF(OR(AV773="Y", AV773="IR"),$AM773,IF(AV773="C", IF($BI773="Y", IF($AF773="N/A", $Q773, $AF773), IF($AG773="N/A", $T773,$AG773)))))))</f>
        <v>69</v>
      </c>
      <c r="BO773" s="15">
        <f>IF(AW773="R", $CA773, IF(OR(AW773="P", AW773="T", AW773="N"), 0, IF($C773="DM", $T773, IF(OR(AW773="Y", AW773="IR"),$AM773,IF(AW773="C", IF($BI773="Y", IF($AF773="N/A", $Q773, $AF773), IF($AG773="N/A", $T773,$AG773)))))))</f>
        <v>69</v>
      </c>
      <c r="BP773" s="15">
        <f>IF(AX773="R", $CA773, IF(OR(AX773="P", AX773="T", AX773="N"), 0, IF($C773="DM", $T773, IF(OR(AX773="Y", AX773="IR"),$AM773,IF(AX773="C", IF($BI773="Y", IF($AF773="N/A", $Q773, $AF773), IF($AG773="N/A", $T773,$AG773)))))))</f>
        <v>69</v>
      </c>
      <c r="BQ773" s="15">
        <f>IF(AY773="R", $CA773, IF(OR(AY773="P", AY773="T", AY773="N"), 0, IF($C773="DM", $T773, IF(OR(AY773="Y", AY773="IR"),$AM773,IF(AY773="C", IF($BI773="Y", IF($AF773="N/A", $Q773, $AF773), IF($AG773="N/A", $T773,$AG773)))))))</f>
        <v>69</v>
      </c>
      <c r="BR773" s="15">
        <f>IF(AZ773="R", $CA773, IF(OR(AZ773="P", AZ773="T", AZ773="N"), 0, IF($C773="DM", $T773, IF(OR(AZ773="Y", AZ773="IR"),$AM773,IF(AZ773="C", IF($BI773="Y", IF($AF773="N/A", $Q773, $AF773), IF($AG773="N/A", $T773,$AG773)))))))</f>
        <v>69</v>
      </c>
      <c r="BS773" s="15">
        <f>IF(BA773="R", $CA773, IF(OR(BA773="P", BA773="T", BA773="N"), 0, IF($C773="DM", $T773, IF(OR(BA773="Y", BA773="IR"),$AM773,IF(BA773="C", IF($BI773="Y", IF($AF773="N/A", $Q773, $AF773), IF($AG773="N/A", $T773,$AG773)))))))</f>
        <v>69</v>
      </c>
      <c r="BT773" s="15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69</v>
      </c>
      <c r="BU773" s="15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69</v>
      </c>
      <c r="BV773" s="15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69</v>
      </c>
      <c r="BW773" s="15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69</v>
      </c>
      <c r="BX773" s="15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69</v>
      </c>
      <c r="BY773" s="15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69</v>
      </c>
      <c r="BZ773" s="15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69</v>
      </c>
      <c r="CA773" s="14" t="s">
        <v>75</v>
      </c>
      <c r="CB773" s="15">
        <f>BZ773</f>
        <v>69</v>
      </c>
      <c r="CC773" s="14">
        <f>IF(OR($BH773="T", $BH773="R"), 0, IF($BH773="C", IF($BI773="Y", IF($BA773="C", 0, IF(AF773="N/A", Q773-T773, AF773-AG773)), IF($AF773="N/A", U773, AH773)), AN773))</f>
        <v>17</v>
      </c>
      <c r="CD773" s="14">
        <f>IF(OR($BH773="T", $BH773="R"), 0, IF($BH773="C", IF($BI773="Y", 0, IF($AF773="N/A", V773, AI773)), AO773))</f>
        <v>17</v>
      </c>
      <c r="CE773" s="14">
        <f>IF(OR($BH773="T", $BH773="R"), 0, IF($BH773="C", IF($BI773="Y", 0, IF($AF773="N/A", W773, AJ773)), AP773))</f>
        <v>17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S:17 G:26 GR:52</v>
      </c>
      <c r="CH773" s="6"/>
      <c r="CK773" s="6"/>
      <c r="CL773" s="6"/>
      <c r="CM773" s="6"/>
      <c r="CN773" s="6"/>
      <c r="CO773" s="6"/>
      <c r="CP773" s="6"/>
    </row>
    <row r="774" spans="1:94" x14ac:dyDescent="0.25">
      <c r="A774" s="13">
        <v>6002</v>
      </c>
      <c r="B774" s="14" t="s">
        <v>3118</v>
      </c>
      <c r="C774" s="14" t="s">
        <v>63</v>
      </c>
      <c r="D774" s="14" t="s">
        <v>56</v>
      </c>
      <c r="E774" s="14">
        <v>2025</v>
      </c>
      <c r="F774" s="14">
        <v>2025</v>
      </c>
      <c r="G774" s="14" t="s">
        <v>40</v>
      </c>
      <c r="H774" s="14" t="s">
        <v>2146</v>
      </c>
      <c r="I774" s="15">
        <v>16</v>
      </c>
      <c r="J774" s="14">
        <v>4</v>
      </c>
      <c r="K774" s="16">
        <f>IF(AND(G774&lt;&gt;"N",R774="N/A"), IF(I774&lt;4, 0, 0.25),IF(I774=1, IF(J774=1,0.25, 0.25), IF(I774&lt;13, 0.25, IF(I774&lt;26, 0.4, IF(I774&lt;51, 0.6, 0.75)))))</f>
        <v>0.25</v>
      </c>
      <c r="L774" s="15">
        <f>I774-M774</f>
        <v>12</v>
      </c>
      <c r="M774" s="15">
        <f>ROUNDUP(I774*K774,0)</f>
        <v>4</v>
      </c>
      <c r="N774" s="15">
        <f>M774*J774</f>
        <v>16</v>
      </c>
      <c r="O774" s="15">
        <v>0</v>
      </c>
      <c r="P774" s="15">
        <v>0</v>
      </c>
      <c r="Q774" s="15">
        <f>N774-O774-P774</f>
        <v>16</v>
      </c>
      <c r="R774" s="14" t="s">
        <v>75</v>
      </c>
      <c r="S774" s="14">
        <f>IF(R774="N/A", J774-($B$1-F774), J774-($B$1-R774))</f>
        <v>4</v>
      </c>
      <c r="T774" s="15">
        <v>8</v>
      </c>
      <c r="U774" s="15">
        <v>8</v>
      </c>
      <c r="V774" s="15">
        <v>0</v>
      </c>
      <c r="W774" s="15">
        <v>0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List'!$A$3:$AE$1972,19,FALSE)))</f>
        <v>N/A</v>
      </c>
      <c r="AB774" s="14" t="str">
        <f>IF(C774="DM", "N/A", IF(Z774="No","N/A",VLOOKUP(B774,'Extension List'!$A$3:$AE$1972,21,FALSE)))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>
        <f>IF(AD774="N/A", L774+T774, L774+AG774)</f>
        <v>20</v>
      </c>
      <c r="AN774" s="15">
        <f>IF(AD774="N/A", IF(U774="N/A", "N/A", L774+U774), AD774+AH774)</f>
        <v>20</v>
      </c>
      <c r="AO774" s="15">
        <f>IF(AD774="N/A", IF(V774="N/A", "N/A", L774+V774), IF(AI774="N/A", "N/A", AD774+AI774))</f>
        <v>12</v>
      </c>
      <c r="AP774" s="15">
        <f>IF(AD774="N/A", IF(W774="N/A", "N/A", L774+W774), IF(AJ774="N/A", "N/A", AD774+AJ774))</f>
        <v>12</v>
      </c>
      <c r="AQ774" s="15" t="str">
        <f>IF(AD774="N/A", IF(X774="N/A", "N/A", L774+X774), IF(AK774="N/A", "N/A", AD774+AK774))</f>
        <v>N/A</v>
      </c>
      <c r="AR774" s="14" t="s">
        <v>40</v>
      </c>
      <c r="AS774" s="14" t="s">
        <v>40</v>
      </c>
      <c r="AT774" s="14" t="s">
        <v>40</v>
      </c>
      <c r="AU774" s="14" t="s">
        <v>40</v>
      </c>
      <c r="AV774" s="14" t="s">
        <v>40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40</v>
      </c>
      <c r="BB774" s="14" t="s">
        <v>40</v>
      </c>
      <c r="BC774" s="14" t="s">
        <v>40</v>
      </c>
      <c r="BD774" s="14" t="s">
        <v>40</v>
      </c>
      <c r="BE774" s="14" t="s">
        <v>40</v>
      </c>
      <c r="BF774" s="14" t="s">
        <v>40</v>
      </c>
      <c r="BG774" s="14" t="s">
        <v>40</v>
      </c>
      <c r="BH774" s="14" t="s">
        <v>40</v>
      </c>
      <c r="BJ774" s="15">
        <f>IF(AR774="R", $CA774, IF(OR(AR774="P", AR774="T", AR774="N"), 0, IF($C774="DM", $T774, IF(OR(AR774="Y", AR774="IR"),$AM774,IF(AR774="C", IF($BI774="Y", IF($AF774="N/A", $Q774, $AF774), IF($AG774="N/A", $T774,$AG774)))))))</f>
        <v>20</v>
      </c>
      <c r="BK774" s="15">
        <f>IF(AS774="R", $CA774, IF(OR(AS774="P", AS774="T", AS774="N"), 0, IF($C774="DM", $T774, IF(OR(AS774="Y", AS774="IR"),$AM774,IF(AS774="C", IF($BI774="Y", IF($AF774="N/A", $Q774, $AF774), IF($AG774="N/A", $T774,$AG774)))))))</f>
        <v>20</v>
      </c>
      <c r="BL774" s="15">
        <f>IF(AT774="R", $CA774, IF(OR(AT774="P", AT774="T", AT774="N"), 0, IF($C774="DM", $T774, IF(OR(AT774="Y", AT774="IR"),$AM774,IF(AT774="C", IF($BI774="Y", IF($AF774="N/A", $Q774, $AF774), IF($AG774="N/A", $T774,$AG774)))))))</f>
        <v>20</v>
      </c>
      <c r="BM774" s="15">
        <f>IF(AU774="R", $CA774, IF(OR(AU774="P", AU774="T", AU774="N"), 0, IF($C774="DM", $T774, IF(OR(AU774="Y", AU774="IR"),$AM774,IF(AU774="C", IF($BI774="Y", IF($AF774="N/A", $Q774, $AF774), IF($AG774="N/A", $T774,$AG774)))))))</f>
        <v>20</v>
      </c>
      <c r="BN774" s="15">
        <f>IF(AV774="R", $CA774, IF(OR(AV774="P", AV774="T", AV774="N"), 0, IF($C774="DM", $T774, IF(OR(AV774="Y", AV774="IR"),$AM774,IF(AV774="C", IF($BI774="Y", IF($AF774="N/A", $Q774, $AF774), IF($AG774="N/A", $T774,$AG774)))))))</f>
        <v>20</v>
      </c>
      <c r="BO774" s="15">
        <f>IF(AW774="R", $CA774, IF(OR(AW774="P", AW774="T", AW774="N"), 0, IF($C774="DM", $T774, IF(OR(AW774="Y", AW774="IR"),$AM774,IF(AW774="C", IF($BI774="Y", IF($AF774="N/A", $Q774, $AF774), IF($AG774="N/A", $T774,$AG774)))))))</f>
        <v>20</v>
      </c>
      <c r="BP774" s="15">
        <f>IF(AX774="R", $CA774, IF(OR(AX774="P", AX774="T", AX774="N"), 0, IF($C774="DM", $T774, IF(OR(AX774="Y", AX774="IR"),$AM774,IF(AX774="C", IF($BI774="Y", IF($AF774="N/A", $Q774, $AF774), IF($AG774="N/A", $T774,$AG774)))))))</f>
        <v>20</v>
      </c>
      <c r="BQ774" s="15">
        <f>IF(AY774="R", $CA774, IF(OR(AY774="P", AY774="T", AY774="N"), 0, IF($C774="DM", $T774, IF(OR(AY774="Y", AY774="IR"),$AM774,IF(AY774="C", IF($BI774="Y", IF($AF774="N/A", $Q774, $AF774), IF($AG774="N/A", $T774,$AG774)))))))</f>
        <v>20</v>
      </c>
      <c r="BR774" s="15">
        <f>IF(AZ774="R", $CA774, IF(OR(AZ774="P", AZ774="T", AZ774="N"), 0, IF($C774="DM", $T774, IF(OR(AZ774="Y", AZ774="IR"),$AM774,IF(AZ774="C", IF($BI774="Y", IF($AF774="N/A", $Q774, $AF774), IF($AG774="N/A", $T774,$AG774)))))))</f>
        <v>20</v>
      </c>
      <c r="BS774" s="15">
        <f>IF(BA774="R", $CA774, IF(OR(BA774="P", BA774="T", BA774="N"), 0, IF($C774="DM", $T774, IF(OR(BA774="Y", BA774="IR"),$AM774,IF(BA774="C", IF($BI774="Y", IF($AF774="N/A", $Q774, $AF774), IF($AG774="N/A", $T774,$AG774)))))))</f>
        <v>20</v>
      </c>
      <c r="BT774" s="15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20</v>
      </c>
      <c r="BU774" s="15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20</v>
      </c>
      <c r="BV774" s="15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20</v>
      </c>
      <c r="BW774" s="15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20</v>
      </c>
      <c r="BX774" s="15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20</v>
      </c>
      <c r="BY774" s="15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20</v>
      </c>
      <c r="BZ774" s="15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20</v>
      </c>
      <c r="CA774" s="14" t="s">
        <v>75</v>
      </c>
      <c r="CB774" s="15">
        <f>BZ774</f>
        <v>20</v>
      </c>
      <c r="CC774" s="14">
        <f>IF(OR($BH774="T", $BH774="R"), 0, IF($BH774="C", IF($BI774="Y", IF($BA774="C", 0, IF(AF774="N/A", Q774-T774, AF774-AG774)), IF($AF774="N/A", U774, AH774)), AN774))</f>
        <v>20</v>
      </c>
      <c r="CD774" s="14">
        <f>IF(OR($BH774="T", $BH774="R"), 0, IF($BH774="C", IF($BI774="Y", 0, IF($AF774="N/A", V774, AI774)), AO774))</f>
        <v>12</v>
      </c>
      <c r="CE774" s="14">
        <f>IF(OR($BH774="T", $BH774="R"), 0, IF($BH774="C", IF($BI774="Y", 0, IF($AF774="N/A", W774, AJ774)), AP774))</f>
        <v>12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S:12 G:4 GR:16</v>
      </c>
      <c r="CH774" s="6"/>
      <c r="CK774" s="6"/>
      <c r="CL774" s="6"/>
      <c r="CM774" s="6"/>
      <c r="CN774" s="6"/>
      <c r="CO774" s="6"/>
      <c r="CP774" s="6"/>
    </row>
    <row r="775" spans="1:94" x14ac:dyDescent="0.25">
      <c r="A775" s="13">
        <v>2531</v>
      </c>
      <c r="B775" s="14" t="s">
        <v>1222</v>
      </c>
      <c r="C775" s="14" t="s">
        <v>63</v>
      </c>
      <c r="D775" s="14" t="s">
        <v>56</v>
      </c>
      <c r="E775" s="14">
        <f>VLOOKUP(B775, 'Rookie Year'!$A$2:$B$55555,2,FALSE)</f>
        <v>2018</v>
      </c>
      <c r="F775" s="14">
        <v>2018</v>
      </c>
      <c r="G775" s="14" t="s">
        <v>40</v>
      </c>
      <c r="H775" s="14" t="s">
        <v>1926</v>
      </c>
      <c r="I775" s="15">
        <v>36</v>
      </c>
      <c r="J775" s="14">
        <v>5</v>
      </c>
      <c r="K775" s="16">
        <f>IF(AND(G775&lt;&gt;"N",R775="N/A"), IF(I775&lt;4, 0, 0.25),IF(I775=1, IF(J775=1,0.25, 0.25), IF(I775&lt;13, 0.25, IF(I775&lt;26, 0.4, IF(I775&lt;51, 0.6, 0.75)))))</f>
        <v>0.6</v>
      </c>
      <c r="L775" s="15">
        <f>I775-M775</f>
        <v>14</v>
      </c>
      <c r="M775" s="15">
        <f>ROUNDUP(I775*K775,0)</f>
        <v>22</v>
      </c>
      <c r="N775" s="15">
        <f>M775*J775</f>
        <v>110</v>
      </c>
      <c r="O775" s="15">
        <v>110</v>
      </c>
      <c r="P775" s="15">
        <v>0</v>
      </c>
      <c r="Q775" s="15">
        <f>N775-O775-P775</f>
        <v>0</v>
      </c>
      <c r="R775" s="14">
        <v>2021</v>
      </c>
      <c r="S775" s="14">
        <f>IF(R775="N/A", J775-($B$1-F775), J775-($B$1-R775))</f>
        <v>1</v>
      </c>
      <c r="T775" s="15">
        <v>0</v>
      </c>
      <c r="U775" s="15" t="str">
        <f>IF($S775&lt;2, "N/A", $M775)</f>
        <v>N/A</v>
      </c>
      <c r="V775" s="15" t="str">
        <f>IF($S775&lt;3, "N/A", $M775)</f>
        <v>N/A</v>
      </c>
      <c r="W775" s="15" t="str">
        <f>IF($S775&lt;4, "N/A", $M775)</f>
        <v>N/A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Yes</v>
      </c>
      <c r="AA775" s="17">
        <f>IF(C775="DM", "N/A", IF(Z775="No","N/A",VLOOKUP(B775,'Extension List'!$A$3:$AE$1972,19,FALSE)))</f>
        <v>73</v>
      </c>
      <c r="AB775" s="14">
        <f>IF(C775="DM", "N/A", IF(Z775="No","N/A",VLOOKUP(B775,'Extension List'!$A$3:$AE$1972,21,FALSE)))</f>
        <v>4</v>
      </c>
      <c r="AC775" s="14">
        <f>IF(AA775="N/A", "N/A", 0)</f>
        <v>0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>
        <f>IF(AD775="N/A", L775+T775, L775+AG775)</f>
        <v>14</v>
      </c>
      <c r="AN775" s="15" t="str">
        <f>IF(AD775="N/A", IF(U775="N/A", "N/A", L775+U775), AD775+AH775)</f>
        <v>N/A</v>
      </c>
      <c r="AO775" s="15" t="str">
        <f>IF(AD775="N/A", IF(V775="N/A", "N/A", L775+V775), IF(AI775="N/A", "N/A", AD775+AI775))</f>
        <v>N/A</v>
      </c>
      <c r="AP775" s="15" t="str">
        <f>IF(AD775="N/A", IF(W775="N/A", "N/A", L775+W775), IF(AJ775="N/A", "N/A", AD775+AJ775))</f>
        <v>N/A</v>
      </c>
      <c r="AQ775" s="15" t="str">
        <f>IF(AD775="N/A", IF(X775="N/A", "N/A", L775+X775), IF(AK775="N/A", "N/A", AD775+AK775))</f>
        <v>N/A</v>
      </c>
      <c r="AR775" s="14" t="s">
        <v>40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I775" s="14"/>
      <c r="BJ775" s="15">
        <f>IF(AR775="R", $CA775, IF(OR(AR775="P", AR775="T", AR775="N"), 0, IF($C775="DM", $T775, IF(OR(AR775="Y", AR775="IR"),$AM775,IF(AR775="C", IF($BI775="Y", IF($AF775="N/A", $Q775, $AF775), IF($AG775="N/A", $T775,$AG775)))))))</f>
        <v>14</v>
      </c>
      <c r="BK775" s="15">
        <f>IF(AS775="R", $CA775, IF(OR(AS775="P", AS775="T", AS775="N"), 0, IF($C775="DM", $T775, IF(OR(AS775="Y", AS775="IR"),$AM775,IF(AS775="C", IF($BI775="Y", IF($AF775="N/A", $Q775, $AF775), IF($AG775="N/A", $T775,$AG775)))))))</f>
        <v>14</v>
      </c>
      <c r="BL775" s="15">
        <f>IF(AT775="R", $CA775, IF(OR(AT775="P", AT775="T", AT775="N"), 0, IF($C775="DM", $T775, IF(OR(AT775="Y", AT775="IR"),$AM775,IF(AT775="C", IF($BI775="Y", IF($AF775="N/A", $Q775, $AF775), IF($AG775="N/A", $T775,$AG775)))))))</f>
        <v>14</v>
      </c>
      <c r="BM775" s="15">
        <f>IF(AU775="R", $CA775, IF(OR(AU775="P", AU775="T", AU775="N"), 0, IF($C775="DM", $T775, IF(OR(AU775="Y", AU775="IR"),$AM775,IF(AU775="C", IF($BI775="Y", IF($AF775="N/A", $Q775, $AF775), IF($AG775="N/A", $T775,$AG775)))))))</f>
        <v>14</v>
      </c>
      <c r="BN775" s="15">
        <f>IF(AV775="R", $CA775, IF(OR(AV775="P", AV775="T", AV775="N"), 0, IF($C775="DM", $T775, IF(OR(AV775="Y", AV775="IR"),$AM775,IF(AV775="C", IF($BI775="Y", IF($AF775="N/A", $Q775, $AF775), IF($AG775="N/A", $T775,$AG775)))))))</f>
        <v>14</v>
      </c>
      <c r="BO775" s="15">
        <f>IF(AW775="R", $CA775, IF(OR(AW775="P", AW775="T", AW775="N"), 0, IF($C775="DM", $T775, IF(OR(AW775="Y", AW775="IR"),$AM775,IF(AW775="C", IF($BI775="Y", IF($AF775="N/A", $Q775, $AF775), IF($AG775="N/A", $T775,$AG775)))))))</f>
        <v>14</v>
      </c>
      <c r="BP775" s="15">
        <f>IF(AX775="R", $CA775, IF(OR(AX775="P", AX775="T", AX775="N"), 0, IF($C775="DM", $T775, IF(OR(AX775="Y", AX775="IR"),$AM775,IF(AX775="C", IF($BI775="Y", IF($AF775="N/A", $Q775, $AF775), IF($AG775="N/A", $T775,$AG775)))))))</f>
        <v>14</v>
      </c>
      <c r="BQ775" s="15">
        <f>IF(AY775="R", $CA775, IF(OR(AY775="P", AY775="T", AY775="N"), 0, IF($C775="DM", $T775, IF(OR(AY775="Y", AY775="IR"),$AM775,IF(AY775="C", IF($BI775="Y", IF($AF775="N/A", $Q775, $AF775), IF($AG775="N/A", $T775,$AG775)))))))</f>
        <v>14</v>
      </c>
      <c r="BR775" s="15">
        <f>IF(AZ775="R", $CA775, IF(OR(AZ775="P", AZ775="T", AZ775="N"), 0, IF($C775="DM", $T775, IF(OR(AZ775="Y", AZ775="IR"),$AM775,IF(AZ775="C", IF($BI775="Y", IF($AF775="N/A", $Q775, $AF775), IF($AG775="N/A", $T775,$AG775)))))))</f>
        <v>14</v>
      </c>
      <c r="BS775" s="15">
        <f>IF(BA775="R", $CA775, IF(OR(BA775="P", BA775="T", BA775="N"), 0, IF($C775="DM", $T775, IF(OR(BA775="Y", BA775="IR"),$AM775,IF(BA775="C", IF($BI775="Y", IF($AF775="N/A", $Q775, $AF775), IF($AG775="N/A", $T775,$AG775)))))))</f>
        <v>14</v>
      </c>
      <c r="BT775" s="15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14</v>
      </c>
      <c r="BU775" s="15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14</v>
      </c>
      <c r="BV775" s="15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14</v>
      </c>
      <c r="BW775" s="15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14</v>
      </c>
      <c r="BX775" s="15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14</v>
      </c>
      <c r="BY775" s="15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14</v>
      </c>
      <c r="BZ775" s="15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14</v>
      </c>
      <c r="CA775" s="14" t="s">
        <v>75</v>
      </c>
      <c r="CB775" s="15">
        <f>BZ775</f>
        <v>14</v>
      </c>
      <c r="CC775" s="14" t="str">
        <f>IF(OR($BH775="T", $BH775="R"), 0, IF($BH775="C", IF($BI775="Y", IF($BA775="C", 0, IF(AF775="N/A", Q775-T775, AF775-AG775)), IF($AF775="N/A", U775, AH775)), AN775))</f>
        <v>N/A</v>
      </c>
      <c r="CD775" s="14" t="str">
        <f>IF(OR($BH775="T", $BH775="R"), 0, IF($BH775="C", IF($BI775="Y", 0, IF($AF775="N/A", V775, AI775)), AO775))</f>
        <v>N/A</v>
      </c>
      <c r="CE775" s="14" t="str">
        <f>IF(OR($BH775="T", $BH775="R"), 0, IF($BH775="C", IF($BI775="Y", 0, IF($AF775="N/A", W775, AJ775)), AP775))</f>
        <v>N/A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S:14 G:22 GR:0</v>
      </c>
      <c r="CH775" s="6"/>
      <c r="CK775" s="6"/>
      <c r="CL775" s="6"/>
      <c r="CM775" s="6"/>
      <c r="CN775" s="6"/>
      <c r="CO775" s="6"/>
      <c r="CP775" s="6"/>
    </row>
    <row r="776" spans="1:94" x14ac:dyDescent="0.25">
      <c r="A776" s="13">
        <v>5593</v>
      </c>
      <c r="B776" s="14" t="s">
        <v>3091</v>
      </c>
      <c r="C776" s="14" t="s">
        <v>63</v>
      </c>
      <c r="D776" s="14" t="s">
        <v>56</v>
      </c>
      <c r="E776" s="14">
        <f>VLOOKUP(B776, 'Rookie Year'!$A$2:$B$55555,2,FALSE)</f>
        <v>2024</v>
      </c>
      <c r="F776" s="14">
        <v>2024</v>
      </c>
      <c r="G776" s="14" t="s">
        <v>40</v>
      </c>
      <c r="H776" s="14" t="s">
        <v>2144</v>
      </c>
      <c r="I776" s="15">
        <v>18</v>
      </c>
      <c r="J776" s="14">
        <v>4</v>
      </c>
      <c r="K776" s="16">
        <f>IF(AND(G776&lt;&gt;"N",R776="N/A"), IF(I776&lt;4, 0, 0.25),IF(I776=1, IF(J776=1,0.25, 0.25), IF(I776&lt;13, 0.25, IF(I776&lt;26, 0.4, IF(I776&lt;51, 0.6, 0.75)))))</f>
        <v>0.25</v>
      </c>
      <c r="L776" s="15">
        <f>I776-M776</f>
        <v>13</v>
      </c>
      <c r="M776" s="15">
        <f>ROUNDUP(I776*K776,0)</f>
        <v>5</v>
      </c>
      <c r="N776" s="15">
        <f>M776*J776</f>
        <v>20</v>
      </c>
      <c r="O776" s="15">
        <v>10</v>
      </c>
      <c r="P776" s="15">
        <v>0</v>
      </c>
      <c r="Q776" s="15">
        <f>N776-O776-P776</f>
        <v>10</v>
      </c>
      <c r="R776" s="14" t="s">
        <v>75</v>
      </c>
      <c r="S776" s="14">
        <f>IF(R776="N/A", J776-($B$1-F776), J776-($B$1-R776))</f>
        <v>3</v>
      </c>
      <c r="T776" s="15">
        <v>10</v>
      </c>
      <c r="U776" s="15">
        <v>0</v>
      </c>
      <c r="V776" s="15">
        <v>0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List'!$A$3:$AE$1972,19,FALSE)))</f>
        <v>N/A</v>
      </c>
      <c r="AB776" s="14" t="str">
        <f>IF(C776="DM", "N/A", IF(Z776="No","N/A",VLOOKUP(B776,'Extension List'!$A$3:$AE$1972,21,FALSE)))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>
        <f>IF(AD776="N/A", L776+T776, L776+AG776)</f>
        <v>23</v>
      </c>
      <c r="AN776" s="15">
        <f>IF(AD776="N/A", IF(U776="N/A", "N/A", L776+U776), AD776+AH776)</f>
        <v>13</v>
      </c>
      <c r="AO776" s="15">
        <f>IF(AD776="N/A", IF(V776="N/A", "N/A", L776+V776), IF(AI776="N/A", "N/A", AD776+AI776))</f>
        <v>13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40</v>
      </c>
      <c r="AS776" s="14" t="s">
        <v>40</v>
      </c>
      <c r="AT776" s="14" t="s">
        <v>40</v>
      </c>
      <c r="AU776" s="14" t="s">
        <v>40</v>
      </c>
      <c r="AV776" s="14" t="s">
        <v>40</v>
      </c>
      <c r="AW776" s="14" t="s">
        <v>40</v>
      </c>
      <c r="AX776" s="14" t="s">
        <v>40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I776" s="14"/>
      <c r="BJ776" s="15">
        <f>IF(AR776="R", $CA776, IF(OR(AR776="P", AR776="T", AR776="N"), 0, IF($C776="DM", $T776, IF(OR(AR776="Y", AR776="IR"),$AM776,IF(AR776="C", IF($BI776="Y", IF($AF776="N/A", $Q776, $AF776), IF($AG776="N/A", $T776,$AG776)))))))</f>
        <v>23</v>
      </c>
      <c r="BK776" s="15">
        <f>IF(AS776="R", $CA776, IF(OR(AS776="P", AS776="T", AS776="N"), 0, IF($C776="DM", $T776, IF(OR(AS776="Y", AS776="IR"),$AM776,IF(AS776="C", IF($BI776="Y", IF($AF776="N/A", $Q776, $AF776), IF($AG776="N/A", $T776,$AG776)))))))</f>
        <v>23</v>
      </c>
      <c r="BL776" s="15">
        <f>IF(AT776="R", $CA776, IF(OR(AT776="P", AT776="T", AT776="N"), 0, IF($C776="DM", $T776, IF(OR(AT776="Y", AT776="IR"),$AM776,IF(AT776="C", IF($BI776="Y", IF($AF776="N/A", $Q776, $AF776), IF($AG776="N/A", $T776,$AG776)))))))</f>
        <v>23</v>
      </c>
      <c r="BM776" s="15">
        <f>IF(AU776="R", $CA776, IF(OR(AU776="P", AU776="T", AU776="N"), 0, IF($C776="DM", $T776, IF(OR(AU776="Y", AU776="IR"),$AM776,IF(AU776="C", IF($BI776="Y", IF($AF776="N/A", $Q776, $AF776), IF($AG776="N/A", $T776,$AG776)))))))</f>
        <v>23</v>
      </c>
      <c r="BN776" s="15">
        <f>IF(AV776="R", $CA776, IF(OR(AV776="P", AV776="T", AV776="N"), 0, IF($C776="DM", $T776, IF(OR(AV776="Y", AV776="IR"),$AM776,IF(AV776="C", IF($BI776="Y", IF($AF776="N/A", $Q776, $AF776), IF($AG776="N/A", $T776,$AG776)))))))</f>
        <v>23</v>
      </c>
      <c r="BO776" s="15">
        <f>IF(AW776="R", $CA776, IF(OR(AW776="P", AW776="T", AW776="N"), 0, IF($C776="DM", $T776, IF(OR(AW776="Y", AW776="IR"),$AM776,IF(AW776="C", IF($BI776="Y", IF($AF776="N/A", $Q776, $AF776), IF($AG776="N/A", $T776,$AG776)))))))</f>
        <v>23</v>
      </c>
      <c r="BP776" s="15">
        <f>IF(AX776="R", $CA776, IF(OR(AX776="P", AX776="T", AX776="N"), 0, IF($C776="DM", $T776, IF(OR(AX776="Y", AX776="IR"),$AM776,IF(AX776="C", IF($BI776="Y", IF($AF776="N/A", $Q776, $AF776), IF($AG776="N/A", $T776,$AG776)))))))</f>
        <v>23</v>
      </c>
      <c r="BQ776" s="15">
        <f>IF(AY776="R", $CA776, IF(OR(AY776="P", AY776="T", AY776="N"), 0, IF($C776="DM", $T776, IF(OR(AY776="Y", AY776="IR"),$AM776,IF(AY776="C", IF($BI776="Y", IF($AF776="N/A", $Q776, $AF776), IF($AG776="N/A", $T776,$AG776)))))))</f>
        <v>23</v>
      </c>
      <c r="BR776" s="15">
        <f>IF(AZ776="R", $CA776, IF(OR(AZ776="P", AZ776="T", AZ776="N"), 0, IF($C776="DM", $T776, IF(OR(AZ776="Y", AZ776="IR"),$AM776,IF(AZ776="C", IF($BI776="Y", IF($AF776="N/A", $Q776, $AF776), IF($AG776="N/A", $T776,$AG776)))))))</f>
        <v>23</v>
      </c>
      <c r="BS776" s="15">
        <f>IF(BA776="R", $CA776, IF(OR(BA776="P", BA776="T", BA776="N"), 0, IF($C776="DM", $T776, IF(OR(BA776="Y", BA776="IR"),$AM776,IF(BA776="C", IF($BI776="Y", IF($AF776="N/A", $Q776, $AF776), IF($AG776="N/A", $T776,$AG776)))))))</f>
        <v>23</v>
      </c>
      <c r="BT776" s="15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23</v>
      </c>
      <c r="BU776" s="15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23</v>
      </c>
      <c r="BV776" s="15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23</v>
      </c>
      <c r="BW776" s="15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23</v>
      </c>
      <c r="BX776" s="15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23</v>
      </c>
      <c r="BY776" s="15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23</v>
      </c>
      <c r="BZ776" s="15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23</v>
      </c>
      <c r="CA776" s="14" t="s">
        <v>75</v>
      </c>
      <c r="CB776" s="15">
        <f>BZ776</f>
        <v>23</v>
      </c>
      <c r="CC776" s="14">
        <f>IF(OR($BH776="T", $BH776="R"), 0, IF($BH776="C", IF($BI776="Y", IF($BA776="C", 0, IF(AF776="N/A", Q776-T776, AF776-AG776)), IF($AF776="N/A", U776, AH776)), AN776))</f>
        <v>13</v>
      </c>
      <c r="CD776" s="14">
        <f>IF(OR($BH776="T", $BH776="R"), 0, IF($BH776="C", IF($BI776="Y", 0, IF($AF776="N/A", V776, AI776)), AO776))</f>
        <v>13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S:13 G:5 GR:10</v>
      </c>
      <c r="CH776" s="6"/>
      <c r="CK776" s="6"/>
      <c r="CL776" s="6"/>
      <c r="CM776" s="6"/>
      <c r="CN776" s="6"/>
      <c r="CO776" s="6"/>
      <c r="CP776" s="6"/>
    </row>
    <row r="777" spans="1:94" x14ac:dyDescent="0.25">
      <c r="A777" s="13">
        <v>4741</v>
      </c>
      <c r="B777" s="14" t="s">
        <v>2571</v>
      </c>
      <c r="C777" s="14" t="s">
        <v>63</v>
      </c>
      <c r="D777" s="14" t="s">
        <v>56</v>
      </c>
      <c r="E777" s="14">
        <f>VLOOKUP(B777, 'Rookie Year'!$A$2:$B$55555,2,FALSE)</f>
        <v>2022</v>
      </c>
      <c r="F777" s="14">
        <v>2022</v>
      </c>
      <c r="G777" s="14" t="s">
        <v>40</v>
      </c>
      <c r="H777" s="14" t="s">
        <v>2170</v>
      </c>
      <c r="I777" s="15">
        <v>4</v>
      </c>
      <c r="J777" s="14">
        <v>4</v>
      </c>
      <c r="K777" s="16">
        <f>IF(AND(G777&lt;&gt;"N",R777="N/A"), IF(I777&lt;4, 0, 0.25),IF(I777=1, IF(J777=1,0.25, 0.25), IF(I777&lt;13, 0.25, IF(I777&lt;26, 0.4, IF(I777&lt;51, 0.6, 0.75)))))</f>
        <v>0.25</v>
      </c>
      <c r="L777" s="15">
        <f>I777-M777</f>
        <v>3</v>
      </c>
      <c r="M777" s="15">
        <f>ROUNDUP(I777*K777,0)</f>
        <v>1</v>
      </c>
      <c r="N777" s="15">
        <f>M777*J777</f>
        <v>4</v>
      </c>
      <c r="O777" s="15">
        <v>3</v>
      </c>
      <c r="P777" s="15">
        <v>0</v>
      </c>
      <c r="Q777" s="15">
        <f>N777-O777-P777</f>
        <v>1</v>
      </c>
      <c r="R777" s="14" t="s">
        <v>75</v>
      </c>
      <c r="S777" s="14">
        <f>IF(R777="N/A", J777-($B$1-F777), J777-($B$1-R777))</f>
        <v>1</v>
      </c>
      <c r="T777" s="15">
        <v>1</v>
      </c>
      <c r="U777" s="15" t="str">
        <f>IF($S777&lt;2, "N/A", $M777)</f>
        <v>N/A</v>
      </c>
      <c r="V777" s="15" t="str">
        <f>IF($S777&lt;3, "N/A", $M777)</f>
        <v>N/A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Yes</v>
      </c>
      <c r="AA777" s="17">
        <f>IF(C777="DM", "N/A", IF(Z777="No","N/A",VLOOKUP(B777,'Extension List'!$A$3:$AE$1972,19,FALSE)))</f>
        <v>5</v>
      </c>
      <c r="AB777" s="14">
        <f>IF(C777="DM", "N/A", IF(Z777="No","N/A",VLOOKUP(B777,'Extension List'!$A$3:$AE$1972,21,FALSE)))</f>
        <v>1</v>
      </c>
      <c r="AC777" s="14">
        <f>IF(AA777="N/A", "N/A", 0)</f>
        <v>0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>
        <f>IF(AD777="N/A", L777+T777, L777+AG777)</f>
        <v>4</v>
      </c>
      <c r="AN777" s="15" t="str">
        <f>IF(AD777="N/A", IF(U777="N/A", "N/A", L777+U777), AD777+AH777)</f>
        <v>N/A</v>
      </c>
      <c r="AO777" s="15" t="str">
        <f>IF(AD777="N/A", IF(V777="N/A", "N/A", L777+V777), IF(AI777="N/A", "N/A", AD777+AI777))</f>
        <v>N/A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44</v>
      </c>
      <c r="AS777" s="14" t="s">
        <v>44</v>
      </c>
      <c r="AT777" s="14" t="s">
        <v>44</v>
      </c>
      <c r="AU777" s="14" t="s">
        <v>44</v>
      </c>
      <c r="AV777" s="14" t="s">
        <v>44</v>
      </c>
      <c r="AW777" s="14" t="s">
        <v>44</v>
      </c>
      <c r="AX777" s="14" t="s">
        <v>44</v>
      </c>
      <c r="AY777" s="14" t="s">
        <v>44</v>
      </c>
      <c r="AZ777" s="14" t="s">
        <v>44</v>
      </c>
      <c r="BA777" s="14" t="s">
        <v>44</v>
      </c>
      <c r="BB777" s="14" t="s">
        <v>44</v>
      </c>
      <c r="BC777" s="14" t="s">
        <v>44</v>
      </c>
      <c r="BD777" s="14" t="s">
        <v>44</v>
      </c>
      <c r="BE777" s="14" t="s">
        <v>44</v>
      </c>
      <c r="BF777" s="14" t="s">
        <v>44</v>
      </c>
      <c r="BG777" s="14" t="s">
        <v>44</v>
      </c>
      <c r="BH777" s="14" t="s">
        <v>44</v>
      </c>
      <c r="BI777" s="14"/>
      <c r="BJ777" s="15">
        <f>IF(AR777="R", $CA777, IF(OR(AR777="P", AR777="T", AR777="N"), 0, IF($C777="DM", $T777, IF(OR(AR777="Y", AR777="IR"),$AM777,IF(AR777="C", IF($BI777="Y", IF($AF777="N/A", $Q777, $AF777), IF($AG777="N/A", $T777,$AG777)))))))</f>
        <v>1</v>
      </c>
      <c r="BK777" s="15">
        <f>IF(AS777="R", $CA777, IF(OR(AS777="P", AS777="T", AS777="N"), 0, IF($C777="DM", $T777, IF(OR(AS777="Y", AS777="IR"),$AM777,IF(AS777="C", IF($BI777="Y", IF($AF777="N/A", $Q777, $AF777), IF($AG777="N/A", $T777,$AG777)))))))</f>
        <v>1</v>
      </c>
      <c r="BL777" s="15">
        <f>IF(AT777="R", $CA777, IF(OR(AT777="P", AT777="T", AT777="N"), 0, IF($C777="DM", $T777, IF(OR(AT777="Y", AT777="IR"),$AM777,IF(AT777="C", IF($BI777="Y", IF($AF777="N/A", $Q777, $AF777), IF($AG777="N/A", $T777,$AG777)))))))</f>
        <v>1</v>
      </c>
      <c r="BM777" s="15">
        <f>IF(AU777="R", $CA777, IF(OR(AU777="P", AU777="T", AU777="N"), 0, IF($C777="DM", $T777, IF(OR(AU777="Y", AU777="IR"),$AM777,IF(AU777="C", IF($BI777="Y", IF($AF777="N/A", $Q777, $AF777), IF($AG777="N/A", $T777,$AG777)))))))</f>
        <v>1</v>
      </c>
      <c r="BN777" s="15">
        <f>IF(AV777="R", $CA777, IF(OR(AV777="P", AV777="T", AV777="N"), 0, IF($C777="DM", $T777, IF(OR(AV777="Y", AV777="IR"),$AM777,IF(AV777="C", IF($BI777="Y", IF($AF777="N/A", $Q777, $AF777), IF($AG777="N/A", $T777,$AG777)))))))</f>
        <v>1</v>
      </c>
      <c r="BO777" s="15">
        <f>IF(AW777="R", $CA777, IF(OR(AW777="P", AW777="T", AW777="N"), 0, IF($C777="DM", $T777, IF(OR(AW777="Y", AW777="IR"),$AM777,IF(AW777="C", IF($BI777="Y", IF($AF777="N/A", $Q777, $AF777), IF($AG777="N/A", $T777,$AG777)))))))</f>
        <v>1</v>
      </c>
      <c r="BP777" s="15">
        <f>IF(AX777="R", $CA777, IF(OR(AX777="P", AX777="T", AX777="N"), 0, IF($C777="DM", $T777, IF(OR(AX777="Y", AX777="IR"),$AM777,IF(AX777="C", IF($BI777="Y", IF($AF777="N/A", $Q777, $AF777), IF($AG777="N/A", $T777,$AG777)))))))</f>
        <v>1</v>
      </c>
      <c r="BQ777" s="15">
        <f>IF(AY777="R", $CA777, IF(OR(AY777="P", AY777="T", AY777="N"), 0, IF($C777="DM", $T777, IF(OR(AY777="Y", AY777="IR"),$AM777,IF(AY777="C", IF($BI777="Y", IF($AF777="N/A", $Q777, $AF777), IF($AG777="N/A", $T777,$AG777)))))))</f>
        <v>1</v>
      </c>
      <c r="BR777" s="15">
        <f>IF(AZ777="R", $CA777, IF(OR(AZ777="P", AZ777="T", AZ777="N"), 0, IF($C777="DM", $T777, IF(OR(AZ777="Y", AZ777="IR"),$AM777,IF(AZ777="C", IF($BI777="Y", IF($AF777="N/A", $Q777, $AF777), IF($AG777="N/A", $T777,$AG777)))))))</f>
        <v>1</v>
      </c>
      <c r="BS777" s="15">
        <f>IF(BA777="R", $CA777, IF(OR(BA777="P", BA777="T", BA777="N"), 0, IF($C777="DM", $T777, IF(OR(BA777="Y", BA777="IR"),$AM777,IF(BA777="C", IF($BI777="Y", IF($AF777="N/A", $Q777, $AF777), IF($AG777="N/A", $T777,$AG777)))))))</f>
        <v>1</v>
      </c>
      <c r="BT777" s="15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1</v>
      </c>
      <c r="BU777" s="15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1</v>
      </c>
      <c r="BV777" s="15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1</v>
      </c>
      <c r="BW777" s="15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1</v>
      </c>
      <c r="BX777" s="15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1</v>
      </c>
      <c r="BY777" s="15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1</v>
      </c>
      <c r="BZ777" s="15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1</v>
      </c>
      <c r="CA777" s="14" t="s">
        <v>75</v>
      </c>
      <c r="CB777" s="15">
        <f>BZ777</f>
        <v>1</v>
      </c>
      <c r="CC777" s="14" t="str">
        <f>IF(OR($BH777="T", $BH777="R"), 0, IF($BH777="C", IF($BI777="Y", IF($BA777="C", 0, IF(AF777="N/A", Q777-T777, AF777-AG777)), IF($AF777="N/A", U777, AH777)), AN777))</f>
        <v>N/A</v>
      </c>
      <c r="CD777" s="14" t="str">
        <f>IF(OR($BH777="T", $BH777="R"), 0, IF($BH777="C", IF($BI777="Y", 0, IF($AF777="N/A", V777, AI777)), AO777))</f>
        <v>N/A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S:3 G:1 GR:1</v>
      </c>
      <c r="CH777" s="6"/>
      <c r="CK777" s="6"/>
      <c r="CL777" s="6"/>
      <c r="CM777" s="6"/>
      <c r="CN777" s="6"/>
      <c r="CO777" s="6"/>
      <c r="CP777" s="6"/>
    </row>
    <row r="778" spans="1:94" x14ac:dyDescent="0.25">
      <c r="A778" s="13">
        <v>5946</v>
      </c>
      <c r="B778" s="14" t="s">
        <v>1487</v>
      </c>
      <c r="C778" s="14" t="s">
        <v>63</v>
      </c>
      <c r="D778" s="14" t="s">
        <v>56</v>
      </c>
      <c r="E778" s="14">
        <f>VLOOKUP(B778, 'Rookie Year'!$A$2:$B$55555,2,FALSE)</f>
        <v>2019</v>
      </c>
      <c r="F778" s="14">
        <v>2025</v>
      </c>
      <c r="G778" s="14" t="s">
        <v>42</v>
      </c>
      <c r="H778" s="14" t="s">
        <v>1927</v>
      </c>
      <c r="I778" s="15">
        <v>8</v>
      </c>
      <c r="J778" s="14">
        <v>3</v>
      </c>
      <c r="K778" s="16">
        <f>IF(AND(G778&lt;&gt;"N",R778="N/A"), IF(I778&lt;4, 0, 0.25),IF(I778=1, IF(J778=1,0.25, 0.25), IF(I778&lt;13, 0.25, IF(I778&lt;26, 0.4, IF(I778&lt;51, 0.6, 0.75)))))</f>
        <v>0.25</v>
      </c>
      <c r="L778" s="15">
        <f>I778-M778</f>
        <v>6</v>
      </c>
      <c r="M778" s="15">
        <f>ROUNDUP(I778*K778,0)</f>
        <v>2</v>
      </c>
      <c r="N778" s="15">
        <f>M778*J778</f>
        <v>6</v>
      </c>
      <c r="O778" s="15">
        <v>0</v>
      </c>
      <c r="P778" s="15">
        <v>0</v>
      </c>
      <c r="Q778" s="15">
        <f>N778-O778-P778</f>
        <v>6</v>
      </c>
      <c r="R778" s="14" t="s">
        <v>75</v>
      </c>
      <c r="S778" s="14">
        <f>IF(R778="N/A", J778-($B$1-F778), J778-($B$1-R778))</f>
        <v>3</v>
      </c>
      <c r="T778" s="15">
        <v>4</v>
      </c>
      <c r="U778" s="15">
        <f>IF($S778&lt;2, "N/A", $M778)</f>
        <v>2</v>
      </c>
      <c r="V778" s="15">
        <v>0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No</v>
      </c>
      <c r="AA778" s="17" t="str">
        <f>IF(C778="DM", "N/A", IF(Z778="No","N/A",VLOOKUP(B778,'Extension List'!$A$3:$AE$1972,19,FALSE)))</f>
        <v>N/A</v>
      </c>
      <c r="AB778" s="14" t="str">
        <f>IF(C778="DM", "N/A", IF(Z778="No","N/A",VLOOKUP(B778,'Extension List'!$A$3:$AE$1972,21,FALSE)))</f>
        <v>N/A</v>
      </c>
      <c r="AC778" s="14" t="str">
        <f>IF(AA778="N/A", "N/A", 0)</f>
        <v>N/A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>
        <f>IF(AD778="N/A", L778+T778, L778+AG778)</f>
        <v>10</v>
      </c>
      <c r="AN778" s="15">
        <f>IF(AD778="N/A", IF(U778="N/A", "N/A", L778+U778), AD778+AH778)</f>
        <v>8</v>
      </c>
      <c r="AO778" s="15">
        <f>IF(AD778="N/A", IF(V778="N/A", "N/A", L778+V778), IF(AI778="N/A", "N/A", AD778+AI778))</f>
        <v>6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40</v>
      </c>
      <c r="AS778" s="14" t="s">
        <v>40</v>
      </c>
      <c r="AT778" s="14" t="s">
        <v>40</v>
      </c>
      <c r="AU778" s="14" t="s">
        <v>40</v>
      </c>
      <c r="AV778" s="14" t="s">
        <v>40</v>
      </c>
      <c r="AW778" s="14" t="s">
        <v>40</v>
      </c>
      <c r="AX778" s="14" t="s">
        <v>40</v>
      </c>
      <c r="AY778" s="14" t="s">
        <v>40</v>
      </c>
      <c r="AZ778" s="14" t="s">
        <v>40</v>
      </c>
      <c r="BA778" s="14" t="s">
        <v>40</v>
      </c>
      <c r="BB778" s="14" t="s">
        <v>40</v>
      </c>
      <c r="BC778" s="14" t="s">
        <v>40</v>
      </c>
      <c r="BD778" s="14" t="s">
        <v>40</v>
      </c>
      <c r="BE778" s="14" t="s">
        <v>40</v>
      </c>
      <c r="BF778" s="14" t="s">
        <v>40</v>
      </c>
      <c r="BG778" s="14" t="s">
        <v>40</v>
      </c>
      <c r="BH778" s="14" t="s">
        <v>40</v>
      </c>
      <c r="BI778" s="14"/>
      <c r="BJ778" s="15">
        <f>IF(AR778="R", $CA778, IF(OR(AR778="P", AR778="T", AR778="N"), 0, IF($C778="DM", $T778, IF(OR(AR778="Y", AR778="IR"),$AM778,IF(AR778="C", IF($BI778="Y", IF($AF778="N/A", $Q778, $AF778), IF($AG778="N/A", $T778,$AG778)))))))</f>
        <v>10</v>
      </c>
      <c r="BK778" s="15">
        <f>IF(AS778="R", $CA778, IF(OR(AS778="P", AS778="T", AS778="N"), 0, IF($C778="DM", $T778, IF(OR(AS778="Y", AS778="IR"),$AM778,IF(AS778="C", IF($BI778="Y", IF($AF778="N/A", $Q778, $AF778), IF($AG778="N/A", $T778,$AG778)))))))</f>
        <v>10</v>
      </c>
      <c r="BL778" s="15">
        <f>IF(AT778="R", $CA778, IF(OR(AT778="P", AT778="T", AT778="N"), 0, IF($C778="DM", $T778, IF(OR(AT778="Y", AT778="IR"),$AM778,IF(AT778="C", IF($BI778="Y", IF($AF778="N/A", $Q778, $AF778), IF($AG778="N/A", $T778,$AG778)))))))</f>
        <v>10</v>
      </c>
      <c r="BM778" s="15">
        <f>IF(AU778="R", $CA778, IF(OR(AU778="P", AU778="T", AU778="N"), 0, IF($C778="DM", $T778, IF(OR(AU778="Y", AU778="IR"),$AM778,IF(AU778="C", IF($BI778="Y", IF($AF778="N/A", $Q778, $AF778), IF($AG778="N/A", $T778,$AG778)))))))</f>
        <v>10</v>
      </c>
      <c r="BN778" s="15">
        <f>IF(AV778="R", $CA778, IF(OR(AV778="P", AV778="T", AV778="N"), 0, IF($C778="DM", $T778, IF(OR(AV778="Y", AV778="IR"),$AM778,IF(AV778="C", IF($BI778="Y", IF($AF778="N/A", $Q778, $AF778), IF($AG778="N/A", $T778,$AG778)))))))</f>
        <v>10</v>
      </c>
      <c r="BO778" s="15">
        <f>IF(AW778="R", $CA778, IF(OR(AW778="P", AW778="T", AW778="N"), 0, IF($C778="DM", $T778, IF(OR(AW778="Y", AW778="IR"),$AM778,IF(AW778="C", IF($BI778="Y", IF($AF778="N/A", $Q778, $AF778), IF($AG778="N/A", $T778,$AG778)))))))</f>
        <v>10</v>
      </c>
      <c r="BP778" s="15">
        <f>IF(AX778="R", $CA778, IF(OR(AX778="P", AX778="T", AX778="N"), 0, IF($C778="DM", $T778, IF(OR(AX778="Y", AX778="IR"),$AM778,IF(AX778="C", IF($BI778="Y", IF($AF778="N/A", $Q778, $AF778), IF($AG778="N/A", $T778,$AG778)))))))</f>
        <v>10</v>
      </c>
      <c r="BQ778" s="15">
        <f>IF(AY778="R", $CA778, IF(OR(AY778="P", AY778="T", AY778="N"), 0, IF($C778="DM", $T778, IF(OR(AY778="Y", AY778="IR"),$AM778,IF(AY778="C", IF($BI778="Y", IF($AF778="N/A", $Q778, $AF778), IF($AG778="N/A", $T778,$AG778)))))))</f>
        <v>10</v>
      </c>
      <c r="BR778" s="15">
        <f>IF(AZ778="R", $CA778, IF(OR(AZ778="P", AZ778="T", AZ778="N"), 0, IF($C778="DM", $T778, IF(OR(AZ778="Y", AZ778="IR"),$AM778,IF(AZ778="C", IF($BI778="Y", IF($AF778="N/A", $Q778, $AF778), IF($AG778="N/A", $T778,$AG778)))))))</f>
        <v>10</v>
      </c>
      <c r="BS778" s="15">
        <f>IF(BA778="R", $CA778, IF(OR(BA778="P", BA778="T", BA778="N"), 0, IF($C778="DM", $T778, IF(OR(BA778="Y", BA778="IR"),$AM778,IF(BA778="C", IF($BI778="Y", IF($AF778="N/A", $Q778, $AF778), IF($AG778="N/A", $T778,$AG778)))))))</f>
        <v>10</v>
      </c>
      <c r="BT778" s="15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10</v>
      </c>
      <c r="BU778" s="15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10</v>
      </c>
      <c r="BV778" s="15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10</v>
      </c>
      <c r="BW778" s="15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10</v>
      </c>
      <c r="BX778" s="15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10</v>
      </c>
      <c r="BY778" s="15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10</v>
      </c>
      <c r="BZ778" s="15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10</v>
      </c>
      <c r="CA778" s="14" t="s">
        <v>75</v>
      </c>
      <c r="CB778" s="15">
        <f>BZ778</f>
        <v>10</v>
      </c>
      <c r="CC778" s="14">
        <f>IF(OR($BH778="T", $BH778="R"), 0, IF($BH778="C", IF($BI778="Y", IF($BA778="C", 0, IF(AF778="N/A", Q778-T778, AF778-AG778)), IF($AF778="N/A", U778, AH778)), AN778))</f>
        <v>8</v>
      </c>
      <c r="CD778" s="14">
        <f>IF(OR($BH778="T", $BH778="R"), 0, IF($BH778="C", IF($BI778="Y", 0, IF($AF778="N/A", V778, AI778)), AO778))</f>
        <v>6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S:6 G:2 GR:6</v>
      </c>
      <c r="CH778" s="6"/>
      <c r="CK778" s="6"/>
      <c r="CL778" s="6"/>
      <c r="CM778" s="6"/>
      <c r="CN778" s="6"/>
      <c r="CO778" s="6"/>
      <c r="CP778" s="6"/>
    </row>
    <row r="779" spans="1:94" x14ac:dyDescent="0.25">
      <c r="A779" s="13">
        <v>5135</v>
      </c>
      <c r="B779" s="14" t="s">
        <v>2737</v>
      </c>
      <c r="C779" s="14" t="s">
        <v>63</v>
      </c>
      <c r="D779" s="14" t="s">
        <v>56</v>
      </c>
      <c r="E779" s="14">
        <f>VLOOKUP(B779, 'Rookie Year'!$A$2:$B$55555,2,FALSE)</f>
        <v>2022</v>
      </c>
      <c r="F779" s="14">
        <v>2023</v>
      </c>
      <c r="G779" s="14" t="s">
        <v>42</v>
      </c>
      <c r="H779" s="14" t="s">
        <v>1927</v>
      </c>
      <c r="I779" s="15">
        <v>1</v>
      </c>
      <c r="J779" s="14">
        <v>3</v>
      </c>
      <c r="K779" s="16">
        <f>IF(AND(G779&lt;&gt;"N",R779="N/A"), IF(I779&lt;4, 0, 0.25),IF(I779=1, IF(J779=1,0.25, 0.25), IF(I779&lt;13, 0.25, IF(I779&lt;26, 0.4, IF(I779&lt;51, 0.6, 0.75)))))</f>
        <v>0.25</v>
      </c>
      <c r="L779" s="15">
        <f>I779-M779</f>
        <v>0</v>
      </c>
      <c r="M779" s="15">
        <f>ROUNDUP(I779*K779,0)</f>
        <v>1</v>
      </c>
      <c r="N779" s="15">
        <f>M779*J779</f>
        <v>3</v>
      </c>
      <c r="O779" s="15">
        <v>2</v>
      </c>
      <c r="P779" s="15">
        <v>0</v>
      </c>
      <c r="Q779" s="15">
        <f>N779-O779-P779</f>
        <v>1</v>
      </c>
      <c r="R779" s="14" t="s">
        <v>75</v>
      </c>
      <c r="S779" s="14">
        <f>IF(R779="N/A", J779-($B$1-F779), J779-($B$1-R779))</f>
        <v>1</v>
      </c>
      <c r="T779" s="15">
        <v>1</v>
      </c>
      <c r="U779" s="15" t="str">
        <f>IF($S779&lt;2, "N/A", $M779)</f>
        <v>N/A</v>
      </c>
      <c r="V779" s="15" t="str">
        <f>IF($S779&lt;3, "N/A", $M779)</f>
        <v>N/A</v>
      </c>
      <c r="W779" s="15" t="str">
        <f>IF($S779&lt;4, "N/A", $M779)</f>
        <v>N/A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Yes</v>
      </c>
      <c r="AA779" s="17">
        <f>IF(C779="DM", "N/A", IF(Z779="No","N/A",VLOOKUP(B779,'Extension List'!$A$3:$AE$1972,19,FALSE)))</f>
        <v>19</v>
      </c>
      <c r="AB779" s="14">
        <f>IF(C779="DM", "N/A", IF(Z779="No","N/A",VLOOKUP(B779,'Extension List'!$A$3:$AE$1972,21,FALSE)))</f>
        <v>4</v>
      </c>
      <c r="AC779" s="14">
        <f>IF(AA779="N/A", "N/A", 0)</f>
        <v>0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>
        <f>IF(AD779="N/A", L779+T779, L779+AG779)</f>
        <v>1</v>
      </c>
      <c r="AN779" s="15" t="str">
        <f>IF(AD779="N/A", IF(U779="N/A", "N/A", L779+U779), AD779+AH779)</f>
        <v>N/A</v>
      </c>
      <c r="AO779" s="15" t="str">
        <f>IF(AD779="N/A", IF(V779="N/A", "N/A", L779+V779), IF(AI779="N/A", "N/A", AD779+AI779))</f>
        <v>N/A</v>
      </c>
      <c r="AP779" s="15" t="str">
        <f>IF(AD779="N/A", IF(W779="N/A", "N/A", L779+W779), IF(AJ779="N/A", "N/A", AD779+AJ779))</f>
        <v>N/A</v>
      </c>
      <c r="AQ779" s="15" t="str">
        <f>IF(AD779="N/A", IF(X779="N/A", "N/A", L779+X779), IF(AK779="N/A", "N/A", AD779+AK779))</f>
        <v>N/A</v>
      </c>
      <c r="AR779" s="14" t="s">
        <v>40</v>
      </c>
      <c r="AS779" s="14" t="s">
        <v>40</v>
      </c>
      <c r="AT779" s="14" t="s">
        <v>40</v>
      </c>
      <c r="AU779" s="14" t="s">
        <v>40</v>
      </c>
      <c r="AV779" s="14" t="s">
        <v>46</v>
      </c>
      <c r="AW779" s="14" t="s">
        <v>46</v>
      </c>
      <c r="AX779" s="14" t="s">
        <v>46</v>
      </c>
      <c r="AY779" s="14" t="s">
        <v>46</v>
      </c>
      <c r="AZ779" s="14" t="s">
        <v>46</v>
      </c>
      <c r="BA779" s="14" t="s">
        <v>46</v>
      </c>
      <c r="BB779" s="14" t="s">
        <v>46</v>
      </c>
      <c r="BC779" s="14" t="s">
        <v>46</v>
      </c>
      <c r="BD779" s="14" t="s">
        <v>46</v>
      </c>
      <c r="BE779" s="14" t="s">
        <v>46</v>
      </c>
      <c r="BF779" s="14" t="s">
        <v>46</v>
      </c>
      <c r="BG779" s="14" t="s">
        <v>46</v>
      </c>
      <c r="BH779" s="14" t="s">
        <v>46</v>
      </c>
      <c r="BI779" s="14"/>
      <c r="BJ779" s="15">
        <f>IF(AR779="R", $CA779, IF(OR(AR779="P", AR779="T", AR779="N"), 0, IF($C779="DM", $T779, IF(OR(AR779="Y", AR779="IR"),$AM779,IF(AR779="C", IF($BI779="Y", IF($AF779="N/A", $Q779, $AF779), IF($AG779="N/A", $T779,$AG779)))))))</f>
        <v>1</v>
      </c>
      <c r="BK779" s="15">
        <f>IF(AS779="R", $CA779, IF(OR(AS779="P", AS779="T", AS779="N"), 0, IF($C779="DM", $T779, IF(OR(AS779="Y", AS779="IR"),$AM779,IF(AS779="C", IF($BI779="Y", IF($AF779="N/A", $Q779, $AF779), IF($AG779="N/A", $T779,$AG779)))))))</f>
        <v>1</v>
      </c>
      <c r="BL779" s="15">
        <f>IF(AT779="R", $CA779, IF(OR(AT779="P", AT779="T", AT779="N"), 0, IF($C779="DM", $T779, IF(OR(AT779="Y", AT779="IR"),$AM779,IF(AT779="C", IF($BI779="Y", IF($AF779="N/A", $Q779, $AF779), IF($AG779="N/A", $T779,$AG779)))))))</f>
        <v>1</v>
      </c>
      <c r="BM779" s="15">
        <f>IF(AU779="R", $CA779, IF(OR(AU779="P", AU779="T", AU779="N"), 0, IF($C779="DM", $T779, IF(OR(AU779="Y", AU779="IR"),$AM779,IF(AU779="C", IF($BI779="Y", IF($AF779="N/A", $Q779, $AF779), IF($AG779="N/A", $T779,$AG779)))))))</f>
        <v>1</v>
      </c>
      <c r="BN779" s="15">
        <f>IF(AV779="R", $CA779, IF(OR(AV779="P", AV779="T", AV779="N"), 0, IF($C779="DM", $T779, IF(OR(AV779="Y", AV779="IR"),$AM779,IF(AV779="C", IF($BI779="Y", IF($AF779="N/A", $Q779, $AF779), IF($AG779="N/A", $T779,$AG779)))))))</f>
        <v>0</v>
      </c>
      <c r="BO779" s="15">
        <f>IF(AW779="R", $CA779, IF(OR(AW779="P", AW779="T", AW779="N"), 0, IF($C779="DM", $T779, IF(OR(AW779="Y", AW779="IR"),$AM779,IF(AW779="C", IF($BI779="Y", IF($AF779="N/A", $Q779, $AF779), IF($AG779="N/A", $T779,$AG779)))))))</f>
        <v>0</v>
      </c>
      <c r="BP779" s="15">
        <f>IF(AX779="R", $CA779, IF(OR(AX779="P", AX779="T", AX779="N"), 0, IF($C779="DM", $T779, IF(OR(AX779="Y", AX779="IR"),$AM779,IF(AX779="C", IF($BI779="Y", IF($AF779="N/A", $Q779, $AF779), IF($AG779="N/A", $T779,$AG779)))))))</f>
        <v>0</v>
      </c>
      <c r="BQ779" s="15">
        <f>IF(AY779="R", $CA779, IF(OR(AY779="P", AY779="T", AY779="N"), 0, IF($C779="DM", $T779, IF(OR(AY779="Y", AY779="IR"),$AM779,IF(AY779="C", IF($BI779="Y", IF($AF779="N/A", $Q779, $AF779), IF($AG779="N/A", $T779,$AG779)))))))</f>
        <v>0</v>
      </c>
      <c r="BR779" s="15">
        <f>IF(AZ779="R", $CA779, IF(OR(AZ779="P", AZ779="T", AZ779="N"), 0, IF($C779="DM", $T779, IF(OR(AZ779="Y", AZ779="IR"),$AM779,IF(AZ779="C", IF($BI779="Y", IF($AF779="N/A", $Q779, $AF779), IF($AG779="N/A", $T779,$AG779)))))))</f>
        <v>0</v>
      </c>
      <c r="BS779" s="15">
        <f>IF(BA779="R", $CA779, IF(OR(BA779="P", BA779="T", BA779="N"), 0, IF($C779="DM", $T779, IF(OR(BA779="Y", BA779="IR"),$AM779,IF(BA779="C", IF($BI779="Y", IF($AF779="N/A", $Q779, $AF779), IF($AG779="N/A", $T779,$AG779)))))))</f>
        <v>0</v>
      </c>
      <c r="BT779" s="15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0</v>
      </c>
      <c r="BU779" s="15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0</v>
      </c>
      <c r="BV779" s="15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0</v>
      </c>
      <c r="BW779" s="15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0</v>
      </c>
      <c r="BX779" s="15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0</v>
      </c>
      <c r="BY779" s="15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0</v>
      </c>
      <c r="BZ779" s="15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0</v>
      </c>
      <c r="CA779" s="14" t="s">
        <v>75</v>
      </c>
      <c r="CB779" s="15">
        <f>BZ779</f>
        <v>0</v>
      </c>
      <c r="CC779" s="14">
        <f>IF(OR($BH779="T", $BH779="R"), 0, IF($BH779="C", IF($BI779="Y", IF($BA779="C", 0, IF(AF779="N/A", Q779-T779, AF779-AG779)), IF($AF779="N/A", U779, AH779)), AN779))</f>
        <v>0</v>
      </c>
      <c r="CD779" s="14">
        <f>IF(OR($BH779="T", $BH779="R"), 0, IF($BH779="C", IF($BI779="Y", 0, IF($AF779="N/A", V779, AI779)), AO779))</f>
        <v>0</v>
      </c>
      <c r="CE779" s="14">
        <f>IF(OR($BH779="T", $BH779="R"), 0, IF($BH779="C", IF($BI779="Y", 0, IF($AF779="N/A", W779, AJ779)), AP779))</f>
        <v>0</v>
      </c>
      <c r="CF779" s="14">
        <f>IF(OR($BH779="T", $BH779="R"), 0, IF($BH779="C", IF($BI779="Y", 0, IF($AF779="N/A", X779, AK779)), AQ779))</f>
        <v>0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S:0 G:1 GR:1</v>
      </c>
      <c r="CH779" s="6"/>
      <c r="CK779" s="6"/>
      <c r="CL779" s="6"/>
      <c r="CM779" s="6"/>
      <c r="CN779" s="6"/>
      <c r="CO779" s="6"/>
      <c r="CP779" s="6"/>
    </row>
    <row r="780" spans="1:94" x14ac:dyDescent="0.25">
      <c r="A780" s="13">
        <v>6065</v>
      </c>
      <c r="B780" s="14" t="s">
        <v>3181</v>
      </c>
      <c r="C780" s="14" t="s">
        <v>63</v>
      </c>
      <c r="D780" s="14" t="s">
        <v>56</v>
      </c>
      <c r="E780" s="14">
        <v>2025</v>
      </c>
      <c r="F780" s="14">
        <v>2025</v>
      </c>
      <c r="G780" s="14" t="s">
        <v>40</v>
      </c>
      <c r="H780" s="14" t="s">
        <v>2207</v>
      </c>
      <c r="I780" s="15">
        <v>1</v>
      </c>
      <c r="J780" s="14">
        <v>3</v>
      </c>
      <c r="K780" s="16">
        <f>IF(AND(G780&lt;&gt;"N",R780="N/A"), IF(I780&lt;4, 0, 0.25),IF(I780=1, IF(J780=1,0.25, 0.25), IF(I780&lt;13, 0.25, IF(I780&lt;26, 0.4, IF(I780&lt;51, 0.6, 0.75)))))</f>
        <v>0</v>
      </c>
      <c r="L780" s="15">
        <f>I780-M780</f>
        <v>1</v>
      </c>
      <c r="M780" s="15">
        <f>ROUNDUP(I780*K780,0)</f>
        <v>0</v>
      </c>
      <c r="N780" s="15">
        <f>M780*J780</f>
        <v>0</v>
      </c>
      <c r="O780" s="15">
        <v>0</v>
      </c>
      <c r="P780" s="15">
        <v>0</v>
      </c>
      <c r="Q780" s="15">
        <f>N780-O780-P780</f>
        <v>0</v>
      </c>
      <c r="R780" s="14" t="s">
        <v>75</v>
      </c>
      <c r="S780" s="14">
        <f>IF(R780="N/A", J780-($B$1-F780), J780-($B$1-R780))</f>
        <v>3</v>
      </c>
      <c r="T780" s="15">
        <f>IF($S780&lt;1, "N/A", $M780)</f>
        <v>0</v>
      </c>
      <c r="U780" s="15">
        <f>IF($S780&lt;2, "N/A", $M780)</f>
        <v>0</v>
      </c>
      <c r="V780" s="15">
        <f>IF($S780&lt;3, "N/A", $M780)</f>
        <v>0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List'!$A$3:$AE$1972,19,FALSE)))</f>
        <v>N/A</v>
      </c>
      <c r="AB780" s="14" t="str">
        <f>IF(C780="DM", "N/A", IF(Z780="No","N/A",VLOOKUP(B780,'Extension List'!$A$3:$AE$1972,21,FALSE)))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>
        <f>IF(AD780="N/A", L780+T780, L780+AG780)</f>
        <v>1</v>
      </c>
      <c r="AN780" s="15">
        <f>IF(AD780="N/A", IF(U780="N/A", "N/A", L780+U780), AD780+AH780)</f>
        <v>1</v>
      </c>
      <c r="AO780" s="15">
        <f>IF(AD780="N/A", IF(V780="N/A", "N/A", L780+V780), IF(AI780="N/A", "N/A", AD780+AI780))</f>
        <v>1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40</v>
      </c>
      <c r="AS780" s="14" t="s">
        <v>40</v>
      </c>
      <c r="AT780" s="14" t="s">
        <v>40</v>
      </c>
      <c r="AU780" s="14" t="s">
        <v>40</v>
      </c>
      <c r="AV780" s="14" t="s">
        <v>40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J780" s="15">
        <f>IF(AR780="R", $CA780, IF(OR(AR780="P", AR780="T", AR780="N"), 0, IF($C780="DM", $T780, IF(OR(AR780="Y", AR780="IR"),$AM780,IF(AR780="C", IF($BI780="Y", IF($AF780="N/A", $Q780, $AF780), IF($AG780="N/A", $T780,$AG780)))))))</f>
        <v>1</v>
      </c>
      <c r="BK780" s="15">
        <f>IF(AS780="R", $CA780, IF(OR(AS780="P", AS780="T", AS780="N"), 0, IF($C780="DM", $T780, IF(OR(AS780="Y", AS780="IR"),$AM780,IF(AS780="C", IF($BI780="Y", IF($AF780="N/A", $Q780, $AF780), IF($AG780="N/A", $T780,$AG780)))))))</f>
        <v>1</v>
      </c>
      <c r="BL780" s="15">
        <f>IF(AT780="R", $CA780, IF(OR(AT780="P", AT780="T", AT780="N"), 0, IF($C780="DM", $T780, IF(OR(AT780="Y", AT780="IR"),$AM780,IF(AT780="C", IF($BI780="Y", IF($AF780="N/A", $Q780, $AF780), IF($AG780="N/A", $T780,$AG780)))))))</f>
        <v>1</v>
      </c>
      <c r="BM780" s="15">
        <f>IF(AU780="R", $CA780, IF(OR(AU780="P", AU780="T", AU780="N"), 0, IF($C780="DM", $T780, IF(OR(AU780="Y", AU780="IR"),$AM780,IF(AU780="C", IF($BI780="Y", IF($AF780="N/A", $Q780, $AF780), IF($AG780="N/A", $T780,$AG780)))))))</f>
        <v>1</v>
      </c>
      <c r="BN780" s="15">
        <f>IF(AV780="R", $CA780, IF(OR(AV780="P", AV780="T", AV780="N"), 0, IF($C780="DM", $T780, IF(OR(AV780="Y", AV780="IR"),$AM780,IF(AV780="C", IF($BI780="Y", IF($AF780="N/A", $Q780, $AF780), IF($AG780="N/A", $T780,$AG780)))))))</f>
        <v>1</v>
      </c>
      <c r="BO780" s="15">
        <f>IF(AW780="R", $CA780, IF(OR(AW780="P", AW780="T", AW780="N"), 0, IF($C780="DM", $T780, IF(OR(AW780="Y", AW780="IR"),$AM780,IF(AW780="C", IF($BI780="Y", IF($AF780="N/A", $Q780, $AF780), IF($AG780="N/A", $T780,$AG780)))))))</f>
        <v>1</v>
      </c>
      <c r="BP780" s="15">
        <f>IF(AX780="R", $CA780, IF(OR(AX780="P", AX780="T", AX780="N"), 0, IF($C780="DM", $T780, IF(OR(AX780="Y", AX780="IR"),$AM780,IF(AX780="C", IF($BI780="Y", IF($AF780="N/A", $Q780, $AF780), IF($AG780="N/A", $T780,$AG780)))))))</f>
        <v>1</v>
      </c>
      <c r="BQ780" s="15">
        <f>IF(AY780="R", $CA780, IF(OR(AY780="P", AY780="T", AY780="N"), 0, IF($C780="DM", $T780, IF(OR(AY780="Y", AY780="IR"),$AM780,IF(AY780="C", IF($BI780="Y", IF($AF780="N/A", $Q780, $AF780), IF($AG780="N/A", $T780,$AG780)))))))</f>
        <v>1</v>
      </c>
      <c r="BR780" s="15">
        <f>IF(AZ780="R", $CA780, IF(OR(AZ780="P", AZ780="T", AZ780="N"), 0, IF($C780="DM", $T780, IF(OR(AZ780="Y", AZ780="IR"),$AM780,IF(AZ780="C", IF($BI780="Y", IF($AF780="N/A", $Q780, $AF780), IF($AG780="N/A", $T780,$AG780)))))))</f>
        <v>1</v>
      </c>
      <c r="BS780" s="15">
        <f>IF(BA780="R", $CA780, IF(OR(BA780="P", BA780="T", BA780="N"), 0, IF($C780="DM", $T780, IF(OR(BA780="Y", BA780="IR"),$AM780,IF(BA780="C", IF($BI780="Y", IF($AF780="N/A", $Q780, $AF780), IF($AG780="N/A", $T780,$AG780)))))))</f>
        <v>1</v>
      </c>
      <c r="BT780" s="15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1</v>
      </c>
      <c r="BU780" s="15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1</v>
      </c>
      <c r="BV780" s="15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1</v>
      </c>
      <c r="BW780" s="15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1</v>
      </c>
      <c r="BX780" s="15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1</v>
      </c>
      <c r="BY780" s="15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1</v>
      </c>
      <c r="BZ780" s="15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1</v>
      </c>
      <c r="CA780" s="14" t="s">
        <v>75</v>
      </c>
      <c r="CB780" s="15">
        <f>BZ780</f>
        <v>1</v>
      </c>
      <c r="CC780" s="14">
        <f>IF(OR($BH780="T", $BH780="R"), 0, IF($BH780="C", IF($BI780="Y", IF($BA780="C", 0, IF(AF780="N/A", Q780-T780, AF780-AG780)), IF($AF780="N/A", U780, AH780)), AN780))</f>
        <v>1</v>
      </c>
      <c r="CD780" s="14">
        <f>IF(OR($BH780="T", $BH780="R"), 0, IF($BH780="C", IF($BI780="Y", 0, IF($AF780="N/A", V780, AI780)), AO780))</f>
        <v>1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S:1 G:0 GR:0</v>
      </c>
      <c r="CH780" s="6"/>
      <c r="CK780" s="6"/>
      <c r="CL780" s="6"/>
      <c r="CM780" s="6"/>
      <c r="CN780" s="6"/>
      <c r="CO780" s="6"/>
      <c r="CP780" s="6"/>
    </row>
    <row r="781" spans="1:94" x14ac:dyDescent="0.25">
      <c r="A781" s="13">
        <v>5664</v>
      </c>
      <c r="B781" s="14" t="s">
        <v>3092</v>
      </c>
      <c r="C781" s="14" t="s">
        <v>63</v>
      </c>
      <c r="D781" s="14" t="s">
        <v>56</v>
      </c>
      <c r="E781" s="14">
        <f>VLOOKUP(B781, 'Rookie Year'!$A$2:$B$55555,2,FALSE)</f>
        <v>2024</v>
      </c>
      <c r="F781" s="14">
        <v>2024</v>
      </c>
      <c r="G781" s="14" t="s">
        <v>40</v>
      </c>
      <c r="H781" s="14" t="s">
        <v>2212</v>
      </c>
      <c r="I781" s="15">
        <v>1</v>
      </c>
      <c r="J781" s="14">
        <v>3</v>
      </c>
      <c r="K781" s="16">
        <f>IF(AND(G781&lt;&gt;"N",R781="N/A"), IF(I781&lt;4, 0, 0.25),IF(I781=1, IF(J781=1,0.25, 0.25), IF(I781&lt;13, 0.25, IF(I781&lt;26, 0.4, IF(I781&lt;51, 0.6, 0.75)))))</f>
        <v>0</v>
      </c>
      <c r="L781" s="15">
        <f>I781-M781</f>
        <v>1</v>
      </c>
      <c r="M781" s="15">
        <f>ROUNDUP(I781*K781,0)</f>
        <v>0</v>
      </c>
      <c r="N781" s="15">
        <f>M781*J781</f>
        <v>0</v>
      </c>
      <c r="O781" s="15">
        <v>0</v>
      </c>
      <c r="P781" s="15">
        <v>0</v>
      </c>
      <c r="Q781" s="15">
        <f>N781-O781-P781</f>
        <v>0</v>
      </c>
      <c r="R781" s="14" t="s">
        <v>75</v>
      </c>
      <c r="S781" s="14">
        <f>IF(R781="N/A", J781-($B$1-F781), J781-($B$1-R781))</f>
        <v>2</v>
      </c>
      <c r="T781" s="15">
        <v>0</v>
      </c>
      <c r="U781" s="15">
        <v>0</v>
      </c>
      <c r="V781" s="15" t="str">
        <f>IF($S781&lt;3, "N/A", $M781)</f>
        <v>N/A</v>
      </c>
      <c r="W781" s="15" t="str">
        <f>IF($S781&lt;4, "N/A", $M781)</f>
        <v>N/A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List'!$A$3:$AE$1972,19,FALSE)))</f>
        <v>N/A</v>
      </c>
      <c r="AB781" s="14" t="str">
        <f>IF(C781="DM", "N/A", IF(Z781="No","N/A",VLOOKUP(B781,'Extension List'!$A$3:$AE$1972,21,FALSE)))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>
        <f>IF(AD781="N/A", L781+T781, L781+AG781)</f>
        <v>1</v>
      </c>
      <c r="AN781" s="15">
        <f>IF(AD781="N/A", IF(U781="N/A", "N/A", L781+U781), AD781+AH781)</f>
        <v>1</v>
      </c>
      <c r="AO781" s="15" t="str">
        <f>IF(AD781="N/A", IF(V781="N/A", "N/A", L781+V781), IF(AI781="N/A", "N/A", AD781+AI781))</f>
        <v>N/A</v>
      </c>
      <c r="AP781" s="15" t="str">
        <f>IF(AD781="N/A", IF(W781="N/A", "N/A", L781+W781), IF(AJ781="N/A", "N/A", AD781+AJ781))</f>
        <v>N/A</v>
      </c>
      <c r="AQ781" s="15" t="str">
        <f>IF(AD781="N/A", IF(X781="N/A", "N/A", L781+X781), IF(AK781="N/A", "N/A", AD781+AK781))</f>
        <v>N/A</v>
      </c>
      <c r="AR781" s="14" t="s">
        <v>44</v>
      </c>
      <c r="AS781" s="14" t="s">
        <v>44</v>
      </c>
      <c r="AT781" s="14" t="s">
        <v>44</v>
      </c>
      <c r="AU781" s="14" t="s">
        <v>44</v>
      </c>
      <c r="AV781" s="14" t="s">
        <v>44</v>
      </c>
      <c r="AW781" s="14" t="s">
        <v>44</v>
      </c>
      <c r="AX781" s="14" t="s">
        <v>44</v>
      </c>
      <c r="AY781" s="14" t="s">
        <v>44</v>
      </c>
      <c r="AZ781" s="14" t="s">
        <v>44</v>
      </c>
      <c r="BA781" s="14" t="s">
        <v>44</v>
      </c>
      <c r="BB781" s="14" t="s">
        <v>44</v>
      </c>
      <c r="BC781" s="14" t="s">
        <v>44</v>
      </c>
      <c r="BD781" s="14" t="s">
        <v>44</v>
      </c>
      <c r="BE781" s="14" t="s">
        <v>44</v>
      </c>
      <c r="BF781" s="14" t="s">
        <v>44</v>
      </c>
      <c r="BG781" s="14" t="s">
        <v>44</v>
      </c>
      <c r="BH781" s="14" t="s">
        <v>44</v>
      </c>
      <c r="BI781" s="14"/>
      <c r="BJ781" s="15">
        <f>IF(AR781="R", $CA781, IF(OR(AR781="P", AR781="T", AR781="N"), 0, IF($C781="DM", $T781, IF(OR(AR781="Y", AR781="IR"),$AM781,IF(AR781="C", IF($BI781="Y", IF($AF781="N/A", $Q781, $AF781), IF($AG781="N/A", $T781,$AG781)))))))</f>
        <v>0</v>
      </c>
      <c r="BK781" s="15">
        <f>IF(AS781="R", $CA781, IF(OR(AS781="P", AS781="T", AS781="N"), 0, IF($C781="DM", $T781, IF(OR(AS781="Y", AS781="IR"),$AM781,IF(AS781="C", IF($BI781="Y", IF($AF781="N/A", $Q781, $AF781), IF($AG781="N/A", $T781,$AG781)))))))</f>
        <v>0</v>
      </c>
      <c r="BL781" s="15">
        <f>IF(AT781="R", $CA781, IF(OR(AT781="P", AT781="T", AT781="N"), 0, IF($C781="DM", $T781, IF(OR(AT781="Y", AT781="IR"),$AM781,IF(AT781="C", IF($BI781="Y", IF($AF781="N/A", $Q781, $AF781), IF($AG781="N/A", $T781,$AG781)))))))</f>
        <v>0</v>
      </c>
      <c r="BM781" s="15">
        <f>IF(AU781="R", $CA781, IF(OR(AU781="P", AU781="T", AU781="N"), 0, IF($C781="DM", $T781, IF(OR(AU781="Y", AU781="IR"),$AM781,IF(AU781="C", IF($BI781="Y", IF($AF781="N/A", $Q781, $AF781), IF($AG781="N/A", $T781,$AG781)))))))</f>
        <v>0</v>
      </c>
      <c r="BN781" s="15">
        <f>IF(AV781="R", $CA781, IF(OR(AV781="P", AV781="T", AV781="N"), 0, IF($C781="DM", $T781, IF(OR(AV781="Y", AV781="IR"),$AM781,IF(AV781="C", IF($BI781="Y", IF($AF781="N/A", $Q781, $AF781), IF($AG781="N/A", $T781,$AG781)))))))</f>
        <v>0</v>
      </c>
      <c r="BO781" s="15">
        <f>IF(AW781="R", $CA781, IF(OR(AW781="P", AW781="T", AW781="N"), 0, IF($C781="DM", $T781, IF(OR(AW781="Y", AW781="IR"),$AM781,IF(AW781="C", IF($BI781="Y", IF($AF781="N/A", $Q781, $AF781), IF($AG781="N/A", $T781,$AG781)))))))</f>
        <v>0</v>
      </c>
      <c r="BP781" s="15">
        <f>IF(AX781="R", $CA781, IF(OR(AX781="P", AX781="T", AX781="N"), 0, IF($C781="DM", $T781, IF(OR(AX781="Y", AX781="IR"),$AM781,IF(AX781="C", IF($BI781="Y", IF($AF781="N/A", $Q781, $AF781), IF($AG781="N/A", $T781,$AG781)))))))</f>
        <v>0</v>
      </c>
      <c r="BQ781" s="15">
        <f>IF(AY781="R", $CA781, IF(OR(AY781="P", AY781="T", AY781="N"), 0, IF($C781="DM", $T781, IF(OR(AY781="Y", AY781="IR"),$AM781,IF(AY781="C", IF($BI781="Y", IF($AF781="N/A", $Q781, $AF781), IF($AG781="N/A", $T781,$AG781)))))))</f>
        <v>0</v>
      </c>
      <c r="BR781" s="15">
        <f>IF(AZ781="R", $CA781, IF(OR(AZ781="P", AZ781="T", AZ781="N"), 0, IF($C781="DM", $T781, IF(OR(AZ781="Y", AZ781="IR"),$AM781,IF(AZ781="C", IF($BI781="Y", IF($AF781="N/A", $Q781, $AF781), IF($AG781="N/A", $T781,$AG781)))))))</f>
        <v>0</v>
      </c>
      <c r="BS781" s="15">
        <f>IF(BA781="R", $CA781, IF(OR(BA781="P", BA781="T", BA781="N"), 0, IF($C781="DM", $T781, IF(OR(BA781="Y", BA781="IR"),$AM781,IF(BA781="C", IF($BI781="Y", IF($AF781="N/A", $Q781, $AF781), IF($AG781="N/A", $T781,$AG781)))))))</f>
        <v>0</v>
      </c>
      <c r="BT781" s="15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0</v>
      </c>
      <c r="BU781" s="15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0</v>
      </c>
      <c r="BV781" s="15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0</v>
      </c>
      <c r="BW781" s="15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0</v>
      </c>
      <c r="BX781" s="15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0</v>
      </c>
      <c r="BY781" s="15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0</v>
      </c>
      <c r="BZ781" s="15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0</v>
      </c>
      <c r="CA781" s="14" t="s">
        <v>75</v>
      </c>
      <c r="CB781" s="15">
        <f>BZ781</f>
        <v>0</v>
      </c>
      <c r="CC781" s="14">
        <f>IF(OR($BH781="T", $BH781="R"), 0, IF($BH781="C", IF($BI781="Y", IF($BA781="C", 0, IF(AF781="N/A", Q781-T781, AF781-AG781)), IF($AF781="N/A", U781, AH781)), AN781))</f>
        <v>0</v>
      </c>
      <c r="CD781" s="14" t="str">
        <f>IF(OR($BH781="T", $BH781="R"), 0, IF($BH781="C", IF($BI781="Y", 0, IF($AF781="N/A", V781, AI781)), AO781))</f>
        <v>N/A</v>
      </c>
      <c r="CE781" s="14" t="str">
        <f>IF(OR($BH781="T", $BH781="R"), 0, IF($BH781="C", IF($BI781="Y", 0, IF($AF781="N/A", W781, AJ781)), AP781))</f>
        <v>N/A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S:1 G:0 GR:0</v>
      </c>
      <c r="CH781" s="6"/>
      <c r="CK781" s="6"/>
      <c r="CL781" s="6"/>
      <c r="CM781" s="6"/>
      <c r="CN781" s="6"/>
      <c r="CO781" s="6"/>
      <c r="CP781" s="6"/>
    </row>
    <row r="782" spans="1:94" x14ac:dyDescent="0.25">
      <c r="A782" s="13">
        <v>5911</v>
      </c>
      <c r="B782" s="14" t="s">
        <v>3111</v>
      </c>
      <c r="C782" s="14" t="s">
        <v>63</v>
      </c>
      <c r="D782" s="14" t="s">
        <v>56</v>
      </c>
      <c r="E782" s="14">
        <f>VLOOKUP(B782, 'Rookie Year'!$A$2:$B$55555,2,FALSE)</f>
        <v>2022</v>
      </c>
      <c r="F782" s="14">
        <v>2025</v>
      </c>
      <c r="G782" s="14" t="s">
        <v>42</v>
      </c>
      <c r="H782" s="14" t="s">
        <v>1927</v>
      </c>
      <c r="I782" s="15">
        <v>1</v>
      </c>
      <c r="J782" s="14">
        <v>1</v>
      </c>
      <c r="K782" s="16">
        <f>IF(AND(G782&lt;&gt;"N",R782="N/A"), IF(I782&lt;4, 0, 0.25),IF(I782=1, IF(J782=1,0.25, 0.25), IF(I782&lt;13, 0.25, IF(I782&lt;26, 0.4, IF(I782&lt;51, 0.6, 0.75)))))</f>
        <v>0.25</v>
      </c>
      <c r="L782" s="15">
        <f>I782-M782</f>
        <v>0</v>
      </c>
      <c r="M782" s="15">
        <f>ROUNDUP(I782*K782,0)</f>
        <v>1</v>
      </c>
      <c r="N782" s="15">
        <f>M782*J782</f>
        <v>1</v>
      </c>
      <c r="O782" s="15">
        <v>0</v>
      </c>
      <c r="P782" s="15">
        <v>0</v>
      </c>
      <c r="Q782" s="15">
        <f>N782-O782-P782</f>
        <v>1</v>
      </c>
      <c r="R782" s="14" t="s">
        <v>75</v>
      </c>
      <c r="S782" s="14">
        <f>IF(R782="N/A", J782-($B$1-F782), J782-($B$1-R782))</f>
        <v>1</v>
      </c>
      <c r="T782" s="15">
        <f>IF($S782&lt;1, "N/A", $M782)</f>
        <v>1</v>
      </c>
      <c r="U782" s="15" t="str">
        <f>IF($S782&lt;2, "N/A", $M782)</f>
        <v>N/A</v>
      </c>
      <c r="V782" s="15" t="str">
        <f>IF($S782&lt;3, "N/A", $M782)</f>
        <v>N/A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List'!$A$3:$AE$1972,19,FALSE)))</f>
        <v>N/A</v>
      </c>
      <c r="AB782" s="14" t="str">
        <f>IF(C782="DM", "N/A", IF(Z782="No","N/A",VLOOKUP(B782,'Extension List'!$A$3:$AE$1972,21,FALSE)))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>
        <f>IF(AD782="N/A", L782+T782, L782+AG782)</f>
        <v>1</v>
      </c>
      <c r="AN782" s="15" t="str">
        <f>IF(AD782="N/A", IF(U782="N/A", "N/A", L782+U782), AD782+AH782)</f>
        <v>N/A</v>
      </c>
      <c r="AO782" s="15" t="str">
        <f>IF(AD782="N/A", IF(V782="N/A", "N/A", L782+V782), IF(AI782="N/A", "N/A", AD782+AI782))</f>
        <v>N/A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40</v>
      </c>
      <c r="AS782" s="14" t="s">
        <v>40</v>
      </c>
      <c r="AT782" s="14" t="s">
        <v>40</v>
      </c>
      <c r="AU782" s="14" t="s">
        <v>40</v>
      </c>
      <c r="AV782" s="14" t="s">
        <v>40</v>
      </c>
      <c r="AW782" s="14" t="s">
        <v>40</v>
      </c>
      <c r="AX782" s="14" t="s">
        <v>40</v>
      </c>
      <c r="AY782" s="14" t="s">
        <v>40</v>
      </c>
      <c r="AZ782" s="14" t="s">
        <v>40</v>
      </c>
      <c r="BA782" s="14" t="s">
        <v>40</v>
      </c>
      <c r="BB782" s="14" t="s">
        <v>40</v>
      </c>
      <c r="BC782" s="14" t="s">
        <v>40</v>
      </c>
      <c r="BD782" s="14" t="s">
        <v>40</v>
      </c>
      <c r="BE782" s="14" t="s">
        <v>40</v>
      </c>
      <c r="BF782" s="14" t="s">
        <v>40</v>
      </c>
      <c r="BG782" s="14" t="s">
        <v>40</v>
      </c>
      <c r="BH782" s="14" t="s">
        <v>40</v>
      </c>
      <c r="BI782" s="14"/>
      <c r="BJ782" s="15">
        <f>IF(AR782="R", $CA782, IF(OR(AR782="P", AR782="T", AR782="N"), 0, IF($C782="DM", $T782, IF(OR(AR782="Y", AR782="IR"),$AM782,IF(AR782="C", IF($BI782="Y", IF($AF782="N/A", $Q782, $AF782), IF($AG782="N/A", $T782,$AG782)))))))</f>
        <v>1</v>
      </c>
      <c r="BK782" s="15">
        <f>IF(AS782="R", $CA782, IF(OR(AS782="P", AS782="T", AS782="N"), 0, IF($C782="DM", $T782, IF(OR(AS782="Y", AS782="IR"),$AM782,IF(AS782="C", IF($BI782="Y", IF($AF782="N/A", $Q782, $AF782), IF($AG782="N/A", $T782,$AG782)))))))</f>
        <v>1</v>
      </c>
      <c r="BL782" s="15">
        <f>IF(AT782="R", $CA782, IF(OR(AT782="P", AT782="T", AT782="N"), 0, IF($C782="DM", $T782, IF(OR(AT782="Y", AT782="IR"),$AM782,IF(AT782="C", IF($BI782="Y", IF($AF782="N/A", $Q782, $AF782), IF($AG782="N/A", $T782,$AG782)))))))</f>
        <v>1</v>
      </c>
      <c r="BM782" s="15">
        <f>IF(AU782="R", $CA782, IF(OR(AU782="P", AU782="T", AU782="N"), 0, IF($C782="DM", $T782, IF(OR(AU782="Y", AU782="IR"),$AM782,IF(AU782="C", IF($BI782="Y", IF($AF782="N/A", $Q782, $AF782), IF($AG782="N/A", $T782,$AG782)))))))</f>
        <v>1</v>
      </c>
      <c r="BN782" s="15">
        <f>IF(AV782="R", $CA782, IF(OR(AV782="P", AV782="T", AV782="N"), 0, IF($C782="DM", $T782, IF(OR(AV782="Y", AV782="IR"),$AM782,IF(AV782="C", IF($BI782="Y", IF($AF782="N/A", $Q782, $AF782), IF($AG782="N/A", $T782,$AG782)))))))</f>
        <v>1</v>
      </c>
      <c r="BO782" s="15">
        <f>IF(AW782="R", $CA782, IF(OR(AW782="P", AW782="T", AW782="N"), 0, IF($C782="DM", $T782, IF(OR(AW782="Y", AW782="IR"),$AM782,IF(AW782="C", IF($BI782="Y", IF($AF782="N/A", $Q782, $AF782), IF($AG782="N/A", $T782,$AG782)))))))</f>
        <v>1</v>
      </c>
      <c r="BP782" s="15">
        <f>IF(AX782="R", $CA782, IF(OR(AX782="P", AX782="T", AX782="N"), 0, IF($C782="DM", $T782, IF(OR(AX782="Y", AX782="IR"),$AM782,IF(AX782="C", IF($BI782="Y", IF($AF782="N/A", $Q782, $AF782), IF($AG782="N/A", $T782,$AG782)))))))</f>
        <v>1</v>
      </c>
      <c r="BQ782" s="15">
        <f>IF(AY782="R", $CA782, IF(OR(AY782="P", AY782="T", AY782="N"), 0, IF($C782="DM", $T782, IF(OR(AY782="Y", AY782="IR"),$AM782,IF(AY782="C", IF($BI782="Y", IF($AF782="N/A", $Q782, $AF782), IF($AG782="N/A", $T782,$AG782)))))))</f>
        <v>1</v>
      </c>
      <c r="BR782" s="15">
        <f>IF(AZ782="R", $CA782, IF(OR(AZ782="P", AZ782="T", AZ782="N"), 0, IF($C782="DM", $T782, IF(OR(AZ782="Y", AZ782="IR"),$AM782,IF(AZ782="C", IF($BI782="Y", IF($AF782="N/A", $Q782, $AF782), IF($AG782="N/A", $T782,$AG782)))))))</f>
        <v>1</v>
      </c>
      <c r="BS782" s="15">
        <f>IF(BA782="R", $CA782, IF(OR(BA782="P", BA782="T", BA782="N"), 0, IF($C782="DM", $T782, IF(OR(BA782="Y", BA782="IR"),$AM782,IF(BA782="C", IF($BI782="Y", IF($AF782="N/A", $Q782, $AF782), IF($AG782="N/A", $T782,$AG782)))))))</f>
        <v>1</v>
      </c>
      <c r="BT782" s="15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1</v>
      </c>
      <c r="BU782" s="15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1</v>
      </c>
      <c r="BV782" s="15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1</v>
      </c>
      <c r="BW782" s="15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1</v>
      </c>
      <c r="BX782" s="15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1</v>
      </c>
      <c r="BY782" s="15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1</v>
      </c>
      <c r="BZ782" s="15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1</v>
      </c>
      <c r="CA782" s="14" t="s">
        <v>75</v>
      </c>
      <c r="CB782" s="15">
        <f>BZ782</f>
        <v>1</v>
      </c>
      <c r="CC782" s="14" t="str">
        <f>IF(OR($BH782="T", $BH782="R"), 0, IF($BH782="C", IF($BI782="Y", IF($BA782="C", 0, IF(AF782="N/A", Q782-T782, AF782-AG782)), IF($AF782="N/A", U782, AH782)), AN782))</f>
        <v>N/A</v>
      </c>
      <c r="CD782" s="14" t="str">
        <f>IF(OR($BH782="T", $BH782="R"), 0, IF($BH782="C", IF($BI782="Y", 0, IF($AF782="N/A", V782, AI782)), AO782))</f>
        <v>N/A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S:0 G:1 GR:1</v>
      </c>
      <c r="CH782" s="6"/>
      <c r="CK782" s="6"/>
      <c r="CL782" s="6"/>
      <c r="CM782" s="6"/>
      <c r="CN782" s="6"/>
      <c r="CO782" s="6"/>
      <c r="CP782" s="6"/>
    </row>
    <row r="783" spans="1:94" x14ac:dyDescent="0.25">
      <c r="A783" s="13">
        <v>5594</v>
      </c>
      <c r="B783" s="14" t="s">
        <v>3093</v>
      </c>
      <c r="C783" s="14" t="s">
        <v>64</v>
      </c>
      <c r="D783" s="14" t="s">
        <v>56</v>
      </c>
      <c r="E783" s="14">
        <f>VLOOKUP(B783, 'Rookie Year'!$A$2:$B$55555,2,FALSE)</f>
        <v>2024</v>
      </c>
      <c r="F783" s="14">
        <v>2024</v>
      </c>
      <c r="G783" s="14" t="s">
        <v>40</v>
      </c>
      <c r="H783" s="14" t="s">
        <v>2145</v>
      </c>
      <c r="I783" s="15">
        <v>17</v>
      </c>
      <c r="J783" s="14">
        <v>4</v>
      </c>
      <c r="K783" s="16">
        <f>IF(AND(G783&lt;&gt;"N",R783="N/A"), IF(I783&lt;4, 0, 0.25),IF(I783=1, IF(J783=1,0.25, 0.25), IF(I783&lt;13, 0.25, IF(I783&lt;26, 0.4, IF(I783&lt;51, 0.6, 0.75)))))</f>
        <v>0.25</v>
      </c>
      <c r="L783" s="15">
        <f>I783-M783</f>
        <v>12</v>
      </c>
      <c r="M783" s="15">
        <f>ROUNDUP(I783*K783,0)</f>
        <v>5</v>
      </c>
      <c r="N783" s="15">
        <f>M783*J783</f>
        <v>20</v>
      </c>
      <c r="O783" s="15">
        <v>10</v>
      </c>
      <c r="P783" s="15">
        <v>0</v>
      </c>
      <c r="Q783" s="15">
        <f>N783-O783-P783</f>
        <v>10</v>
      </c>
      <c r="R783" s="14" t="s">
        <v>75</v>
      </c>
      <c r="S783" s="14">
        <f>IF(R783="N/A", J783-($B$1-F783), J783-($B$1-R783))</f>
        <v>3</v>
      </c>
      <c r="T783" s="15">
        <v>10</v>
      </c>
      <c r="U783" s="15">
        <v>0</v>
      </c>
      <c r="V783" s="15">
        <v>0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List'!$A$3:$AE$1972,19,FALSE)))</f>
        <v>N/A</v>
      </c>
      <c r="AB783" s="14" t="str">
        <f>IF(C783="DM", "N/A", IF(Z783="No","N/A",VLOOKUP(B783,'Extension List'!$A$3:$AE$1972,21,FALSE)))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>
        <f>IF(AD783="N/A", L783+T783, L783+AG783)</f>
        <v>22</v>
      </c>
      <c r="AN783" s="15">
        <f>IF(AD783="N/A", IF(U783="N/A", "N/A", L783+U783), AD783+AH783)</f>
        <v>12</v>
      </c>
      <c r="AO783" s="15">
        <f>IF(AD783="N/A", IF(V783="N/A", "N/A", L783+V783), IF(AI783="N/A", "N/A", AD783+AI783))</f>
        <v>12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40</v>
      </c>
      <c r="AS783" s="14" t="s">
        <v>40</v>
      </c>
      <c r="AT783" s="14" t="s">
        <v>40</v>
      </c>
      <c r="AU783" s="14" t="s">
        <v>40</v>
      </c>
      <c r="AV783" s="14" t="s">
        <v>40</v>
      </c>
      <c r="AW783" s="14" t="s">
        <v>40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I783" s="14"/>
      <c r="BJ783" s="15">
        <f>IF(AR783="R", $CA783, IF(OR(AR783="P", AR783="T", AR783="N"), 0, IF($C783="DM", $T783, IF(OR(AR783="Y", AR783="IR"),$AM783,IF(AR783="C", IF($BI783="Y", IF($AF783="N/A", $Q783, $AF783), IF($AG783="N/A", $T783,$AG783)))))))</f>
        <v>22</v>
      </c>
      <c r="BK783" s="15">
        <f>IF(AS783="R", $CA783, IF(OR(AS783="P", AS783="T", AS783="N"), 0, IF($C783="DM", $T783, IF(OR(AS783="Y", AS783="IR"),$AM783,IF(AS783="C", IF($BI783="Y", IF($AF783="N/A", $Q783, $AF783), IF($AG783="N/A", $T783,$AG783)))))))</f>
        <v>22</v>
      </c>
      <c r="BL783" s="15">
        <f>IF(AT783="R", $CA783, IF(OR(AT783="P", AT783="T", AT783="N"), 0, IF($C783="DM", $T783, IF(OR(AT783="Y", AT783="IR"),$AM783,IF(AT783="C", IF($BI783="Y", IF($AF783="N/A", $Q783, $AF783), IF($AG783="N/A", $T783,$AG783)))))))</f>
        <v>22</v>
      </c>
      <c r="BM783" s="15">
        <f>IF(AU783="R", $CA783, IF(OR(AU783="P", AU783="T", AU783="N"), 0, IF($C783="DM", $T783, IF(OR(AU783="Y", AU783="IR"),$AM783,IF(AU783="C", IF($BI783="Y", IF($AF783="N/A", $Q783, $AF783), IF($AG783="N/A", $T783,$AG783)))))))</f>
        <v>22</v>
      </c>
      <c r="BN783" s="15">
        <f>IF(AV783="R", $CA783, IF(OR(AV783="P", AV783="T", AV783="N"), 0, IF($C783="DM", $T783, IF(OR(AV783="Y", AV783="IR"),$AM783,IF(AV783="C", IF($BI783="Y", IF($AF783="N/A", $Q783, $AF783), IF($AG783="N/A", $T783,$AG783)))))))</f>
        <v>22</v>
      </c>
      <c r="BO783" s="15">
        <f>IF(AW783="R", $CA783, IF(OR(AW783="P", AW783="T", AW783="N"), 0, IF($C783="DM", $T783, IF(OR(AW783="Y", AW783="IR"),$AM783,IF(AW783="C", IF($BI783="Y", IF($AF783="N/A", $Q783, $AF783), IF($AG783="N/A", $T783,$AG783)))))))</f>
        <v>22</v>
      </c>
      <c r="BP783" s="15">
        <f>IF(AX783="R", $CA783, IF(OR(AX783="P", AX783="T", AX783="N"), 0, IF($C783="DM", $T783, IF(OR(AX783="Y", AX783="IR"),$AM783,IF(AX783="C", IF($BI783="Y", IF($AF783="N/A", $Q783, $AF783), IF($AG783="N/A", $T783,$AG783)))))))</f>
        <v>22</v>
      </c>
      <c r="BQ783" s="15">
        <f>IF(AY783="R", $CA783, IF(OR(AY783="P", AY783="T", AY783="N"), 0, IF($C783="DM", $T783, IF(OR(AY783="Y", AY783="IR"),$AM783,IF(AY783="C", IF($BI783="Y", IF($AF783="N/A", $Q783, $AF783), IF($AG783="N/A", $T783,$AG783)))))))</f>
        <v>22</v>
      </c>
      <c r="BR783" s="15">
        <f>IF(AZ783="R", $CA783, IF(OR(AZ783="P", AZ783="T", AZ783="N"), 0, IF($C783="DM", $T783, IF(OR(AZ783="Y", AZ783="IR"),$AM783,IF(AZ783="C", IF($BI783="Y", IF($AF783="N/A", $Q783, $AF783), IF($AG783="N/A", $T783,$AG783)))))))</f>
        <v>22</v>
      </c>
      <c r="BS783" s="15">
        <f>IF(BA783="R", $CA783, IF(OR(BA783="P", BA783="T", BA783="N"), 0, IF($C783="DM", $T783, IF(OR(BA783="Y", BA783="IR"),$AM783,IF(BA783="C", IF($BI783="Y", IF($AF783="N/A", $Q783, $AF783), IF($AG783="N/A", $T783,$AG783)))))))</f>
        <v>22</v>
      </c>
      <c r="BT783" s="15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22</v>
      </c>
      <c r="BU783" s="15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22</v>
      </c>
      <c r="BV783" s="15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22</v>
      </c>
      <c r="BW783" s="15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22</v>
      </c>
      <c r="BX783" s="15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22</v>
      </c>
      <c r="BY783" s="15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22</v>
      </c>
      <c r="BZ783" s="15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22</v>
      </c>
      <c r="CA783" s="14" t="s">
        <v>75</v>
      </c>
      <c r="CB783" s="15">
        <f>BZ783</f>
        <v>22</v>
      </c>
      <c r="CC783" s="14">
        <f>IF(OR($BH783="T", $BH783="R"), 0, IF($BH783="C", IF($BI783="Y", IF($BA783="C", 0, IF(AF783="N/A", Q783-T783, AF783-AG783)), IF($AF783="N/A", U783, AH783)), AN783))</f>
        <v>12</v>
      </c>
      <c r="CD783" s="14">
        <f>IF(OR($BH783="T", $BH783="R"), 0, IF($BH783="C", IF($BI783="Y", 0, IF($AF783="N/A", V783, AI783)), AO783))</f>
        <v>12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S:12 G:5 GR:10</v>
      </c>
      <c r="CH783" s="6"/>
      <c r="CK783" s="6"/>
      <c r="CL783" s="6"/>
      <c r="CM783" s="6"/>
      <c r="CN783" s="6"/>
      <c r="CO783" s="6"/>
      <c r="CP783" s="6"/>
    </row>
    <row r="784" spans="1:94" x14ac:dyDescent="0.25">
      <c r="A784" s="13">
        <v>5959</v>
      </c>
      <c r="B784" s="14" t="s">
        <v>566</v>
      </c>
      <c r="C784" s="14" t="s">
        <v>64</v>
      </c>
      <c r="D784" s="14" t="s">
        <v>56</v>
      </c>
      <c r="E784" s="14">
        <f>VLOOKUP(B784, 'Rookie Year'!$A$2:$B$55555,2,FALSE)</f>
        <v>2017</v>
      </c>
      <c r="F784" s="14">
        <v>2025</v>
      </c>
      <c r="G784" s="14" t="s">
        <v>42</v>
      </c>
      <c r="H784" s="14" t="s">
        <v>1927</v>
      </c>
      <c r="I784" s="15">
        <v>7</v>
      </c>
      <c r="J784" s="14">
        <v>2</v>
      </c>
      <c r="K784" s="16">
        <f>IF(AND(G784&lt;&gt;"N",R784="N/A"), IF(I784&lt;4, 0, 0.25),IF(I784=1, IF(J784=1,0.25, 0.25), IF(I784&lt;13, 0.25, IF(I784&lt;26, 0.4, IF(I784&lt;51, 0.6, 0.75)))))</f>
        <v>0.25</v>
      </c>
      <c r="L784" s="15">
        <f>I784-M784</f>
        <v>5</v>
      </c>
      <c r="M784" s="15">
        <f>ROUNDUP(I784*K784,0)</f>
        <v>2</v>
      </c>
      <c r="N784" s="15">
        <f>M784*J784</f>
        <v>4</v>
      </c>
      <c r="O784" s="15">
        <v>0</v>
      </c>
      <c r="P784" s="15">
        <v>0</v>
      </c>
      <c r="Q784" s="15">
        <f>N784-O784-P784</f>
        <v>4</v>
      </c>
      <c r="R784" s="14" t="s">
        <v>75</v>
      </c>
      <c r="S784" s="14">
        <f>IF(R784="N/A", J784-($B$1-F784), J784-($B$1-R784))</f>
        <v>2</v>
      </c>
      <c r="T784" s="15">
        <v>4</v>
      </c>
      <c r="U784" s="15">
        <v>0</v>
      </c>
      <c r="V784" s="15" t="str">
        <f>IF($S784&lt;3, "N/A", $M784)</f>
        <v>N/A</v>
      </c>
      <c r="W784" s="15" t="str">
        <f>IF($S784&lt;4, "N/A", $M784)</f>
        <v>N/A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No</v>
      </c>
      <c r="AA784" s="17" t="str">
        <f>IF(C784="DM", "N/A", IF(Z784="No","N/A",VLOOKUP(B784,'Extension List'!$A$3:$AE$1972,19,FALSE)))</f>
        <v>N/A</v>
      </c>
      <c r="AB784" s="14" t="str">
        <f>IF(C784="DM", "N/A", IF(Z784="No","N/A",VLOOKUP(B784,'Extension List'!$A$3:$AE$1972,21,FALSE)))</f>
        <v>N/A</v>
      </c>
      <c r="AC784" s="14" t="str">
        <f>IF(AA784="N/A", "N/A", 0)</f>
        <v>N/A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>
        <f>IF(AD784="N/A", L784+T784, L784+AG784)</f>
        <v>9</v>
      </c>
      <c r="AN784" s="15">
        <f>IF(AD784="N/A", IF(U784="N/A", "N/A", L784+U784), AD784+AH784)</f>
        <v>5</v>
      </c>
      <c r="AO784" s="15" t="str">
        <f>IF(AD784="N/A", IF(V784="N/A", "N/A", L784+V784), IF(AI784="N/A", "N/A", AD784+AI784))</f>
        <v>N/A</v>
      </c>
      <c r="AP784" s="15" t="str">
        <f>IF(AD784="N/A", IF(W784="N/A", "N/A", L784+W784), IF(AJ784="N/A", "N/A", AD784+AJ784))</f>
        <v>N/A</v>
      </c>
      <c r="AQ784" s="15" t="str">
        <f>IF(AD784="N/A", IF(X784="N/A", "N/A", L784+X784), IF(AK784="N/A", "N/A", AD784+AK784))</f>
        <v>N/A</v>
      </c>
      <c r="AR784" s="14" t="s">
        <v>40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40</v>
      </c>
      <c r="AZ784" s="14" t="s">
        <v>40</v>
      </c>
      <c r="BA784" s="14" t="s">
        <v>40</v>
      </c>
      <c r="BB784" s="14" t="s">
        <v>40</v>
      </c>
      <c r="BC784" s="14" t="s">
        <v>40</v>
      </c>
      <c r="BD784" s="14" t="s">
        <v>40</v>
      </c>
      <c r="BE784" s="14" t="s">
        <v>40</v>
      </c>
      <c r="BF784" s="14" t="s">
        <v>40</v>
      </c>
      <c r="BG784" s="14" t="s">
        <v>40</v>
      </c>
      <c r="BH784" s="14" t="s">
        <v>40</v>
      </c>
      <c r="BJ784" s="15">
        <f>IF(AR784="R", $CA784, IF(OR(AR784="P", AR784="T", AR784="N"), 0, IF($C784="DM", $T784, IF(OR(AR784="Y", AR784="IR"),$AM784,IF(AR784="C", IF($BI784="Y", IF($AF784="N/A", $Q784, $AF784), IF($AG784="N/A", $T784,$AG784)))))))</f>
        <v>9</v>
      </c>
      <c r="BK784" s="15">
        <f>IF(AS784="R", $CA784, IF(OR(AS784="P", AS784="T", AS784="N"), 0, IF($C784="DM", $T784, IF(OR(AS784="Y", AS784="IR"),$AM784,IF(AS784="C", IF($BI784="Y", IF($AF784="N/A", $Q784, $AF784), IF($AG784="N/A", $T784,$AG784)))))))</f>
        <v>9</v>
      </c>
      <c r="BL784" s="15">
        <f>IF(AT784="R", $CA784, IF(OR(AT784="P", AT784="T", AT784="N"), 0, IF($C784="DM", $T784, IF(OR(AT784="Y", AT784="IR"),$AM784,IF(AT784="C", IF($BI784="Y", IF($AF784="N/A", $Q784, $AF784), IF($AG784="N/A", $T784,$AG784)))))))</f>
        <v>9</v>
      </c>
      <c r="BM784" s="15">
        <f>IF(AU784="R", $CA784, IF(OR(AU784="P", AU784="T", AU784="N"), 0, IF($C784="DM", $T784, IF(OR(AU784="Y", AU784="IR"),$AM784,IF(AU784="C", IF($BI784="Y", IF($AF784="N/A", $Q784, $AF784), IF($AG784="N/A", $T784,$AG784)))))))</f>
        <v>9</v>
      </c>
      <c r="BN784" s="15">
        <f>IF(AV784="R", $CA784, IF(OR(AV784="P", AV784="T", AV784="N"), 0, IF($C784="DM", $T784, IF(OR(AV784="Y", AV784="IR"),$AM784,IF(AV784="C", IF($BI784="Y", IF($AF784="N/A", $Q784, $AF784), IF($AG784="N/A", $T784,$AG784)))))))</f>
        <v>9</v>
      </c>
      <c r="BO784" s="15">
        <f>IF(AW784="R", $CA784, IF(OR(AW784="P", AW784="T", AW784="N"), 0, IF($C784="DM", $T784, IF(OR(AW784="Y", AW784="IR"),$AM784,IF(AW784="C", IF($BI784="Y", IF($AF784="N/A", $Q784, $AF784), IF($AG784="N/A", $T784,$AG784)))))))</f>
        <v>9</v>
      </c>
      <c r="BP784" s="15">
        <f>IF(AX784="R", $CA784, IF(OR(AX784="P", AX784="T", AX784="N"), 0, IF($C784="DM", $T784, IF(OR(AX784="Y", AX784="IR"),$AM784,IF(AX784="C", IF($BI784="Y", IF($AF784="N/A", $Q784, $AF784), IF($AG784="N/A", $T784,$AG784)))))))</f>
        <v>9</v>
      </c>
      <c r="BQ784" s="15">
        <f>IF(AY784="R", $CA784, IF(OR(AY784="P", AY784="T", AY784="N"), 0, IF($C784="DM", $T784, IF(OR(AY784="Y", AY784="IR"),$AM784,IF(AY784="C", IF($BI784="Y", IF($AF784="N/A", $Q784, $AF784), IF($AG784="N/A", $T784,$AG784)))))))</f>
        <v>9</v>
      </c>
      <c r="BR784" s="15">
        <f>IF(AZ784="R", $CA784, IF(OR(AZ784="P", AZ784="T", AZ784="N"), 0, IF($C784="DM", $T784, IF(OR(AZ784="Y", AZ784="IR"),$AM784,IF(AZ784="C", IF($BI784="Y", IF($AF784="N/A", $Q784, $AF784), IF($AG784="N/A", $T784,$AG784)))))))</f>
        <v>9</v>
      </c>
      <c r="BS784" s="15">
        <f>IF(BA784="R", $CA784, IF(OR(BA784="P", BA784="T", BA784="N"), 0, IF($C784="DM", $T784, IF(OR(BA784="Y", BA784="IR"),$AM784,IF(BA784="C", IF($BI784="Y", IF($AF784="N/A", $Q784, $AF784), IF($AG784="N/A", $T784,$AG784)))))))</f>
        <v>9</v>
      </c>
      <c r="BT784" s="15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9</v>
      </c>
      <c r="BU784" s="15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9</v>
      </c>
      <c r="BV784" s="15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9</v>
      </c>
      <c r="BW784" s="15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9</v>
      </c>
      <c r="BX784" s="15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9</v>
      </c>
      <c r="BY784" s="15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9</v>
      </c>
      <c r="BZ784" s="15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9</v>
      </c>
      <c r="CA784" s="14" t="s">
        <v>75</v>
      </c>
      <c r="CB784" s="15">
        <f>BZ784</f>
        <v>9</v>
      </c>
      <c r="CC784" s="14">
        <f>IF(OR($BH784="T", $BH784="R"), 0, IF($BH784="C", IF($BI784="Y", IF($BA784="C", 0, IF(AF784="N/A", Q784-T784, AF784-AG784)), IF($AF784="N/A", U784, AH784)), AN784))</f>
        <v>5</v>
      </c>
      <c r="CD784" s="14" t="str">
        <f>IF(OR($BH784="T", $BH784="R"), 0, IF($BH784="C", IF($BI784="Y", 0, IF($AF784="N/A", V784, AI784)), AO784))</f>
        <v>N/A</v>
      </c>
      <c r="CE784" s="14" t="str">
        <f>IF(OR($BH784="T", $BH784="R"), 0, IF($BH784="C", IF($BI784="Y", 0, IF($AF784="N/A", W784, AJ784)), AP784))</f>
        <v>N/A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S:5 G:2 GR:4</v>
      </c>
      <c r="CH784" s="6"/>
      <c r="CK784" s="6"/>
      <c r="CL784" s="6"/>
      <c r="CM784" s="6"/>
      <c r="CN784" s="6"/>
      <c r="CO784" s="6"/>
      <c r="CP784" s="6"/>
    </row>
    <row r="785" spans="1:94" x14ac:dyDescent="0.25">
      <c r="A785" s="13">
        <v>6077</v>
      </c>
      <c r="B785" s="14" t="s">
        <v>3193</v>
      </c>
      <c r="C785" s="14" t="s">
        <v>64</v>
      </c>
      <c r="D785" s="14" t="s">
        <v>56</v>
      </c>
      <c r="E785" s="14">
        <v>2025</v>
      </c>
      <c r="F785" s="14">
        <v>2025</v>
      </c>
      <c r="G785" s="14" t="s">
        <v>40</v>
      </c>
      <c r="H785" s="14" t="s">
        <v>2217</v>
      </c>
      <c r="I785" s="15">
        <v>1</v>
      </c>
      <c r="J785" s="14">
        <v>3</v>
      </c>
      <c r="K785" s="16">
        <f>IF(AND(G785&lt;&gt;"N",R785="N/A"), IF(I785&lt;4, 0, 0.25),IF(I785=1, IF(J785=1,0.25, 0.25), IF(I785&lt;13, 0.25, IF(I785&lt;26, 0.4, IF(I785&lt;51, 0.6, 0.75)))))</f>
        <v>0</v>
      </c>
      <c r="L785" s="15">
        <f>I785-M785</f>
        <v>1</v>
      </c>
      <c r="M785" s="15">
        <f>ROUNDUP(I785*K785,0)</f>
        <v>0</v>
      </c>
      <c r="N785" s="15">
        <f>M785*J785</f>
        <v>0</v>
      </c>
      <c r="O785" s="15">
        <v>0</v>
      </c>
      <c r="P785" s="15">
        <v>0</v>
      </c>
      <c r="Q785" s="15">
        <f>N785-O785-P785</f>
        <v>0</v>
      </c>
      <c r="R785" s="14" t="s">
        <v>75</v>
      </c>
      <c r="S785" s="14">
        <f>IF(R785="N/A", J785-($B$1-F785), J785-($B$1-R785))</f>
        <v>3</v>
      </c>
      <c r="T785" s="15">
        <f>IF($S785&lt;1, "N/A", $M785)</f>
        <v>0</v>
      </c>
      <c r="U785" s="15">
        <f>IF($S785&lt;2, "N/A", $M785)</f>
        <v>0</v>
      </c>
      <c r="V785" s="15">
        <f>IF($S785&lt;3, "N/A", $M785)</f>
        <v>0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No</v>
      </c>
      <c r="AA785" s="17" t="str">
        <f>IF(C785="DM", "N/A", IF(Z785="No","N/A",VLOOKUP(B785,'Extension List'!$A$3:$AE$1972,19,FALSE)))</f>
        <v>N/A</v>
      </c>
      <c r="AB785" s="14" t="str">
        <f>IF(C785="DM", "N/A", IF(Z785="No","N/A",VLOOKUP(B785,'Extension List'!$A$3:$AE$1972,21,FALSE)))</f>
        <v>N/A</v>
      </c>
      <c r="AC785" s="14" t="str">
        <f>IF(AA785="N/A", "N/A", 0)</f>
        <v>N/A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>
        <f>IF(AD785="N/A", L785+T785, L785+AG785)</f>
        <v>1</v>
      </c>
      <c r="AN785" s="15">
        <f>IF(AD785="N/A", IF(U785="N/A", "N/A", L785+U785), AD785+AH785)</f>
        <v>1</v>
      </c>
      <c r="AO785" s="15">
        <f>IF(AD785="N/A", IF(V785="N/A", "N/A", L785+V785), IF(AI785="N/A", "N/A", AD785+AI785))</f>
        <v>1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40</v>
      </c>
      <c r="AS785" s="14" t="s">
        <v>40</v>
      </c>
      <c r="AT785" s="14" t="s">
        <v>40</v>
      </c>
      <c r="AU785" s="14" t="s">
        <v>40</v>
      </c>
      <c r="AV785" s="14" t="s">
        <v>40</v>
      </c>
      <c r="AW785" s="14" t="s">
        <v>40</v>
      </c>
      <c r="AX785" s="14" t="s">
        <v>40</v>
      </c>
      <c r="AY785" s="14" t="s">
        <v>40</v>
      </c>
      <c r="AZ785" s="14" t="s">
        <v>40</v>
      </c>
      <c r="BA785" s="14" t="s">
        <v>40</v>
      </c>
      <c r="BB785" s="14" t="s">
        <v>40</v>
      </c>
      <c r="BC785" s="14" t="s">
        <v>40</v>
      </c>
      <c r="BD785" s="14" t="s">
        <v>40</v>
      </c>
      <c r="BE785" s="14" t="s">
        <v>40</v>
      </c>
      <c r="BF785" s="14" t="s">
        <v>40</v>
      </c>
      <c r="BG785" s="14" t="s">
        <v>40</v>
      </c>
      <c r="BH785" s="14" t="s">
        <v>40</v>
      </c>
      <c r="BJ785" s="15">
        <f>IF(AR785="R", $CA785, IF(OR(AR785="P", AR785="T", AR785="N"), 0, IF($C785="DM", $T785, IF(OR(AR785="Y", AR785="IR"),$AM785,IF(AR785="C", IF($BI785="Y", IF($AF785="N/A", $Q785, $AF785), IF($AG785="N/A", $T785,$AG785)))))))</f>
        <v>1</v>
      </c>
      <c r="BK785" s="15">
        <f>IF(AS785="R", $CA785, IF(OR(AS785="P", AS785="T", AS785="N"), 0, IF($C785="DM", $T785, IF(OR(AS785="Y", AS785="IR"),$AM785,IF(AS785="C", IF($BI785="Y", IF($AF785="N/A", $Q785, $AF785), IF($AG785="N/A", $T785,$AG785)))))))</f>
        <v>1</v>
      </c>
      <c r="BL785" s="15">
        <f>IF(AT785="R", $CA785, IF(OR(AT785="P", AT785="T", AT785="N"), 0, IF($C785="DM", $T785, IF(OR(AT785="Y", AT785="IR"),$AM785,IF(AT785="C", IF($BI785="Y", IF($AF785="N/A", $Q785, $AF785), IF($AG785="N/A", $T785,$AG785)))))))</f>
        <v>1</v>
      </c>
      <c r="BM785" s="15">
        <f>IF(AU785="R", $CA785, IF(OR(AU785="P", AU785="T", AU785="N"), 0, IF($C785="DM", $T785, IF(OR(AU785="Y", AU785="IR"),$AM785,IF(AU785="C", IF($BI785="Y", IF($AF785="N/A", $Q785, $AF785), IF($AG785="N/A", $T785,$AG785)))))))</f>
        <v>1</v>
      </c>
      <c r="BN785" s="15">
        <f>IF(AV785="R", $CA785, IF(OR(AV785="P", AV785="T", AV785="N"), 0, IF($C785="DM", $T785, IF(OR(AV785="Y", AV785="IR"),$AM785,IF(AV785="C", IF($BI785="Y", IF($AF785="N/A", $Q785, $AF785), IF($AG785="N/A", $T785,$AG785)))))))</f>
        <v>1</v>
      </c>
      <c r="BO785" s="15">
        <f>IF(AW785="R", $CA785, IF(OR(AW785="P", AW785="T", AW785="N"), 0, IF($C785="DM", $T785, IF(OR(AW785="Y", AW785="IR"),$AM785,IF(AW785="C", IF($BI785="Y", IF($AF785="N/A", $Q785, $AF785), IF($AG785="N/A", $T785,$AG785)))))))</f>
        <v>1</v>
      </c>
      <c r="BP785" s="15">
        <f>IF(AX785="R", $CA785, IF(OR(AX785="P", AX785="T", AX785="N"), 0, IF($C785="DM", $T785, IF(OR(AX785="Y", AX785="IR"),$AM785,IF(AX785="C", IF($BI785="Y", IF($AF785="N/A", $Q785, $AF785), IF($AG785="N/A", $T785,$AG785)))))))</f>
        <v>1</v>
      </c>
      <c r="BQ785" s="15">
        <f>IF(AY785="R", $CA785, IF(OR(AY785="P", AY785="T", AY785="N"), 0, IF($C785="DM", $T785, IF(OR(AY785="Y", AY785="IR"),$AM785,IF(AY785="C", IF($BI785="Y", IF($AF785="N/A", $Q785, $AF785), IF($AG785="N/A", $T785,$AG785)))))))</f>
        <v>1</v>
      </c>
      <c r="BR785" s="15">
        <f>IF(AZ785="R", $CA785, IF(OR(AZ785="P", AZ785="T", AZ785="N"), 0, IF($C785="DM", $T785, IF(OR(AZ785="Y", AZ785="IR"),$AM785,IF(AZ785="C", IF($BI785="Y", IF($AF785="N/A", $Q785, $AF785), IF($AG785="N/A", $T785,$AG785)))))))</f>
        <v>1</v>
      </c>
      <c r="BS785" s="15">
        <f>IF(BA785="R", $CA785, IF(OR(BA785="P", BA785="T", BA785="N"), 0, IF($C785="DM", $T785, IF(OR(BA785="Y", BA785="IR"),$AM785,IF(BA785="C", IF($BI785="Y", IF($AF785="N/A", $Q785, $AF785), IF($AG785="N/A", $T785,$AG785)))))))</f>
        <v>1</v>
      </c>
      <c r="BT785" s="15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1</v>
      </c>
      <c r="BU785" s="15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1</v>
      </c>
      <c r="BV785" s="15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1</v>
      </c>
      <c r="BW785" s="15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1</v>
      </c>
      <c r="BX785" s="15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1</v>
      </c>
      <c r="BY785" s="15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1</v>
      </c>
      <c r="BZ785" s="15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1</v>
      </c>
      <c r="CA785" s="14" t="s">
        <v>75</v>
      </c>
      <c r="CB785" s="15">
        <f>BZ785</f>
        <v>1</v>
      </c>
      <c r="CC785" s="14">
        <f>IF(OR($BH785="T", $BH785="R"), 0, IF($BH785="C", IF($BI785="Y", IF($BA785="C", 0, IF(AF785="N/A", Q785-T785, AF785-AG785)), IF($AF785="N/A", U785, AH785)), AN785))</f>
        <v>1</v>
      </c>
      <c r="CD785" s="14">
        <f>IF(OR($BH785="T", $BH785="R"), 0, IF($BH785="C", IF($BI785="Y", 0, IF($AF785="N/A", V785, AI785)), AO785))</f>
        <v>1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S:1 G:0 GR:0</v>
      </c>
      <c r="CH785" s="6"/>
      <c r="CK785" s="6"/>
      <c r="CL785" s="6"/>
      <c r="CM785" s="6"/>
      <c r="CN785" s="6"/>
      <c r="CO785" s="6"/>
      <c r="CP785" s="6"/>
    </row>
    <row r="786" spans="1:94" x14ac:dyDescent="0.25">
      <c r="A786" s="13">
        <v>462</v>
      </c>
      <c r="B786" s="14" t="s">
        <v>1001</v>
      </c>
      <c r="C786" s="14" t="s">
        <v>64</v>
      </c>
      <c r="D786" s="14" t="s">
        <v>56</v>
      </c>
      <c r="E786" s="14">
        <f>VLOOKUP(B786, 'Rookie Year'!$A$2:$B$55555,2,FALSE)</f>
        <v>2013</v>
      </c>
      <c r="F786" s="14">
        <v>2014</v>
      </c>
      <c r="G786" s="14" t="s">
        <v>42</v>
      </c>
      <c r="H786" s="14" t="s">
        <v>1927</v>
      </c>
      <c r="I786" s="15">
        <v>47</v>
      </c>
      <c r="J786" s="14">
        <v>2</v>
      </c>
      <c r="K786" s="16">
        <f>IF(AND(G786&lt;&gt;"N",R786="N/A"), IF(I786&lt;4, 0, 0.25),IF(I786=1, IF(J786=1,0.25, 0.25), IF(I786&lt;13, 0.25, IF(I786&lt;26, 0.4, IF(I786&lt;51, 0.6, 0.75)))))</f>
        <v>0.6</v>
      </c>
      <c r="L786" s="15">
        <f>I786-M786</f>
        <v>18</v>
      </c>
      <c r="M786" s="15">
        <f>ROUNDUP(I786*K786,0)</f>
        <v>29</v>
      </c>
      <c r="N786" s="15">
        <f>M786*J786</f>
        <v>58</v>
      </c>
      <c r="O786" s="15">
        <v>15</v>
      </c>
      <c r="P786" s="15">
        <v>29</v>
      </c>
      <c r="Q786" s="15">
        <f>N786-O786-P786</f>
        <v>14</v>
      </c>
      <c r="R786" s="14">
        <v>2024</v>
      </c>
      <c r="S786" s="14">
        <f>IF(R786="N/A", J786-($B$1-F786), J786-($B$1-R786))</f>
        <v>1</v>
      </c>
      <c r="T786" s="15">
        <v>14</v>
      </c>
      <c r="U786" s="15" t="str">
        <f>IF($S786&lt;2, "N/A", $M786)</f>
        <v>N/A</v>
      </c>
      <c r="V786" s="15" t="str">
        <f>IF($S786&lt;3, "N/A", $M786)</f>
        <v>N/A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Yes</v>
      </c>
      <c r="AA786" s="17">
        <f>IF(C786="DM", "N/A", IF(Z786="No","N/A",VLOOKUP(B786,'Extension List'!$A$3:$AE$1972,19,FALSE)))</f>
        <v>47</v>
      </c>
      <c r="AB786" s="14">
        <f>IF(C786="DM", "N/A", IF(Z786="No","N/A",VLOOKUP(B786,'Extension List'!$A$3:$AE$1972,21,FALSE)))</f>
        <v>4</v>
      </c>
      <c r="AC786" s="14">
        <f>IF(AA786="N/A", "N/A", 0)</f>
        <v>0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>
        <f>IF(AD786="N/A", L786+T786, L786+AG786)</f>
        <v>32</v>
      </c>
      <c r="AN786" s="15" t="str">
        <f>IF(AD786="N/A", IF(U786="N/A", "N/A", L786+U786), AD786+AH786)</f>
        <v>N/A</v>
      </c>
      <c r="AO786" s="15" t="str">
        <f>IF(AD786="N/A", IF(V786="N/A", "N/A", L786+V786), IF(AI786="N/A", "N/A", AD786+AI786))</f>
        <v>N/A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40</v>
      </c>
      <c r="AS786" s="14" t="s">
        <v>40</v>
      </c>
      <c r="AT786" s="14" t="s">
        <v>40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I786" s="14"/>
      <c r="BJ786" s="15">
        <f>IF(AR786="R", $CA786, IF(OR(AR786="P", AR786="T", AR786="N"), 0, IF($C786="DM", $T786, IF(OR(AR786="Y", AR786="IR"),$AM786,IF(AR786="C", IF($BI786="Y", IF($AF786="N/A", $Q786, $AF786), IF($AG786="N/A", $T786,$AG786)))))))</f>
        <v>32</v>
      </c>
      <c r="BK786" s="15">
        <f>IF(AS786="R", $CA786, IF(OR(AS786="P", AS786="T", AS786="N"), 0, IF($C786="DM", $T786, IF(OR(AS786="Y", AS786="IR"),$AM786,IF(AS786="C", IF($BI786="Y", IF($AF786="N/A", $Q786, $AF786), IF($AG786="N/A", $T786,$AG786)))))))</f>
        <v>32</v>
      </c>
      <c r="BL786" s="15">
        <f>IF(AT786="R", $CA786, IF(OR(AT786="P", AT786="T", AT786="N"), 0, IF($C786="DM", $T786, IF(OR(AT786="Y", AT786="IR"),$AM786,IF(AT786="C", IF($BI786="Y", IF($AF786="N/A", $Q786, $AF786), IF($AG786="N/A", $T786,$AG786)))))))</f>
        <v>32</v>
      </c>
      <c r="BM786" s="15">
        <f>IF(AU786="R", $CA786, IF(OR(AU786="P", AU786="T", AU786="N"), 0, IF($C786="DM", $T786, IF(OR(AU786="Y", AU786="IR"),$AM786,IF(AU786="C", IF($BI786="Y", IF($AF786="N/A", $Q786, $AF786), IF($AG786="N/A", $T786,$AG786)))))))</f>
        <v>32</v>
      </c>
      <c r="BN786" s="15">
        <f>IF(AV786="R", $CA786, IF(OR(AV786="P", AV786="T", AV786="N"), 0, IF($C786="DM", $T786, IF(OR(AV786="Y", AV786="IR"),$AM786,IF(AV786="C", IF($BI786="Y", IF($AF786="N/A", $Q786, $AF786), IF($AG786="N/A", $T786,$AG786)))))))</f>
        <v>32</v>
      </c>
      <c r="BO786" s="15">
        <f>IF(AW786="R", $CA786, IF(OR(AW786="P", AW786="T", AW786="N"), 0, IF($C786="DM", $T786, IF(OR(AW786="Y", AW786="IR"),$AM786,IF(AW786="C", IF($BI786="Y", IF($AF786="N/A", $Q786, $AF786), IF($AG786="N/A", $T786,$AG786)))))))</f>
        <v>32</v>
      </c>
      <c r="BP786" s="15">
        <f>IF(AX786="R", $CA786, IF(OR(AX786="P", AX786="T", AX786="N"), 0, IF($C786="DM", $T786, IF(OR(AX786="Y", AX786="IR"),$AM786,IF(AX786="C", IF($BI786="Y", IF($AF786="N/A", $Q786, $AF786), IF($AG786="N/A", $T786,$AG786)))))))</f>
        <v>32</v>
      </c>
      <c r="BQ786" s="15">
        <f>IF(AY786="R", $CA786, IF(OR(AY786="P", AY786="T", AY786="N"), 0, IF($C786="DM", $T786, IF(OR(AY786="Y", AY786="IR"),$AM786,IF(AY786="C", IF($BI786="Y", IF($AF786="N/A", $Q786, $AF786), IF($AG786="N/A", $T786,$AG786)))))))</f>
        <v>32</v>
      </c>
      <c r="BR786" s="15">
        <f>IF(AZ786="R", $CA786, IF(OR(AZ786="P", AZ786="T", AZ786="N"), 0, IF($C786="DM", $T786, IF(OR(AZ786="Y", AZ786="IR"),$AM786,IF(AZ786="C", IF($BI786="Y", IF($AF786="N/A", $Q786, $AF786), IF($AG786="N/A", $T786,$AG786)))))))</f>
        <v>32</v>
      </c>
      <c r="BS786" s="15">
        <f>IF(BA786="R", $CA786, IF(OR(BA786="P", BA786="T", BA786="N"), 0, IF($C786="DM", $T786, IF(OR(BA786="Y", BA786="IR"),$AM786,IF(BA786="C", IF($BI786="Y", IF($AF786="N/A", $Q786, $AF786), IF($AG786="N/A", $T786,$AG786)))))))</f>
        <v>32</v>
      </c>
      <c r="BT786" s="15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32</v>
      </c>
      <c r="BU786" s="15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32</v>
      </c>
      <c r="BV786" s="15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32</v>
      </c>
      <c r="BW786" s="15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32</v>
      </c>
      <c r="BX786" s="15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32</v>
      </c>
      <c r="BY786" s="15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32</v>
      </c>
      <c r="BZ786" s="15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32</v>
      </c>
      <c r="CA786" s="14" t="s">
        <v>75</v>
      </c>
      <c r="CB786" s="15">
        <f>BZ786</f>
        <v>32</v>
      </c>
      <c r="CC786" s="14" t="str">
        <f>IF(OR($BH786="T", $BH786="R"), 0, IF($BH786="C", IF($BI786="Y", IF($BA786="C", 0, IF(AF786="N/A", Q786-T786, AF786-AG786)), IF($AF786="N/A", U786, AH786)), AN786))</f>
        <v>N/A</v>
      </c>
      <c r="CD786" s="14" t="str">
        <f>IF(OR($BH786="T", $BH786="R"), 0, IF($BH786="C", IF($BI786="Y", 0, IF($AF786="N/A", V786, AI786)), AO786))</f>
        <v>N/A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S:18 G:29 GR:14</v>
      </c>
      <c r="CH786" s="6"/>
      <c r="CK786" s="6"/>
      <c r="CL786" s="6"/>
      <c r="CM786" s="6"/>
      <c r="CN786" s="6"/>
      <c r="CO786" s="6"/>
      <c r="CP786" s="6"/>
    </row>
    <row r="787" spans="1:94" x14ac:dyDescent="0.25">
      <c r="A787" s="13">
        <v>6223</v>
      </c>
      <c r="B787" s="14" t="s">
        <v>3263</v>
      </c>
      <c r="C787" s="14" t="s">
        <v>65</v>
      </c>
      <c r="D787" s="14" t="s">
        <v>56</v>
      </c>
      <c r="E787" s="14">
        <f>VLOOKUP(B787, 'Rookie Year'!$A$2:$B$55555,2,FALSE)</f>
        <v>2023</v>
      </c>
      <c r="F787" s="14">
        <v>2025</v>
      </c>
      <c r="G787" s="14" t="s">
        <v>42</v>
      </c>
      <c r="H787" s="14">
        <v>6</v>
      </c>
      <c r="I787" s="15">
        <v>1</v>
      </c>
      <c r="J787" s="14">
        <v>1</v>
      </c>
      <c r="K787" s="16">
        <f>IF(AND(G787&lt;&gt;"N",R787="N/A"), IF(I787&lt;4, 0, 0.25),IF(I787=1, IF(J787=1,0.25, 0.25), IF(I787&lt;13, 0.25, IF(I787&lt;26, 0.4, IF(I787&lt;51, 0.6, 0.75)))))</f>
        <v>0.25</v>
      </c>
      <c r="L787" s="15">
        <f>I787-M787</f>
        <v>0</v>
      </c>
      <c r="M787" s="15">
        <f>ROUNDUP(I787*K787,0)</f>
        <v>1</v>
      </c>
      <c r="N787" s="15">
        <f>M787*J787</f>
        <v>1</v>
      </c>
      <c r="O787" s="15">
        <v>0</v>
      </c>
      <c r="P787" s="15">
        <v>0</v>
      </c>
      <c r="Q787" s="15">
        <f>N787-O787-P787</f>
        <v>1</v>
      </c>
      <c r="R787" s="14" t="s">
        <v>75</v>
      </c>
      <c r="S787" s="14">
        <f>IF(R787="N/A", J787-($B$1-F787), J787-($B$1-R787))</f>
        <v>1</v>
      </c>
      <c r="T787" s="15">
        <f>IF($S787&lt;1, "N/A", $M787)</f>
        <v>1</v>
      </c>
      <c r="U787" s="15" t="str">
        <f>IF($S787&lt;2, "N/A", $M787)</f>
        <v>N/A</v>
      </c>
      <c r="V787" s="15" t="str">
        <f>IF($S787&lt;3, "N/A", $M787)</f>
        <v>N/A</v>
      </c>
      <c r="W787" s="15" t="str">
        <f>IF($S787&lt;4, "N/A", $M787)</f>
        <v>N/A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List'!$A$3:$AE$1972,19,FALSE)))</f>
        <v>N/A</v>
      </c>
      <c r="AB787" s="14" t="str">
        <f>IF(C787="DM", "N/A", IF(Z787="No","N/A",VLOOKUP(B787,'Extension List'!$A$3:$AE$1972,21,FALSE)))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>
        <f>IF(AD787="N/A", L787+T787, L787+AG787)</f>
        <v>1</v>
      </c>
      <c r="AN787" s="15" t="str">
        <f>IF(AD787="N/A", IF(U787="N/A", "N/A", L787+U787), AD787+AH787)</f>
        <v>N/A</v>
      </c>
      <c r="AO787" s="15" t="str">
        <f>IF(AD787="N/A", IF(V787="N/A", "N/A", L787+V787), IF(AI787="N/A", "N/A", AD787+AI787))</f>
        <v>N/A</v>
      </c>
      <c r="AP787" s="15" t="str">
        <f>IF(AD787="N/A", IF(W787="N/A", "N/A", L787+W787), IF(AJ787="N/A", "N/A", AD787+AJ787))</f>
        <v>N/A</v>
      </c>
      <c r="AQ787" s="15" t="str">
        <f>IF(AD787="N/A", IF(X787="N/A", "N/A", L787+X787), IF(AK787="N/A", "N/A", AD787+AK787))</f>
        <v>N/A</v>
      </c>
      <c r="AR787" s="14" t="s">
        <v>42</v>
      </c>
      <c r="AS787" s="14" t="s">
        <v>42</v>
      </c>
      <c r="AT787" s="14" t="s">
        <v>42</v>
      </c>
      <c r="AU787" s="14" t="s">
        <v>42</v>
      </c>
      <c r="AV787" s="14" t="s">
        <v>42</v>
      </c>
      <c r="AW787" s="14" t="s">
        <v>42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J787" s="15">
        <f>IF(AR787="R", $CA787, IF(OR(AR787="P", AR787="T", AR787="N"), 0, IF($C787="DM", $T787, IF(OR(AR787="Y", AR787="IR"),$AM787,IF(AR787="C", IF($BI787="Y", IF($AF787="N/A", $Q787, $AF787), IF($AG787="N/A", $T787,$AG787)))))))</f>
        <v>0</v>
      </c>
      <c r="BK787" s="15">
        <f>IF(AS787="R", $CA787, IF(OR(AS787="P", AS787="T", AS787="N"), 0, IF($C787="DM", $T787, IF(OR(AS787="Y", AS787="IR"),$AM787,IF(AS787="C", IF($BI787="Y", IF($AF787="N/A", $Q787, $AF787), IF($AG787="N/A", $T787,$AG787)))))))</f>
        <v>0</v>
      </c>
      <c r="BL787" s="15">
        <f>IF(AT787="R", $CA787, IF(OR(AT787="P", AT787="T", AT787="N"), 0, IF($C787="DM", $T787, IF(OR(AT787="Y", AT787="IR"),$AM787,IF(AT787="C", IF($BI787="Y", IF($AF787="N/A", $Q787, $AF787), IF($AG787="N/A", $T787,$AG787)))))))</f>
        <v>0</v>
      </c>
      <c r="BM787" s="15">
        <f>IF(AU787="R", $CA787, IF(OR(AU787="P", AU787="T", AU787="N"), 0, IF($C787="DM", $T787, IF(OR(AU787="Y", AU787="IR"),$AM787,IF(AU787="C", IF($BI787="Y", IF($AF787="N/A", $Q787, $AF787), IF($AG787="N/A", $T787,$AG787)))))))</f>
        <v>0</v>
      </c>
      <c r="BN787" s="15">
        <f>IF(AV787="R", $CA787, IF(OR(AV787="P", AV787="T", AV787="N"), 0, IF($C787="DM", $T787, IF(OR(AV787="Y", AV787="IR"),$AM787,IF(AV787="C", IF($BI787="Y", IF($AF787="N/A", $Q787, $AF787), IF($AG787="N/A", $T787,$AG787)))))))</f>
        <v>0</v>
      </c>
      <c r="BO787" s="15">
        <f>IF(AW787="R", $CA787, IF(OR(AW787="P", AW787="T", AW787="N"), 0, IF($C787="DM", $T787, IF(OR(AW787="Y", AW787="IR"),$AM787,IF(AW787="C", IF($BI787="Y", IF($AF787="N/A", $Q787, $AF787), IF($AG787="N/A", $T787,$AG787)))))))</f>
        <v>0</v>
      </c>
      <c r="BP787" s="15">
        <f>IF(AX787="R", $CA787, IF(OR(AX787="P", AX787="T", AX787="N"), 0, IF($C787="DM", $T787, IF(OR(AX787="Y", AX787="IR"),$AM787,IF(AX787="C", IF($BI787="Y", IF($AF787="N/A", $Q787, $AF787), IF($AG787="N/A", $T787,$AG787)))))))</f>
        <v>1</v>
      </c>
      <c r="BQ787" s="15">
        <f>IF(AY787="R", $CA787, IF(OR(AY787="P", AY787="T", AY787="N"), 0, IF($C787="DM", $T787, IF(OR(AY787="Y", AY787="IR"),$AM787,IF(AY787="C", IF($BI787="Y", IF($AF787="N/A", $Q787, $AF787), IF($AG787="N/A", $T787,$AG787)))))))</f>
        <v>1</v>
      </c>
      <c r="BR787" s="15">
        <f>IF(AZ787="R", $CA787, IF(OR(AZ787="P", AZ787="T", AZ787="N"), 0, IF($C787="DM", $T787, IF(OR(AZ787="Y", AZ787="IR"),$AM787,IF(AZ787="C", IF($BI787="Y", IF($AF787="N/A", $Q787, $AF787), IF($AG787="N/A", $T787,$AG787)))))))</f>
        <v>1</v>
      </c>
      <c r="BS787" s="15">
        <f>IF(BA787="R", $CA787, IF(OR(BA787="P", BA787="T", BA787="N"), 0, IF($C787="DM", $T787, IF(OR(BA787="Y", BA787="IR"),$AM787,IF(BA787="C", IF($BI787="Y", IF($AF787="N/A", $Q787, $AF787), IF($AG787="N/A", $T787,$AG787)))))))</f>
        <v>1</v>
      </c>
      <c r="BT787" s="15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1</v>
      </c>
      <c r="BU787" s="15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1</v>
      </c>
      <c r="BV787" s="15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1</v>
      </c>
      <c r="BW787" s="15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1</v>
      </c>
      <c r="BX787" s="15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1</v>
      </c>
      <c r="BY787" s="15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1</v>
      </c>
      <c r="BZ787" s="15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1</v>
      </c>
      <c r="CA787" s="14" t="s">
        <v>75</v>
      </c>
      <c r="CB787" s="15">
        <f>BZ787</f>
        <v>1</v>
      </c>
      <c r="CC787" s="14" t="str">
        <f>IF(OR($BH787="T", $BH787="R"), 0, IF($BH787="C", IF($BI787="Y", IF($BA787="C", 0, IF(AF787="N/A", Q787-T787, AF787-AG787)), IF($AF787="N/A", U787, AH787)), AN787))</f>
        <v>N/A</v>
      </c>
      <c r="CD787" s="14" t="str">
        <f>IF(OR($BH787="T", $BH787="R"), 0, IF($BH787="C", IF($BI787="Y", 0, IF($AF787="N/A", V787, AI787)), AO787))</f>
        <v>N/A</v>
      </c>
      <c r="CE787" s="14" t="str">
        <f>IF(OR($BH787="T", $BH787="R"), 0, IF($BH787="C", IF($BI787="Y", 0, IF($AF787="N/A", W787, AJ787)), AP787))</f>
        <v>N/A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S:0 G:1 GR:1</v>
      </c>
      <c r="CH787" s="6"/>
      <c r="CK787" s="6"/>
      <c r="CL787" s="6"/>
      <c r="CM787" s="6"/>
      <c r="CN787" s="6"/>
      <c r="CO787" s="6"/>
      <c r="CP787" s="6"/>
    </row>
    <row r="788" spans="1:94" x14ac:dyDescent="0.25">
      <c r="A788" s="13">
        <v>5705</v>
      </c>
      <c r="B788" s="14" t="s">
        <v>3094</v>
      </c>
      <c r="C788" s="14" t="s">
        <v>65</v>
      </c>
      <c r="D788" s="14" t="s">
        <v>56</v>
      </c>
      <c r="E788" s="14">
        <f>VLOOKUP(B788, 'Rookie Year'!$A$2:$B$55555,2,FALSE)</f>
        <v>2024</v>
      </c>
      <c r="F788" s="14">
        <v>2024</v>
      </c>
      <c r="G788" s="14" t="s">
        <v>40</v>
      </c>
      <c r="H788" s="14" t="s">
        <v>2244</v>
      </c>
      <c r="I788" s="15">
        <v>1</v>
      </c>
      <c r="J788" s="14">
        <v>3</v>
      </c>
      <c r="K788" s="16">
        <f>IF(AND(G788&lt;&gt;"N",R788="N/A"), IF(I788&lt;4, 0, 0.25),IF(I788=1, IF(J788=1,0.25, 0.25), IF(I788&lt;13, 0.25, IF(I788&lt;26, 0.4, IF(I788&lt;51, 0.6, 0.75)))))</f>
        <v>0</v>
      </c>
      <c r="L788" s="15">
        <f>I788-M788</f>
        <v>1</v>
      </c>
      <c r="M788" s="15">
        <f>ROUNDUP(I788*K788,0)</f>
        <v>0</v>
      </c>
      <c r="N788" s="15">
        <f>M788*J788</f>
        <v>0</v>
      </c>
      <c r="O788" s="15">
        <v>0</v>
      </c>
      <c r="P788" s="15">
        <v>0</v>
      </c>
      <c r="Q788" s="15">
        <f>N788-O788-P788</f>
        <v>0</v>
      </c>
      <c r="R788" s="14" t="s">
        <v>75</v>
      </c>
      <c r="S788" s="14">
        <f>IF(R788="N/A", J788-($B$1-F788), J788-($B$1-R788))</f>
        <v>2</v>
      </c>
      <c r="T788" s="15">
        <v>0</v>
      </c>
      <c r="U788" s="15">
        <v>0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No</v>
      </c>
      <c r="AA788" s="17" t="str">
        <f>IF(C788="DM", "N/A", IF(Z788="No","N/A",VLOOKUP(B788,'Extension List'!$A$3:$AE$1972,19,FALSE)))</f>
        <v>N/A</v>
      </c>
      <c r="AB788" s="14" t="str">
        <f>IF(C788="DM", "N/A", IF(Z788="No","N/A",VLOOKUP(B788,'Extension List'!$A$3:$AE$1972,21,FALSE)))</f>
        <v>N/A</v>
      </c>
      <c r="AC788" s="14" t="str">
        <f>IF(AA788="N/A", "N/A", 0)</f>
        <v>N/A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>
        <f>IF(AD788="N/A", L788+T788, L788+AG788)</f>
        <v>1</v>
      </c>
      <c r="AN788" s="15">
        <f>IF(AD788="N/A", IF(U788="N/A", "N/A", L788+U788), AD788+AH788)</f>
        <v>1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40</v>
      </c>
      <c r="AS788" s="14" t="s">
        <v>40</v>
      </c>
      <c r="AT788" s="14" t="s">
        <v>40</v>
      </c>
      <c r="AU788" s="14" t="s">
        <v>40</v>
      </c>
      <c r="AV788" s="14" t="s">
        <v>40</v>
      </c>
      <c r="AW788" s="14" t="s">
        <v>40</v>
      </c>
      <c r="AX788" s="14" t="s">
        <v>44</v>
      </c>
      <c r="AY788" s="14" t="s">
        <v>44</v>
      </c>
      <c r="AZ788" s="14" t="s">
        <v>44</v>
      </c>
      <c r="BA788" s="14" t="s">
        <v>44</v>
      </c>
      <c r="BB788" s="14" t="s">
        <v>44</v>
      </c>
      <c r="BC788" s="14" t="s">
        <v>44</v>
      </c>
      <c r="BD788" s="14" t="s">
        <v>44</v>
      </c>
      <c r="BE788" s="14" t="s">
        <v>44</v>
      </c>
      <c r="BF788" s="14" t="s">
        <v>44</v>
      </c>
      <c r="BG788" s="14" t="s">
        <v>44</v>
      </c>
      <c r="BH788" s="14" t="s">
        <v>44</v>
      </c>
      <c r="BI788" s="14"/>
      <c r="BJ788" s="15">
        <f>IF(AR788="R", $CA788, IF(OR(AR788="P", AR788="T", AR788="N"), 0, IF($C788="DM", $T788, IF(OR(AR788="Y", AR788="IR"),$AM788,IF(AR788="C", IF($BI788="Y", IF($AF788="N/A", $Q788, $AF788), IF($AG788="N/A", $T788,$AG788)))))))</f>
        <v>1</v>
      </c>
      <c r="BK788" s="15">
        <f>IF(AS788="R", $CA788, IF(OR(AS788="P", AS788="T", AS788="N"), 0, IF($C788="DM", $T788, IF(OR(AS788="Y", AS788="IR"),$AM788,IF(AS788="C", IF($BI788="Y", IF($AF788="N/A", $Q788, $AF788), IF($AG788="N/A", $T788,$AG788)))))))</f>
        <v>1</v>
      </c>
      <c r="BL788" s="15">
        <f>IF(AT788="R", $CA788, IF(OR(AT788="P", AT788="T", AT788="N"), 0, IF($C788="DM", $T788, IF(OR(AT788="Y", AT788="IR"),$AM788,IF(AT788="C", IF($BI788="Y", IF($AF788="N/A", $Q788, $AF788), IF($AG788="N/A", $T788,$AG788)))))))</f>
        <v>1</v>
      </c>
      <c r="BM788" s="15">
        <f>IF(AU788="R", $CA788, IF(OR(AU788="P", AU788="T", AU788="N"), 0, IF($C788="DM", $T788, IF(OR(AU788="Y", AU788="IR"),$AM788,IF(AU788="C", IF($BI788="Y", IF($AF788="N/A", $Q788, $AF788), IF($AG788="N/A", $T788,$AG788)))))))</f>
        <v>1</v>
      </c>
      <c r="BN788" s="15">
        <f>IF(AV788="R", $CA788, IF(OR(AV788="P", AV788="T", AV788="N"), 0, IF($C788="DM", $T788, IF(OR(AV788="Y", AV788="IR"),$AM788,IF(AV788="C", IF($BI788="Y", IF($AF788="N/A", $Q788, $AF788), IF($AG788="N/A", $T788,$AG788)))))))</f>
        <v>1</v>
      </c>
      <c r="BO788" s="15">
        <f>IF(AW788="R", $CA788, IF(OR(AW788="P", AW788="T", AW788="N"), 0, IF($C788="DM", $T788, IF(OR(AW788="Y", AW788="IR"),$AM788,IF(AW788="C", IF($BI788="Y", IF($AF788="N/A", $Q788, $AF788), IF($AG788="N/A", $T788,$AG788)))))))</f>
        <v>1</v>
      </c>
      <c r="BP788" s="15">
        <f>IF(AX788="R", $CA788, IF(OR(AX788="P", AX788="T", AX788="N"), 0, IF($C788="DM", $T788, IF(OR(AX788="Y", AX788="IR"),$AM788,IF(AX788="C", IF($BI788="Y", IF($AF788="N/A", $Q788, $AF788), IF($AG788="N/A", $T788,$AG788)))))))</f>
        <v>0</v>
      </c>
      <c r="BQ788" s="15">
        <f>IF(AY788="R", $CA788, IF(OR(AY788="P", AY788="T", AY788="N"), 0, IF($C788="DM", $T788, IF(OR(AY788="Y", AY788="IR"),$AM788,IF(AY788="C", IF($BI788="Y", IF($AF788="N/A", $Q788, $AF788), IF($AG788="N/A", $T788,$AG788)))))))</f>
        <v>0</v>
      </c>
      <c r="BR788" s="15">
        <f>IF(AZ788="R", $CA788, IF(OR(AZ788="P", AZ788="T", AZ788="N"), 0, IF($C788="DM", $T788, IF(OR(AZ788="Y", AZ788="IR"),$AM788,IF(AZ788="C", IF($BI788="Y", IF($AF788="N/A", $Q788, $AF788), IF($AG788="N/A", $T788,$AG788)))))))</f>
        <v>0</v>
      </c>
      <c r="BS788" s="15">
        <f>IF(BA788="R", $CA788, IF(OR(BA788="P", BA788="T", BA788="N"), 0, IF($C788="DM", $T788, IF(OR(BA788="Y", BA788="IR"),$AM788,IF(BA788="C", IF($BI788="Y", IF($AF788="N/A", $Q788, $AF788), IF($AG788="N/A", $T788,$AG788)))))))</f>
        <v>0</v>
      </c>
      <c r="BT788" s="15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0</v>
      </c>
      <c r="BU788" s="15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0</v>
      </c>
      <c r="BV788" s="15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0</v>
      </c>
      <c r="BW788" s="15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0</v>
      </c>
      <c r="BX788" s="15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0</v>
      </c>
      <c r="BY788" s="15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0</v>
      </c>
      <c r="BZ788" s="15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0</v>
      </c>
      <c r="CA788" s="14" t="s">
        <v>75</v>
      </c>
      <c r="CB788" s="15">
        <f>BZ788</f>
        <v>0</v>
      </c>
      <c r="CC788" s="14">
        <f>IF(OR($BH788="T", $BH788="R"), 0, IF($BH788="C", IF($BI788="Y", IF($BA788="C", 0, IF(AF788="N/A", Q788-T788, AF788-AG788)), IF($AF788="N/A", U788, AH788)), AN788))</f>
        <v>0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S:1 G:0 GR:0</v>
      </c>
      <c r="CH788" s="6"/>
      <c r="CK788" s="6"/>
      <c r="CL788" s="6"/>
      <c r="CM788" s="6"/>
      <c r="CN788" s="6"/>
      <c r="CO788" s="6"/>
      <c r="CP788" s="6"/>
    </row>
    <row r="789" spans="1:94" x14ac:dyDescent="0.25">
      <c r="A789" s="13">
        <v>5901</v>
      </c>
      <c r="B789" s="14" t="s">
        <v>235</v>
      </c>
      <c r="C789" s="14" t="s">
        <v>66</v>
      </c>
      <c r="D789" s="14" t="s">
        <v>56</v>
      </c>
      <c r="E789" s="14">
        <f>VLOOKUP(B789, 'Rookie Year'!$A$2:$B$55555,2,FALSE)</f>
        <v>2013</v>
      </c>
      <c r="F789" s="14">
        <v>2025</v>
      </c>
      <c r="G789" s="14" t="s">
        <v>42</v>
      </c>
      <c r="H789" s="14" t="s">
        <v>1927</v>
      </c>
      <c r="I789" s="15">
        <v>1</v>
      </c>
      <c r="J789" s="14">
        <v>1</v>
      </c>
      <c r="K789" s="16">
        <f>IF(AND(G789&lt;&gt;"N",R789="N/A"), IF(I789&lt;4, 0, 0.25),IF(I789=1, IF(J789=1,0.25, 0.25), IF(I789&lt;13, 0.25, IF(I789&lt;26, 0.4, IF(I789&lt;51, 0.6, 0.75)))))</f>
        <v>0.25</v>
      </c>
      <c r="L789" s="15">
        <f>I789-M789</f>
        <v>0</v>
      </c>
      <c r="M789" s="15">
        <f>ROUNDUP(I789*K789,0)</f>
        <v>1</v>
      </c>
      <c r="N789" s="15">
        <f>M789*J789</f>
        <v>1</v>
      </c>
      <c r="O789" s="15">
        <v>0</v>
      </c>
      <c r="P789" s="15">
        <v>0</v>
      </c>
      <c r="Q789" s="15">
        <f>N789-O789-P789</f>
        <v>1</v>
      </c>
      <c r="R789" s="14" t="s">
        <v>75</v>
      </c>
      <c r="S789" s="14">
        <f>IF(R789="N/A", J789-($B$1-F789), J789-($B$1-R789))</f>
        <v>1</v>
      </c>
      <c r="T789" s="15">
        <f>IF($S789&lt;1, "N/A", $M789)</f>
        <v>1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No</v>
      </c>
      <c r="AA789" s="17" t="str">
        <f>IF(C789="DM", "N/A", IF(Z789="No","N/A",VLOOKUP(B789,'Extension List'!$A$3:$AE$1972,19,FALSE)))</f>
        <v>N/A</v>
      </c>
      <c r="AB789" s="14" t="str">
        <f>IF(C789="DM", "N/A", IF(Z789="No","N/A",VLOOKUP(B789,'Extension List'!$A$3:$AE$1972,21,FALSE)))</f>
        <v>N/A</v>
      </c>
      <c r="AC789" s="14" t="str">
        <f>IF(AA789="N/A", "N/A", 0)</f>
        <v>N/A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>
        <f>IF(AD789="N/A", L789+T789, L789+AG789)</f>
        <v>1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40</v>
      </c>
      <c r="AS789" s="14" t="s">
        <v>40</v>
      </c>
      <c r="AT789" s="14" t="s">
        <v>40</v>
      </c>
      <c r="AU789" s="14" t="s">
        <v>40</v>
      </c>
      <c r="AV789" s="14" t="s">
        <v>40</v>
      </c>
      <c r="AW789" s="14" t="s">
        <v>40</v>
      </c>
      <c r="AX789" s="14" t="s">
        <v>40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I789" s="14"/>
      <c r="BJ789" s="15">
        <f>IF(AR789="R", $CA789, IF(OR(AR789="P", AR789="T", AR789="N"), 0, IF($C789="DM", $T789, IF(OR(AR789="Y", AR789="IR"),$AM789,IF(AR789="C", IF($BI789="Y", IF($AF789="N/A", $Q789, $AF789), IF($AG789="N/A", $T789,$AG789)))))))</f>
        <v>1</v>
      </c>
      <c r="BK789" s="15">
        <f>IF(AS789="R", $CA789, IF(OR(AS789="P", AS789="T", AS789="N"), 0, IF($C789="DM", $T789, IF(OR(AS789="Y", AS789="IR"),$AM789,IF(AS789="C", IF($BI789="Y", IF($AF789="N/A", $Q789, $AF789), IF($AG789="N/A", $T789,$AG789)))))))</f>
        <v>1</v>
      </c>
      <c r="BL789" s="15">
        <f>IF(AT789="R", $CA789, IF(OR(AT789="P", AT789="T", AT789="N"), 0, IF($C789="DM", $T789, IF(OR(AT789="Y", AT789="IR"),$AM789,IF(AT789="C", IF($BI789="Y", IF($AF789="N/A", $Q789, $AF789), IF($AG789="N/A", $T789,$AG789)))))))</f>
        <v>1</v>
      </c>
      <c r="BM789" s="15">
        <f>IF(AU789="R", $CA789, IF(OR(AU789="P", AU789="T", AU789="N"), 0, IF($C789="DM", $T789, IF(OR(AU789="Y", AU789="IR"),$AM789,IF(AU789="C", IF($BI789="Y", IF($AF789="N/A", $Q789, $AF789), IF($AG789="N/A", $T789,$AG789)))))))</f>
        <v>1</v>
      </c>
      <c r="BN789" s="15">
        <f>IF(AV789="R", $CA789, IF(OR(AV789="P", AV789="T", AV789="N"), 0, IF($C789="DM", $T789, IF(OR(AV789="Y", AV789="IR"),$AM789,IF(AV789="C", IF($BI789="Y", IF($AF789="N/A", $Q789, $AF789), IF($AG789="N/A", $T789,$AG789)))))))</f>
        <v>1</v>
      </c>
      <c r="BO789" s="15">
        <f>IF(AW789="R", $CA789, IF(OR(AW789="P", AW789="T", AW789="N"), 0, IF($C789="DM", $T789, IF(OR(AW789="Y", AW789="IR"),$AM789,IF(AW789="C", IF($BI789="Y", IF($AF789="N/A", $Q789, $AF789), IF($AG789="N/A", $T789,$AG789)))))))</f>
        <v>1</v>
      </c>
      <c r="BP789" s="15">
        <f>IF(AX789="R", $CA789, IF(OR(AX789="P", AX789="T", AX789="N"), 0, IF($C789="DM", $T789, IF(OR(AX789="Y", AX789="IR"),$AM789,IF(AX789="C", IF($BI789="Y", IF($AF789="N/A", $Q789, $AF789), IF($AG789="N/A", $T789,$AG789)))))))</f>
        <v>1</v>
      </c>
      <c r="BQ789" s="15">
        <f>IF(AY789="R", $CA789, IF(OR(AY789="P", AY789="T", AY789="N"), 0, IF($C789="DM", $T789, IF(OR(AY789="Y", AY789="IR"),$AM789,IF(AY789="C", IF($BI789="Y", IF($AF789="N/A", $Q789, $AF789), IF($AG789="N/A", $T789,$AG789)))))))</f>
        <v>1</v>
      </c>
      <c r="BR789" s="15">
        <f>IF(AZ789="R", $CA789, IF(OR(AZ789="P", AZ789="T", AZ789="N"), 0, IF($C789="DM", $T789, IF(OR(AZ789="Y", AZ789="IR"),$AM789,IF(AZ789="C", IF($BI789="Y", IF($AF789="N/A", $Q789, $AF789), IF($AG789="N/A", $T789,$AG789)))))))</f>
        <v>1</v>
      </c>
      <c r="BS789" s="15">
        <f>IF(BA789="R", $CA789, IF(OR(BA789="P", BA789="T", BA789="N"), 0, IF($C789="DM", $T789, IF(OR(BA789="Y", BA789="IR"),$AM789,IF(BA789="C", IF($BI789="Y", IF($AF789="N/A", $Q789, $AF789), IF($AG789="N/A", $T789,$AG789)))))))</f>
        <v>1</v>
      </c>
      <c r="BT789" s="15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1</v>
      </c>
      <c r="BU789" s="15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1</v>
      </c>
      <c r="BV789" s="15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1</v>
      </c>
      <c r="BW789" s="15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1</v>
      </c>
      <c r="BX789" s="15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1</v>
      </c>
      <c r="BY789" s="15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1</v>
      </c>
      <c r="BZ789" s="15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1</v>
      </c>
      <c r="CA789" s="14" t="s">
        <v>75</v>
      </c>
      <c r="CB789" s="15">
        <f>BZ789</f>
        <v>1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G:1 GR:1</v>
      </c>
      <c r="CH789" s="6"/>
      <c r="CK789" s="6"/>
      <c r="CL789" s="6"/>
      <c r="CM789" s="6"/>
      <c r="CN789" s="6"/>
      <c r="CO789" s="6"/>
      <c r="CP789" s="6"/>
    </row>
    <row r="790" spans="1:94" x14ac:dyDescent="0.25">
      <c r="A790" s="13">
        <v>5086</v>
      </c>
      <c r="B790" s="14" t="s">
        <v>2701</v>
      </c>
      <c r="C790" s="14" t="s">
        <v>66</v>
      </c>
      <c r="D790" s="14" t="s">
        <v>56</v>
      </c>
      <c r="E790" s="14">
        <f>VLOOKUP(B790, 'Rookie Year'!$A$2:$B$55555,2,FALSE)</f>
        <v>2022</v>
      </c>
      <c r="F790" s="14">
        <v>2023</v>
      </c>
      <c r="G790" s="14" t="s">
        <v>42</v>
      </c>
      <c r="H790" s="14" t="s">
        <v>1927</v>
      </c>
      <c r="I790" s="15">
        <v>1</v>
      </c>
      <c r="J790" s="14">
        <v>3</v>
      </c>
      <c r="K790" s="16">
        <f>IF(AND(G790&lt;&gt;"N",R790="N/A"), IF(I790&lt;4, 0, 0.25),IF(I790=1, IF(J790=1,0.25, 0.25), IF(I790&lt;13, 0.25, IF(I790&lt;26, 0.4, IF(I790&lt;51, 0.6, 0.75)))))</f>
        <v>0.25</v>
      </c>
      <c r="L790" s="15">
        <f>I790-M790</f>
        <v>0</v>
      </c>
      <c r="M790" s="15">
        <f>ROUNDUP(I790*K790,0)</f>
        <v>1</v>
      </c>
      <c r="N790" s="15">
        <f>M790*J790</f>
        <v>3</v>
      </c>
      <c r="O790" s="15">
        <v>2</v>
      </c>
      <c r="P790" s="15">
        <v>0</v>
      </c>
      <c r="Q790" s="15">
        <f>N790-O790-P790</f>
        <v>1</v>
      </c>
      <c r="R790" s="14" t="s">
        <v>75</v>
      </c>
      <c r="S790" s="14">
        <f>IF(R790="N/A", J790-($B$1-F790), J790-($B$1-R790))</f>
        <v>1</v>
      </c>
      <c r="T790" s="15">
        <v>1</v>
      </c>
      <c r="U790" s="15" t="str">
        <f>IF($S790&lt;2, "N/A", $M790)</f>
        <v>N/A</v>
      </c>
      <c r="V790" s="15" t="str">
        <f>IF($S790&lt;3, "N/A", $M790)</f>
        <v>N/A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Yes</v>
      </c>
      <c r="AA790" s="17">
        <f>IF(C790="DM", "N/A", IF(Z790="No","N/A",VLOOKUP(B790,'Extension List'!$A$3:$AE$1972,19,FALSE)))</f>
        <v>1</v>
      </c>
      <c r="AB790" s="14">
        <f>IF(C790="DM", "N/A", IF(Z790="No","N/A",VLOOKUP(B790,'Extension List'!$A$3:$AE$1972,21,FALSE)))</f>
        <v>1</v>
      </c>
      <c r="AC790" s="14">
        <f>IF(AA790="N/A", "N/A", 0)</f>
        <v>0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>
        <f>IF(AD790="N/A", L790+T790, L790+AG790)</f>
        <v>1</v>
      </c>
      <c r="AN790" s="15" t="str">
        <f>IF(AD790="N/A", IF(U790="N/A", "N/A", L790+U790), AD790+AH790)</f>
        <v>N/A</v>
      </c>
      <c r="AO790" s="15" t="str">
        <f>IF(AD790="N/A", IF(V790="N/A", "N/A", L790+V790), IF(AI790="N/A", "N/A", AD790+AI790))</f>
        <v>N/A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44</v>
      </c>
      <c r="AS790" s="14" t="s">
        <v>44</v>
      </c>
      <c r="AT790" s="14" t="s">
        <v>44</v>
      </c>
      <c r="AU790" s="14" t="s">
        <v>44</v>
      </c>
      <c r="AV790" s="14" t="s">
        <v>44</v>
      </c>
      <c r="AW790" s="14" t="s">
        <v>44</v>
      </c>
      <c r="AX790" s="14" t="s">
        <v>44</v>
      </c>
      <c r="AY790" s="14" t="s">
        <v>44</v>
      </c>
      <c r="AZ790" s="14" t="s">
        <v>44</v>
      </c>
      <c r="BA790" s="14" t="s">
        <v>44</v>
      </c>
      <c r="BB790" s="14" t="s">
        <v>44</v>
      </c>
      <c r="BC790" s="14" t="s">
        <v>44</v>
      </c>
      <c r="BD790" s="14" t="s">
        <v>44</v>
      </c>
      <c r="BE790" s="14" t="s">
        <v>44</v>
      </c>
      <c r="BF790" s="14" t="s">
        <v>44</v>
      </c>
      <c r="BG790" s="14" t="s">
        <v>44</v>
      </c>
      <c r="BH790" s="14" t="s">
        <v>44</v>
      </c>
      <c r="BI790" s="14"/>
      <c r="BJ790" s="15">
        <f>IF(AR790="R", $CA790, IF(OR(AR790="P", AR790="T", AR790="N"), 0, IF($C790="DM", $T790, IF(OR(AR790="Y", AR790="IR"),$AM790,IF(AR790="C", IF($BI790="Y", IF($AF790="N/A", $Q790, $AF790), IF($AG790="N/A", $T790,$AG790)))))))</f>
        <v>1</v>
      </c>
      <c r="BK790" s="15">
        <f>IF(AS790="R", $CA790, IF(OR(AS790="P", AS790="T", AS790="N"), 0, IF($C790="DM", $T790, IF(OR(AS790="Y", AS790="IR"),$AM790,IF(AS790="C", IF($BI790="Y", IF($AF790="N/A", $Q790, $AF790), IF($AG790="N/A", $T790,$AG790)))))))</f>
        <v>1</v>
      </c>
      <c r="BL790" s="15">
        <f>IF(AT790="R", $CA790, IF(OR(AT790="P", AT790="T", AT790="N"), 0, IF($C790="DM", $T790, IF(OR(AT790="Y", AT790="IR"),$AM790,IF(AT790="C", IF($BI790="Y", IF($AF790="N/A", $Q790, $AF790), IF($AG790="N/A", $T790,$AG790)))))))</f>
        <v>1</v>
      </c>
      <c r="BM790" s="15">
        <f>IF(AU790="R", $CA790, IF(OR(AU790="P", AU790="T", AU790="N"), 0, IF($C790="DM", $T790, IF(OR(AU790="Y", AU790="IR"),$AM790,IF(AU790="C", IF($BI790="Y", IF($AF790="N/A", $Q790, $AF790), IF($AG790="N/A", $T790,$AG790)))))))</f>
        <v>1</v>
      </c>
      <c r="BN790" s="15">
        <f>IF(AV790="R", $CA790, IF(OR(AV790="P", AV790="T", AV790="N"), 0, IF($C790="DM", $T790, IF(OR(AV790="Y", AV790="IR"),$AM790,IF(AV790="C", IF($BI790="Y", IF($AF790="N/A", $Q790, $AF790), IF($AG790="N/A", $T790,$AG790)))))))</f>
        <v>1</v>
      </c>
      <c r="BO790" s="15">
        <f>IF(AW790="R", $CA790, IF(OR(AW790="P", AW790="T", AW790="N"), 0, IF($C790="DM", $T790, IF(OR(AW790="Y", AW790="IR"),$AM790,IF(AW790="C", IF($BI790="Y", IF($AF790="N/A", $Q790, $AF790), IF($AG790="N/A", $T790,$AG790)))))))</f>
        <v>1</v>
      </c>
      <c r="BP790" s="15">
        <f>IF(AX790="R", $CA790, IF(OR(AX790="P", AX790="T", AX790="N"), 0, IF($C790="DM", $T790, IF(OR(AX790="Y", AX790="IR"),$AM790,IF(AX790="C", IF($BI790="Y", IF($AF790="N/A", $Q790, $AF790), IF($AG790="N/A", $T790,$AG790)))))))</f>
        <v>1</v>
      </c>
      <c r="BQ790" s="15">
        <f>IF(AY790="R", $CA790, IF(OR(AY790="P", AY790="T", AY790="N"), 0, IF($C790="DM", $T790, IF(OR(AY790="Y", AY790="IR"),$AM790,IF(AY790="C", IF($BI790="Y", IF($AF790="N/A", $Q790, $AF790), IF($AG790="N/A", $T790,$AG790)))))))</f>
        <v>1</v>
      </c>
      <c r="BR790" s="15">
        <f>IF(AZ790="R", $CA790, IF(OR(AZ790="P", AZ790="T", AZ790="N"), 0, IF($C790="DM", $T790, IF(OR(AZ790="Y", AZ790="IR"),$AM790,IF(AZ790="C", IF($BI790="Y", IF($AF790="N/A", $Q790, $AF790), IF($AG790="N/A", $T790,$AG790)))))))</f>
        <v>1</v>
      </c>
      <c r="BS790" s="15">
        <f>IF(BA790="R", $CA790, IF(OR(BA790="P", BA790="T", BA790="N"), 0, IF($C790="DM", $T790, IF(OR(BA790="Y", BA790="IR"),$AM790,IF(BA790="C", IF($BI790="Y", IF($AF790="N/A", $Q790, $AF790), IF($AG790="N/A", $T790,$AG790)))))))</f>
        <v>1</v>
      </c>
      <c r="BT790" s="15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1</v>
      </c>
      <c r="BU790" s="15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1</v>
      </c>
      <c r="BV790" s="15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1</v>
      </c>
      <c r="BW790" s="15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1</v>
      </c>
      <c r="BX790" s="15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1</v>
      </c>
      <c r="BY790" s="15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1</v>
      </c>
      <c r="BZ790" s="15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1</v>
      </c>
      <c r="CA790" s="14" t="s">
        <v>75</v>
      </c>
      <c r="CB790" s="15">
        <f>BZ790</f>
        <v>1</v>
      </c>
      <c r="CC790" s="14" t="str">
        <f>IF(OR($BH790="T", $BH790="R"), 0, IF($BH790="C", IF($BI790="Y", IF($BA790="C", 0, IF(AF790="N/A", Q790-T790, AF790-AG790)), IF($AF790="N/A", U790, AH790)), AN790))</f>
        <v>N/A</v>
      </c>
      <c r="CD790" s="14" t="str">
        <f>IF(OR($BH790="T", $BH790="R"), 0, IF($BH790="C", IF($BI790="Y", 0, IF($AF790="N/A", V790, AI790)), AO790))</f>
        <v>N/A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S:0 G:1 GR:1</v>
      </c>
      <c r="CH790" s="6"/>
      <c r="CK790" s="6"/>
      <c r="CL790" s="6"/>
      <c r="CM790" s="6"/>
      <c r="CN790" s="6"/>
      <c r="CO790" s="6"/>
      <c r="CP790" s="6"/>
    </row>
    <row r="791" spans="1:94" x14ac:dyDescent="0.25">
      <c r="A791" s="13">
        <v>6028</v>
      </c>
      <c r="B791" s="14" t="s">
        <v>3144</v>
      </c>
      <c r="C791" s="14" t="s">
        <v>67</v>
      </c>
      <c r="D791" s="14" t="s">
        <v>56</v>
      </c>
      <c r="E791" s="14">
        <v>2025</v>
      </c>
      <c r="F791" s="14">
        <v>2025</v>
      </c>
      <c r="G791" s="14" t="s">
        <v>40</v>
      </c>
      <c r="H791" s="14" t="s">
        <v>2172</v>
      </c>
      <c r="I791" s="15">
        <v>3</v>
      </c>
      <c r="J791" s="14">
        <v>4</v>
      </c>
      <c r="K791" s="16">
        <f>IF(AND(G791&lt;&gt;"N",R791="N/A"), IF(I791&lt;4, 0, 0.25),IF(I791=1, IF(J791=1,0.25, 0.25), IF(I791&lt;13, 0.25, IF(I791&lt;26, 0.4, IF(I791&lt;51, 0.6, 0.75)))))</f>
        <v>0</v>
      </c>
      <c r="L791" s="15">
        <f>I791-M791</f>
        <v>3</v>
      </c>
      <c r="M791" s="15">
        <f>ROUNDUP(I791*K791,0)</f>
        <v>0</v>
      </c>
      <c r="N791" s="15">
        <f>M791*J791</f>
        <v>0</v>
      </c>
      <c r="O791" s="15">
        <v>0</v>
      </c>
      <c r="P791" s="15">
        <v>0</v>
      </c>
      <c r="Q791" s="15">
        <f>N791-O791-P791</f>
        <v>0</v>
      </c>
      <c r="R791" s="14" t="s">
        <v>75</v>
      </c>
      <c r="S791" s="14">
        <f>IF(R791="N/A", J791-($B$1-F791), J791-($B$1-R791))</f>
        <v>4</v>
      </c>
      <c r="T791" s="15">
        <f>IF($S791&lt;1, "N/A", $M791)</f>
        <v>0</v>
      </c>
      <c r="U791" s="15">
        <f>IF($S791&lt;2, "N/A", $M791)</f>
        <v>0</v>
      </c>
      <c r="V791" s="15">
        <f>IF($S791&lt;3, "N/A", $M791)</f>
        <v>0</v>
      </c>
      <c r="W791" s="15">
        <f>IF($S791&lt;4, "N/A", $M791)</f>
        <v>0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List'!$A$3:$AE$1972,19,FALSE)))</f>
        <v>N/A</v>
      </c>
      <c r="AB791" s="14" t="str">
        <f>IF(C791="DM", "N/A", IF(Z791="No","N/A",VLOOKUP(B791,'Extension List'!$A$3:$AE$1972,21,FALSE)))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>
        <f>IF(AD791="N/A", L791+T791, L791+AG791)</f>
        <v>3</v>
      </c>
      <c r="AN791" s="15">
        <f>IF(AD791="N/A", IF(U791="N/A", "N/A", L791+U791), AD791+AH791)</f>
        <v>3</v>
      </c>
      <c r="AO791" s="15">
        <f>IF(AD791="N/A", IF(V791="N/A", "N/A", L791+V791), IF(AI791="N/A", "N/A", AD791+AI791))</f>
        <v>3</v>
      </c>
      <c r="AP791" s="15">
        <f>IF(AD791="N/A", IF(W791="N/A", "N/A", L791+W791), IF(AJ791="N/A", "N/A", AD791+AJ791))</f>
        <v>3</v>
      </c>
      <c r="AQ791" s="15" t="str">
        <f>IF(AD791="N/A", IF(X791="N/A", "N/A", L791+X791), IF(AK791="N/A", "N/A", AD791+AK791))</f>
        <v>N/A</v>
      </c>
      <c r="AR791" s="14" t="s">
        <v>40</v>
      </c>
      <c r="AS791" s="14" t="s">
        <v>40</v>
      </c>
      <c r="AT791" s="14" t="s">
        <v>40</v>
      </c>
      <c r="AU791" s="14" t="s">
        <v>40</v>
      </c>
      <c r="AV791" s="14" t="s">
        <v>40</v>
      </c>
      <c r="AW791" s="14" t="s">
        <v>40</v>
      </c>
      <c r="AX791" s="14" t="s">
        <v>40</v>
      </c>
      <c r="AY791" s="14" t="s">
        <v>40</v>
      </c>
      <c r="AZ791" s="14" t="s">
        <v>40</v>
      </c>
      <c r="BA791" s="14" t="s">
        <v>40</v>
      </c>
      <c r="BB791" s="14" t="s">
        <v>40</v>
      </c>
      <c r="BC791" s="14" t="s">
        <v>40</v>
      </c>
      <c r="BD791" s="14" t="s">
        <v>40</v>
      </c>
      <c r="BE791" s="14" t="s">
        <v>40</v>
      </c>
      <c r="BF791" s="14" t="s">
        <v>40</v>
      </c>
      <c r="BG791" s="14" t="s">
        <v>40</v>
      </c>
      <c r="BH791" s="14" t="s">
        <v>40</v>
      </c>
      <c r="BJ791" s="15">
        <f>IF(AR791="R", $CA791, IF(OR(AR791="P", AR791="T", AR791="N"), 0, IF($C791="DM", $T791, IF(OR(AR791="Y", AR791="IR"),$AM791,IF(AR791="C", IF($BI791="Y", IF($AF791="N/A", $Q791, $AF791), IF($AG791="N/A", $T791,$AG791)))))))</f>
        <v>3</v>
      </c>
      <c r="BK791" s="15">
        <f>IF(AS791="R", $CA791, IF(OR(AS791="P", AS791="T", AS791="N"), 0, IF($C791="DM", $T791, IF(OR(AS791="Y", AS791="IR"),$AM791,IF(AS791="C", IF($BI791="Y", IF($AF791="N/A", $Q791, $AF791), IF($AG791="N/A", $T791,$AG791)))))))</f>
        <v>3</v>
      </c>
      <c r="BL791" s="15">
        <f>IF(AT791="R", $CA791, IF(OR(AT791="P", AT791="T", AT791="N"), 0, IF($C791="DM", $T791, IF(OR(AT791="Y", AT791="IR"),$AM791,IF(AT791="C", IF($BI791="Y", IF($AF791="N/A", $Q791, $AF791), IF($AG791="N/A", $T791,$AG791)))))))</f>
        <v>3</v>
      </c>
      <c r="BM791" s="15">
        <f>IF(AU791="R", $CA791, IF(OR(AU791="P", AU791="T", AU791="N"), 0, IF($C791="DM", $T791, IF(OR(AU791="Y", AU791="IR"),$AM791,IF(AU791="C", IF($BI791="Y", IF($AF791="N/A", $Q791, $AF791), IF($AG791="N/A", $T791,$AG791)))))))</f>
        <v>3</v>
      </c>
      <c r="BN791" s="15">
        <f>IF(AV791="R", $CA791, IF(OR(AV791="P", AV791="T", AV791="N"), 0, IF($C791="DM", $T791, IF(OR(AV791="Y", AV791="IR"),$AM791,IF(AV791="C", IF($BI791="Y", IF($AF791="N/A", $Q791, $AF791), IF($AG791="N/A", $T791,$AG791)))))))</f>
        <v>3</v>
      </c>
      <c r="BO791" s="15">
        <f>IF(AW791="R", $CA791, IF(OR(AW791="P", AW791="T", AW791="N"), 0, IF($C791="DM", $T791, IF(OR(AW791="Y", AW791="IR"),$AM791,IF(AW791="C", IF($BI791="Y", IF($AF791="N/A", $Q791, $AF791), IF($AG791="N/A", $T791,$AG791)))))))</f>
        <v>3</v>
      </c>
      <c r="BP791" s="15">
        <f>IF(AX791="R", $CA791, IF(OR(AX791="P", AX791="T", AX791="N"), 0, IF($C791="DM", $T791, IF(OR(AX791="Y", AX791="IR"),$AM791,IF(AX791="C", IF($BI791="Y", IF($AF791="N/A", $Q791, $AF791), IF($AG791="N/A", $T791,$AG791)))))))</f>
        <v>3</v>
      </c>
      <c r="BQ791" s="15">
        <f>IF(AY791="R", $CA791, IF(OR(AY791="P", AY791="T", AY791="N"), 0, IF($C791="DM", $T791, IF(OR(AY791="Y", AY791="IR"),$AM791,IF(AY791="C", IF($BI791="Y", IF($AF791="N/A", $Q791, $AF791), IF($AG791="N/A", $T791,$AG791)))))))</f>
        <v>3</v>
      </c>
      <c r="BR791" s="15">
        <f>IF(AZ791="R", $CA791, IF(OR(AZ791="P", AZ791="T", AZ791="N"), 0, IF($C791="DM", $T791, IF(OR(AZ791="Y", AZ791="IR"),$AM791,IF(AZ791="C", IF($BI791="Y", IF($AF791="N/A", $Q791, $AF791), IF($AG791="N/A", $T791,$AG791)))))))</f>
        <v>3</v>
      </c>
      <c r="BS791" s="15">
        <f>IF(BA791="R", $CA791, IF(OR(BA791="P", BA791="T", BA791="N"), 0, IF($C791="DM", $T791, IF(OR(BA791="Y", BA791="IR"),$AM791,IF(BA791="C", IF($BI791="Y", IF($AF791="N/A", $Q791, $AF791), IF($AG791="N/A", $T791,$AG791)))))))</f>
        <v>3</v>
      </c>
      <c r="BT791" s="15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3</v>
      </c>
      <c r="BU791" s="15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3</v>
      </c>
      <c r="BV791" s="15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3</v>
      </c>
      <c r="BW791" s="15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3</v>
      </c>
      <c r="BX791" s="15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3</v>
      </c>
      <c r="BY791" s="15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3</v>
      </c>
      <c r="BZ791" s="15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3</v>
      </c>
      <c r="CA791" s="14" t="s">
        <v>75</v>
      </c>
      <c r="CB791" s="15">
        <f>BZ791</f>
        <v>3</v>
      </c>
      <c r="CC791" s="14">
        <f>IF(OR($BH791="T", $BH791="R"), 0, IF($BH791="C", IF($BI791="Y", IF($BA791="C", 0, IF(AF791="N/A", Q791-T791, AF791-AG791)), IF($AF791="N/A", U791, AH791)), AN791))</f>
        <v>3</v>
      </c>
      <c r="CD791" s="14">
        <f>IF(OR($BH791="T", $BH791="R"), 0, IF($BH791="C", IF($BI791="Y", 0, IF($AF791="N/A", V791, AI791)), AO791))</f>
        <v>3</v>
      </c>
      <c r="CE791" s="14">
        <f>IF(OR($BH791="T", $BH791="R"), 0, IF($BH791="C", IF($BI791="Y", 0, IF($AF791="N/A", W791, AJ791)), AP791))</f>
        <v>3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S:3 G:0 GR:0</v>
      </c>
      <c r="CH791" s="6"/>
      <c r="CK791" s="6"/>
      <c r="CL791" s="6"/>
      <c r="CM791" s="6"/>
      <c r="CN791" s="6"/>
      <c r="CO791" s="6"/>
      <c r="CP791" s="6"/>
    </row>
    <row r="792" spans="1:94" x14ac:dyDescent="0.25">
      <c r="A792" s="13">
        <v>5091</v>
      </c>
      <c r="B792" s="14" t="s">
        <v>1058</v>
      </c>
      <c r="C792" s="14" t="s">
        <v>67</v>
      </c>
      <c r="D792" s="14" t="s">
        <v>56</v>
      </c>
      <c r="E792" s="14">
        <f>VLOOKUP(B792, 'Rookie Year'!$A$2:$B$55555,2,FALSE)</f>
        <v>2019</v>
      </c>
      <c r="F792" s="14">
        <v>2023</v>
      </c>
      <c r="G792" s="14" t="s">
        <v>42</v>
      </c>
      <c r="H792" s="14" t="s">
        <v>1927</v>
      </c>
      <c r="I792" s="15">
        <v>15</v>
      </c>
      <c r="J792" s="14">
        <v>5</v>
      </c>
      <c r="K792" s="16">
        <f>IF(AND(G792&lt;&gt;"N",R792="N/A"), IF(I792&lt;4, 0, 0.25),IF(I792=1, IF(J792=1,0.25, 0.25), IF(I792&lt;13, 0.25, IF(I792&lt;26, 0.4, IF(I792&lt;51, 0.6, 0.75)))))</f>
        <v>0.4</v>
      </c>
      <c r="L792" s="15">
        <f>I792-M792</f>
        <v>9</v>
      </c>
      <c r="M792" s="15">
        <f>ROUNDUP(I792*K792,0)</f>
        <v>6</v>
      </c>
      <c r="N792" s="15">
        <f>M792*J792</f>
        <v>30</v>
      </c>
      <c r="O792" s="15">
        <v>30</v>
      </c>
      <c r="P792" s="15">
        <v>0</v>
      </c>
      <c r="Q792" s="15">
        <f>N792-O792-P792</f>
        <v>0</v>
      </c>
      <c r="R792" s="14" t="s">
        <v>75</v>
      </c>
      <c r="S792" s="14">
        <f>IF(R792="N/A", J792-($B$1-F792), J792-($B$1-R792))</f>
        <v>3</v>
      </c>
      <c r="T792" s="15">
        <v>0</v>
      </c>
      <c r="U792" s="15">
        <v>0</v>
      </c>
      <c r="V792" s="15">
        <v>0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No</v>
      </c>
      <c r="AA792" s="17" t="str">
        <f>IF(C792="DM", "N/A", IF(Z792="No","N/A",VLOOKUP(B792,'Extension List'!$A$3:$AE$1972,19,FALSE)))</f>
        <v>N/A</v>
      </c>
      <c r="AB792" s="14" t="str">
        <f>IF(C792="DM", "N/A", IF(Z792="No","N/A",VLOOKUP(B792,'Extension List'!$A$3:$AE$1972,21,FALSE)))</f>
        <v>N/A</v>
      </c>
      <c r="AC792" s="14" t="str">
        <f>IF(AA792="N/A", "N/A", 0)</f>
        <v>N/A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>
        <f>IF(AD792="N/A", L792+T792, L792+AG792)</f>
        <v>9</v>
      </c>
      <c r="AN792" s="15">
        <f>IF(AD792="N/A", IF(U792="N/A", "N/A", L792+U792), AD792+AH792)</f>
        <v>9</v>
      </c>
      <c r="AO792" s="15">
        <f>IF(AD792="N/A", IF(V792="N/A", "N/A", L792+V792), IF(AI792="N/A", "N/A", AD792+AI792))</f>
        <v>9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40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40</v>
      </c>
      <c r="BF792" s="14" t="s">
        <v>40</v>
      </c>
      <c r="BG792" s="14" t="s">
        <v>40</v>
      </c>
      <c r="BH792" s="14" t="s">
        <v>40</v>
      </c>
      <c r="BI792" s="14"/>
      <c r="BJ792" s="15">
        <f>IF(AR792="R", $CA792, IF(OR(AR792="P", AR792="T", AR792="N"), 0, IF($C792="DM", $T792, IF(OR(AR792="Y", AR792="IR"),$AM792,IF(AR792="C", IF($BI792="Y", IF($AF792="N/A", $Q792, $AF792), IF($AG792="N/A", $T792,$AG792)))))))</f>
        <v>9</v>
      </c>
      <c r="BK792" s="15">
        <f>IF(AS792="R", $CA792, IF(OR(AS792="P", AS792="T", AS792="N"), 0, IF($C792="DM", $T792, IF(OR(AS792="Y", AS792="IR"),$AM792,IF(AS792="C", IF($BI792="Y", IF($AF792="N/A", $Q792, $AF792), IF($AG792="N/A", $T792,$AG792)))))))</f>
        <v>9</v>
      </c>
      <c r="BL792" s="15">
        <f>IF(AT792="R", $CA792, IF(OR(AT792="P", AT792="T", AT792="N"), 0, IF($C792="DM", $T792, IF(OR(AT792="Y", AT792="IR"),$AM792,IF(AT792="C", IF($BI792="Y", IF($AF792="N/A", $Q792, $AF792), IF($AG792="N/A", $T792,$AG792)))))))</f>
        <v>9</v>
      </c>
      <c r="BM792" s="15">
        <f>IF(AU792="R", $CA792, IF(OR(AU792="P", AU792="T", AU792="N"), 0, IF($C792="DM", $T792, IF(OR(AU792="Y", AU792="IR"),$AM792,IF(AU792="C", IF($BI792="Y", IF($AF792="N/A", $Q792, $AF792), IF($AG792="N/A", $T792,$AG792)))))))</f>
        <v>9</v>
      </c>
      <c r="BN792" s="15">
        <f>IF(AV792="R", $CA792, IF(OR(AV792="P", AV792="T", AV792="N"), 0, IF($C792="DM", $T792, IF(OR(AV792="Y", AV792="IR"),$AM792,IF(AV792="C", IF($BI792="Y", IF($AF792="N/A", $Q792, $AF792), IF($AG792="N/A", $T792,$AG792)))))))</f>
        <v>9</v>
      </c>
      <c r="BO792" s="15">
        <f>IF(AW792="R", $CA792, IF(OR(AW792="P", AW792="T", AW792="N"), 0, IF($C792="DM", $T792, IF(OR(AW792="Y", AW792="IR"),$AM792,IF(AW792="C", IF($BI792="Y", IF($AF792="N/A", $Q792, $AF792), IF($AG792="N/A", $T792,$AG792)))))))</f>
        <v>9</v>
      </c>
      <c r="BP792" s="15">
        <f>IF(AX792="R", $CA792, IF(OR(AX792="P", AX792="T", AX792="N"), 0, IF($C792="DM", $T792, IF(OR(AX792="Y", AX792="IR"),$AM792,IF(AX792="C", IF($BI792="Y", IF($AF792="N/A", $Q792, $AF792), IF($AG792="N/A", $T792,$AG792)))))))</f>
        <v>9</v>
      </c>
      <c r="BQ792" s="15">
        <f>IF(AY792="R", $CA792, IF(OR(AY792="P", AY792="T", AY792="N"), 0, IF($C792="DM", $T792, IF(OR(AY792="Y", AY792="IR"),$AM792,IF(AY792="C", IF($BI792="Y", IF($AF792="N/A", $Q792, $AF792), IF($AG792="N/A", $T792,$AG792)))))))</f>
        <v>9</v>
      </c>
      <c r="BR792" s="15">
        <f>IF(AZ792="R", $CA792, IF(OR(AZ792="P", AZ792="T", AZ792="N"), 0, IF($C792="DM", $T792, IF(OR(AZ792="Y", AZ792="IR"),$AM792,IF(AZ792="C", IF($BI792="Y", IF($AF792="N/A", $Q792, $AF792), IF($AG792="N/A", $T792,$AG792)))))))</f>
        <v>9</v>
      </c>
      <c r="BS792" s="15">
        <f>IF(BA792="R", $CA792, IF(OR(BA792="P", BA792="T", BA792="N"), 0, IF($C792="DM", $T792, IF(OR(BA792="Y", BA792="IR"),$AM792,IF(BA792="C", IF($BI792="Y", IF($AF792="N/A", $Q792, $AF792), IF($AG792="N/A", $T792,$AG792)))))))</f>
        <v>9</v>
      </c>
      <c r="BT792" s="15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9</v>
      </c>
      <c r="BU792" s="15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9</v>
      </c>
      <c r="BV792" s="15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9</v>
      </c>
      <c r="BW792" s="15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9</v>
      </c>
      <c r="BX792" s="15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9</v>
      </c>
      <c r="BY792" s="15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9</v>
      </c>
      <c r="BZ792" s="15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9</v>
      </c>
      <c r="CA792" s="14" t="s">
        <v>75</v>
      </c>
      <c r="CB792" s="15">
        <f>BZ792</f>
        <v>9</v>
      </c>
      <c r="CC792" s="14">
        <f>IF(OR($BH792="T", $BH792="R"), 0, IF($BH792="C", IF($BI792="Y", IF($BA792="C", 0, IF(AF792="N/A", Q792-T792, AF792-AG792)), IF($AF792="N/A", U792, AH792)), AN792))</f>
        <v>9</v>
      </c>
      <c r="CD792" s="14">
        <f>IF(OR($BH792="T", $BH792="R"), 0, IF($BH792="C", IF($BI792="Y", 0, IF($AF792="N/A", V792, AI792)), AO792))</f>
        <v>9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S:9 G:6 GR:0</v>
      </c>
      <c r="CH792" s="6"/>
      <c r="CK792" s="6"/>
      <c r="CL792" s="6"/>
      <c r="CM792" s="6"/>
      <c r="CN792" s="6"/>
      <c r="CO792" s="6"/>
      <c r="CP792" s="6"/>
    </row>
    <row r="793" spans="1:94" x14ac:dyDescent="0.25">
      <c r="A793" s="13">
        <v>3149</v>
      </c>
      <c r="B793" s="14" t="s">
        <v>1533</v>
      </c>
      <c r="C793" s="14" t="s">
        <v>67</v>
      </c>
      <c r="D793" s="14" t="s">
        <v>56</v>
      </c>
      <c r="E793" s="14">
        <f>VLOOKUP(B793, 'Rookie Year'!$A$2:$B$55555,2,FALSE)</f>
        <v>2019</v>
      </c>
      <c r="F793" s="14">
        <v>2025</v>
      </c>
      <c r="G793" s="14" t="s">
        <v>40</v>
      </c>
      <c r="H793" s="14" t="s">
        <v>2928</v>
      </c>
      <c r="I793" s="15">
        <v>18</v>
      </c>
      <c r="J793" s="14">
        <v>4</v>
      </c>
      <c r="K793" s="16">
        <f>IF(AND(G793&lt;&gt;"N",R793="N/A"), IF(I793&lt;4, 0, 0.25),IF(I793=1, IF(J793=1,0.25, 0.25), IF(I793&lt;13, 0.25, IF(I793&lt;26, 0.4, IF(I793&lt;51, 0.6, 0.75)))))</f>
        <v>0.25</v>
      </c>
      <c r="L793" s="15">
        <f>I793-M793</f>
        <v>13</v>
      </c>
      <c r="M793" s="15">
        <f>ROUNDUP(I793*K793,0)</f>
        <v>5</v>
      </c>
      <c r="N793" s="15">
        <f>M793*J793</f>
        <v>20</v>
      </c>
      <c r="O793" s="15">
        <v>0</v>
      </c>
      <c r="P793" s="15">
        <v>0</v>
      </c>
      <c r="Q793" s="15">
        <f>N793-O793-P793</f>
        <v>20</v>
      </c>
      <c r="R793" s="14" t="s">
        <v>75</v>
      </c>
      <c r="S793" s="14">
        <f>IF(R793="N/A", J793-($B$1-F793), J793-($B$1-R793))</f>
        <v>4</v>
      </c>
      <c r="T793" s="15">
        <f>IF($S793&lt;1, "N/A", $M793)</f>
        <v>5</v>
      </c>
      <c r="U793" s="15">
        <f>IF($S793&lt;2, "N/A", $M793)</f>
        <v>5</v>
      </c>
      <c r="V793" s="15">
        <f>IF($S793&lt;3, "N/A", $M793)</f>
        <v>5</v>
      </c>
      <c r="W793" s="15">
        <f>IF($S793&lt;4, "N/A", $M793)</f>
        <v>5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No</v>
      </c>
      <c r="AA793" s="17" t="str">
        <f>IF(C793="DM", "N/A", IF(Z793="No","N/A",VLOOKUP(B793,'Extension List'!$A$3:$AE$1972,19,FALSE)))</f>
        <v>N/A</v>
      </c>
      <c r="AB793" s="14" t="str">
        <f>IF(C793="DM", "N/A", IF(Z793="No","N/A",VLOOKUP(B793,'Extension List'!$A$3:$AE$1972,21,FALSE)))</f>
        <v>N/A</v>
      </c>
      <c r="AC793" s="14" t="str">
        <f>IF(AA793="N/A", "N/A", 0)</f>
        <v>N/A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>
        <f>IF(AD793="N/A", L793+T793, L793+AG793)</f>
        <v>18</v>
      </c>
      <c r="AN793" s="15">
        <f>IF(AD793="N/A", IF(U793="N/A", "N/A", L793+U793), AD793+AH793)</f>
        <v>18</v>
      </c>
      <c r="AO793" s="15">
        <f>IF(AD793="N/A", IF(V793="N/A", "N/A", L793+V793), IF(AI793="N/A", "N/A", AD793+AI793))</f>
        <v>18</v>
      </c>
      <c r="AP793" s="15">
        <f>IF(AD793="N/A", IF(W793="N/A", "N/A", L793+W793), IF(AJ793="N/A", "N/A", AD793+AJ793))</f>
        <v>18</v>
      </c>
      <c r="AQ793" s="15" t="str">
        <f>IF(AD793="N/A", IF(X793="N/A", "N/A", L793+X793), IF(AK793="N/A", "N/A", AD793+AK793))</f>
        <v>N/A</v>
      </c>
      <c r="AR793" s="14" t="s">
        <v>40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I793" s="14"/>
      <c r="BJ793" s="15">
        <f>IF(AR793="R", $CA793, IF(OR(AR793="P", AR793="T", AR793="N"), 0, IF($C793="DM", $T793, IF(OR(AR793="Y", AR793="IR"),$AM793,IF(AR793="C", IF($BI793="Y", IF($AF793="N/A", $Q793, $AF793), IF($AG793="N/A", $T793,$AG793)))))))</f>
        <v>18</v>
      </c>
      <c r="BK793" s="15">
        <f>IF(AS793="R", $CA793, IF(OR(AS793="P", AS793="T", AS793="N"), 0, IF($C793="DM", $T793, IF(OR(AS793="Y", AS793="IR"),$AM793,IF(AS793="C", IF($BI793="Y", IF($AF793="N/A", $Q793, $AF793), IF($AG793="N/A", $T793,$AG793)))))))</f>
        <v>18</v>
      </c>
      <c r="BL793" s="15">
        <f>IF(AT793="R", $CA793, IF(OR(AT793="P", AT793="T", AT793="N"), 0, IF($C793="DM", $T793, IF(OR(AT793="Y", AT793="IR"),$AM793,IF(AT793="C", IF($BI793="Y", IF($AF793="N/A", $Q793, $AF793), IF($AG793="N/A", $T793,$AG793)))))))</f>
        <v>18</v>
      </c>
      <c r="BM793" s="15">
        <f>IF(AU793="R", $CA793, IF(OR(AU793="P", AU793="T", AU793="N"), 0, IF($C793="DM", $T793, IF(OR(AU793="Y", AU793="IR"),$AM793,IF(AU793="C", IF($BI793="Y", IF($AF793="N/A", $Q793, $AF793), IF($AG793="N/A", $T793,$AG793)))))))</f>
        <v>18</v>
      </c>
      <c r="BN793" s="15">
        <f>IF(AV793="R", $CA793, IF(OR(AV793="P", AV793="T", AV793="N"), 0, IF($C793="DM", $T793, IF(OR(AV793="Y", AV793="IR"),$AM793,IF(AV793="C", IF($BI793="Y", IF($AF793="N/A", $Q793, $AF793), IF($AG793="N/A", $T793,$AG793)))))))</f>
        <v>18</v>
      </c>
      <c r="BO793" s="15">
        <f>IF(AW793="R", $CA793, IF(OR(AW793="P", AW793="T", AW793="N"), 0, IF($C793="DM", $T793, IF(OR(AW793="Y", AW793="IR"),$AM793,IF(AW793="C", IF($BI793="Y", IF($AF793="N/A", $Q793, $AF793), IF($AG793="N/A", $T793,$AG793)))))))</f>
        <v>18</v>
      </c>
      <c r="BP793" s="15">
        <f>IF(AX793="R", $CA793, IF(OR(AX793="P", AX793="T", AX793="N"), 0, IF($C793="DM", $T793, IF(OR(AX793="Y", AX793="IR"),$AM793,IF(AX793="C", IF($BI793="Y", IF($AF793="N/A", $Q793, $AF793), IF($AG793="N/A", $T793,$AG793)))))))</f>
        <v>18</v>
      </c>
      <c r="BQ793" s="15">
        <f>IF(AY793="R", $CA793, IF(OR(AY793="P", AY793="T", AY793="N"), 0, IF($C793="DM", $T793, IF(OR(AY793="Y", AY793="IR"),$AM793,IF(AY793="C", IF($BI793="Y", IF($AF793="N/A", $Q793, $AF793), IF($AG793="N/A", $T793,$AG793)))))))</f>
        <v>18</v>
      </c>
      <c r="BR793" s="15">
        <f>IF(AZ793="R", $CA793, IF(OR(AZ793="P", AZ793="T", AZ793="N"), 0, IF($C793="DM", $T793, IF(OR(AZ793="Y", AZ793="IR"),$AM793,IF(AZ793="C", IF($BI793="Y", IF($AF793="N/A", $Q793, $AF793), IF($AG793="N/A", $T793,$AG793)))))))</f>
        <v>18</v>
      </c>
      <c r="BS793" s="15">
        <f>IF(BA793="R", $CA793, IF(OR(BA793="P", BA793="T", BA793="N"), 0, IF($C793="DM", $T793, IF(OR(BA793="Y", BA793="IR"),$AM793,IF(BA793="C", IF($BI793="Y", IF($AF793="N/A", $Q793, $AF793), IF($AG793="N/A", $T793,$AG793)))))))</f>
        <v>18</v>
      </c>
      <c r="BT793" s="15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18</v>
      </c>
      <c r="BU793" s="15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18</v>
      </c>
      <c r="BV793" s="15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18</v>
      </c>
      <c r="BW793" s="15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18</v>
      </c>
      <c r="BX793" s="15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18</v>
      </c>
      <c r="BY793" s="15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18</v>
      </c>
      <c r="BZ793" s="15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18</v>
      </c>
      <c r="CA793" s="14" t="s">
        <v>75</v>
      </c>
      <c r="CB793" s="15">
        <f>BZ793</f>
        <v>18</v>
      </c>
      <c r="CC793" s="14">
        <f>IF(OR($BH793="T", $BH793="R"), 0, IF($BH793="C", IF($BI793="Y", IF($BA793="C", 0, IF(AF793="N/A", Q793-T793, AF793-AG793)), IF($AF793="N/A", U793, AH793)), AN793))</f>
        <v>18</v>
      </c>
      <c r="CD793" s="14">
        <f>IF(OR($BH793="T", $BH793="R"), 0, IF($BH793="C", IF($BI793="Y", 0, IF($AF793="N/A", V793, AI793)), AO793))</f>
        <v>18</v>
      </c>
      <c r="CE793" s="14">
        <f>IF(OR($BH793="T", $BH793="R"), 0, IF($BH793="C", IF($BI793="Y", 0, IF($AF793="N/A", W793, AJ793)), AP793))</f>
        <v>18</v>
      </c>
      <c r="CF793" s="14" t="str">
        <f>IF(OR($BH793="T", $BH793="R"), 0, IF($BH793="C", IF($BI793="Y", 0, IF($AF793="N/A", X793, AK793)), AQ793))</f>
        <v>N/A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S:13 G:5 GR:20</v>
      </c>
      <c r="CH793" s="6"/>
      <c r="CK793" s="6"/>
      <c r="CL793" s="6"/>
      <c r="CM793" s="6"/>
      <c r="CN793" s="6"/>
      <c r="CO793" s="6"/>
      <c r="CP793" s="6"/>
    </row>
    <row r="794" spans="1:94" x14ac:dyDescent="0.25">
      <c r="A794" s="13">
        <v>5651</v>
      </c>
      <c r="B794" s="14" t="s">
        <v>3095</v>
      </c>
      <c r="C794" s="14" t="s">
        <v>67</v>
      </c>
      <c r="D794" s="14" t="s">
        <v>56</v>
      </c>
      <c r="E794" s="14">
        <f>VLOOKUP(B794, 'Rookie Year'!$A$2:$B$55555,2,FALSE)</f>
        <v>2024</v>
      </c>
      <c r="F794" s="14">
        <v>2024</v>
      </c>
      <c r="G794" s="14" t="s">
        <v>40</v>
      </c>
      <c r="H794" s="14" t="s">
        <v>2202</v>
      </c>
      <c r="I794" s="15">
        <v>1</v>
      </c>
      <c r="J794" s="14">
        <v>3</v>
      </c>
      <c r="K794" s="16">
        <f>IF(AND(G794&lt;&gt;"N",R794="N/A"), IF(I794&lt;4, 0, 0.25),IF(I794=1, IF(J794=1,0.25, 0.25), IF(I794&lt;13, 0.25, IF(I794&lt;26, 0.4, IF(I794&lt;51, 0.6, 0.75)))))</f>
        <v>0</v>
      </c>
      <c r="L794" s="15">
        <f>I794-M794</f>
        <v>1</v>
      </c>
      <c r="M794" s="15">
        <f>ROUNDUP(I794*K794,0)</f>
        <v>0</v>
      </c>
      <c r="N794" s="15">
        <f>M794*J794</f>
        <v>0</v>
      </c>
      <c r="O794" s="15">
        <v>0</v>
      </c>
      <c r="P794" s="15">
        <v>0</v>
      </c>
      <c r="Q794" s="15">
        <f>N794-O794-P794</f>
        <v>0</v>
      </c>
      <c r="R794" s="14" t="s">
        <v>75</v>
      </c>
      <c r="S794" s="14">
        <f>IF(R794="N/A", J794-($B$1-F794), J794-($B$1-R794))</f>
        <v>2</v>
      </c>
      <c r="T794" s="15">
        <v>0</v>
      </c>
      <c r="U794" s="15">
        <v>0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List'!$A$3:$AE$1972,19,FALSE)))</f>
        <v>N/A</v>
      </c>
      <c r="AB794" s="14" t="str">
        <f>IF(C794="DM", "N/A", IF(Z794="No","N/A",VLOOKUP(B794,'Extension List'!$A$3:$AE$1972,21,FALSE)))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>
        <f>IF(AD794="N/A", L794+T794, L794+AG794)</f>
        <v>1</v>
      </c>
      <c r="AN794" s="15">
        <f>IF(AD794="N/A", IF(U794="N/A", "N/A", L794+U794), AD794+AH794)</f>
        <v>1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40</v>
      </c>
      <c r="AS794" s="14" t="s">
        <v>40</v>
      </c>
      <c r="AT794" s="14" t="s">
        <v>48</v>
      </c>
      <c r="AU794" s="14" t="s">
        <v>48</v>
      </c>
      <c r="AV794" s="14" t="s">
        <v>48</v>
      </c>
      <c r="AW794" s="14" t="s">
        <v>48</v>
      </c>
      <c r="AX794" s="14" t="s">
        <v>40</v>
      </c>
      <c r="AY794" s="14" t="s">
        <v>40</v>
      </c>
      <c r="AZ794" s="14" t="s">
        <v>40</v>
      </c>
      <c r="BA794" s="14" t="s">
        <v>40</v>
      </c>
      <c r="BB794" s="14" t="s">
        <v>40</v>
      </c>
      <c r="BC794" s="14" t="s">
        <v>40</v>
      </c>
      <c r="BD794" s="14" t="s">
        <v>40</v>
      </c>
      <c r="BE794" s="14" t="s">
        <v>40</v>
      </c>
      <c r="BF794" s="14" t="s">
        <v>40</v>
      </c>
      <c r="BG794" s="14" t="s">
        <v>40</v>
      </c>
      <c r="BH794" s="14" t="s">
        <v>40</v>
      </c>
      <c r="BI794" s="14"/>
      <c r="BJ794" s="15">
        <f>IF(AR794="R", $CA794, IF(OR(AR794="P", AR794="T", AR794="N"), 0, IF($C794="DM", $T794, IF(OR(AR794="Y", AR794="IR"),$AM794,IF(AR794="C", IF($BI794="Y", IF($AF794="N/A", $Q794, $AF794), IF($AG794="N/A", $T794,$AG794)))))))</f>
        <v>1</v>
      </c>
      <c r="BK794" s="15">
        <f>IF(AS794="R", $CA794, IF(OR(AS794="P", AS794="T", AS794="N"), 0, IF($C794="DM", $T794, IF(OR(AS794="Y", AS794="IR"),$AM794,IF(AS794="C", IF($BI794="Y", IF($AF794="N/A", $Q794, $AF794), IF($AG794="N/A", $T794,$AG794)))))))</f>
        <v>1</v>
      </c>
      <c r="BL794" s="15">
        <f>IF(AT794="R", $CA794, IF(OR(AT794="P", AT794="T", AT794="N"), 0, IF($C794="DM", $T794, IF(OR(AT794="Y", AT794="IR"),$AM794,IF(AT794="C", IF($BI794="Y", IF($AF794="N/A", $Q794, $AF794), IF($AG794="N/A", $T794,$AG794)))))))</f>
        <v>1</v>
      </c>
      <c r="BM794" s="15">
        <f>IF(AU794="R", $CA794, IF(OR(AU794="P", AU794="T", AU794="N"), 0, IF($C794="DM", $T794, IF(OR(AU794="Y", AU794="IR"),$AM794,IF(AU794="C", IF($BI794="Y", IF($AF794="N/A", $Q794, $AF794), IF($AG794="N/A", $T794,$AG794)))))))</f>
        <v>1</v>
      </c>
      <c r="BN794" s="15">
        <f>IF(AV794="R", $CA794, IF(OR(AV794="P", AV794="T", AV794="N"), 0, IF($C794="DM", $T794, IF(OR(AV794="Y", AV794="IR"),$AM794,IF(AV794="C", IF($BI794="Y", IF($AF794="N/A", $Q794, $AF794), IF($AG794="N/A", $T794,$AG794)))))))</f>
        <v>1</v>
      </c>
      <c r="BO794" s="15">
        <f>IF(AW794="R", $CA794, IF(OR(AW794="P", AW794="T", AW794="N"), 0, IF($C794="DM", $T794, IF(OR(AW794="Y", AW794="IR"),$AM794,IF(AW794="C", IF($BI794="Y", IF($AF794="N/A", $Q794, $AF794), IF($AG794="N/A", $T794,$AG794)))))))</f>
        <v>1</v>
      </c>
      <c r="BP794" s="15">
        <f>IF(AX794="R", $CA794, IF(OR(AX794="P", AX794="T", AX794="N"), 0, IF($C794="DM", $T794, IF(OR(AX794="Y", AX794="IR"),$AM794,IF(AX794="C", IF($BI794="Y", IF($AF794="N/A", $Q794, $AF794), IF($AG794="N/A", $T794,$AG794)))))))</f>
        <v>1</v>
      </c>
      <c r="BQ794" s="15">
        <f>IF(AY794="R", $CA794, IF(OR(AY794="P", AY794="T", AY794="N"), 0, IF($C794="DM", $T794, IF(OR(AY794="Y", AY794="IR"),$AM794,IF(AY794="C", IF($BI794="Y", IF($AF794="N/A", $Q794, $AF794), IF($AG794="N/A", $T794,$AG794)))))))</f>
        <v>1</v>
      </c>
      <c r="BR794" s="15">
        <f>IF(AZ794="R", $CA794, IF(OR(AZ794="P", AZ794="T", AZ794="N"), 0, IF($C794="DM", $T794, IF(OR(AZ794="Y", AZ794="IR"),$AM794,IF(AZ794="C", IF($BI794="Y", IF($AF794="N/A", $Q794, $AF794), IF($AG794="N/A", $T794,$AG794)))))))</f>
        <v>1</v>
      </c>
      <c r="BS794" s="15">
        <f>IF(BA794="R", $CA794, IF(OR(BA794="P", BA794="T", BA794="N"), 0, IF($C794="DM", $T794, IF(OR(BA794="Y", BA794="IR"),$AM794,IF(BA794="C", IF($BI794="Y", IF($AF794="N/A", $Q794, $AF794), IF($AG794="N/A", $T794,$AG794)))))))</f>
        <v>1</v>
      </c>
      <c r="BT794" s="15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1</v>
      </c>
      <c r="BU794" s="15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1</v>
      </c>
      <c r="BV794" s="15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1</v>
      </c>
      <c r="BW794" s="15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1</v>
      </c>
      <c r="BX794" s="15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1</v>
      </c>
      <c r="BY794" s="15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1</v>
      </c>
      <c r="BZ794" s="15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1</v>
      </c>
      <c r="CA794" s="14" t="s">
        <v>75</v>
      </c>
      <c r="CB794" s="15">
        <f>BZ794</f>
        <v>1</v>
      </c>
      <c r="CC794" s="14">
        <f>IF(OR($BH794="T", $BH794="R"), 0, IF($BH794="C", IF($BI794="Y", IF($BA794="C", 0, IF(AF794="N/A", Q794-T794, AF794-AG794)), IF($AF794="N/A", U794, AH794)), AN794))</f>
        <v>1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S:1 G:0 GR:0</v>
      </c>
      <c r="CH794" s="6"/>
      <c r="CK794" s="6"/>
      <c r="CL794" s="6"/>
      <c r="CM794" s="6"/>
      <c r="CN794" s="6"/>
      <c r="CO794" s="6"/>
      <c r="CP794" s="6"/>
    </row>
    <row r="795" spans="1:94" x14ac:dyDescent="0.25">
      <c r="A795" s="13">
        <v>6154</v>
      </c>
      <c r="B795" s="14" t="s">
        <v>2406</v>
      </c>
      <c r="C795" s="14" t="s">
        <v>67</v>
      </c>
      <c r="D795" s="14" t="s">
        <v>56</v>
      </c>
      <c r="E795" s="14">
        <f>VLOOKUP(B795, 'Rookie Year'!$A$2:$B$55555,2,FALSE)</f>
        <v>2021</v>
      </c>
      <c r="F795" s="14">
        <v>2025</v>
      </c>
      <c r="G795" s="14" t="s">
        <v>42</v>
      </c>
      <c r="H795" s="14">
        <v>1</v>
      </c>
      <c r="I795" s="15">
        <v>1</v>
      </c>
      <c r="J795" s="14">
        <v>1</v>
      </c>
      <c r="K795" s="16">
        <f>IF(AND(G795&lt;&gt;"N",R795="N/A"), IF(I795&lt;4, 0, 0.25),IF(I795=1, IF(J795=1,0.25, 0.25), IF(I795&lt;13, 0.25, IF(I795&lt;26, 0.4, IF(I795&lt;51, 0.6, 0.75)))))</f>
        <v>0.25</v>
      </c>
      <c r="L795" s="15">
        <f>I795-M795</f>
        <v>0</v>
      </c>
      <c r="M795" s="15">
        <f>ROUNDUP(I795*K795,0)</f>
        <v>1</v>
      </c>
      <c r="N795" s="15">
        <f>M795*J795</f>
        <v>1</v>
      </c>
      <c r="O795" s="15">
        <v>0</v>
      </c>
      <c r="P795" s="15">
        <v>0</v>
      </c>
      <c r="Q795" s="15">
        <f>N795-O795-P795</f>
        <v>1</v>
      </c>
      <c r="R795" s="14" t="s">
        <v>75</v>
      </c>
      <c r="S795" s="14">
        <f>IF(R795="N/A", J795-($B$1-F795), J795-($B$1-R795))</f>
        <v>1</v>
      </c>
      <c r="T795" s="15">
        <f>IF($S795&lt;1, "N/A", $M795)</f>
        <v>1</v>
      </c>
      <c r="U795" s="15" t="str">
        <f>IF($S795&lt;2, "N/A", $M795)</f>
        <v>N/A</v>
      </c>
      <c r="V795" s="15" t="str">
        <f>IF($S795&lt;3, "N/A", $M795)</f>
        <v>N/A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List'!$A$3:$AE$1972,19,FALSE)))</f>
        <v>N/A</v>
      </c>
      <c r="AB795" s="14" t="str">
        <f>IF(C795="DM", "N/A", IF(Z795="No","N/A",VLOOKUP(B795,'Extension List'!$A$3:$AE$1972,21,FALSE)))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>
        <f>IF(AD795="N/A", L795+T795, L795+AG795)</f>
        <v>1</v>
      </c>
      <c r="AN795" s="15" t="str">
        <f>IF(AD795="N/A", IF(U795="N/A", "N/A", L795+U795), AD795+AH795)</f>
        <v>N/A</v>
      </c>
      <c r="AO795" s="15" t="str">
        <f>IF(AD795="N/A", IF(V795="N/A", "N/A", L795+V795), IF(AI795="N/A", "N/A", AD795+AI795))</f>
        <v>N/A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42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J795" s="15">
        <f>IF(AR795="R", $CA795, IF(OR(AR795="P", AR795="T", AR795="N"), 0, IF($C795="DM", $T795, IF(OR(AR795="Y", AR795="IR"),$AM795,IF(AR795="C", IF($BI795="Y", IF($AF795="N/A", $Q795, $AF795), IF($AG795="N/A", $T795,$AG795)))))))</f>
        <v>0</v>
      </c>
      <c r="BK795" s="15">
        <f>IF(AS795="R", $CA795, IF(OR(AS795="P", AS795="T", AS795="N"), 0, IF($C795="DM", $T795, IF(OR(AS795="Y", AS795="IR"),$AM795,IF(AS795="C", IF($BI795="Y", IF($AF795="N/A", $Q795, $AF795), IF($AG795="N/A", $T795,$AG795)))))))</f>
        <v>1</v>
      </c>
      <c r="BL795" s="15">
        <f>IF(AT795="R", $CA795, IF(OR(AT795="P", AT795="T", AT795="N"), 0, IF($C795="DM", $T795, IF(OR(AT795="Y", AT795="IR"),$AM795,IF(AT795="C", IF($BI795="Y", IF($AF795="N/A", $Q795, $AF795), IF($AG795="N/A", $T795,$AG795)))))))</f>
        <v>1</v>
      </c>
      <c r="BM795" s="15">
        <f>IF(AU795="R", $CA795, IF(OR(AU795="P", AU795="T", AU795="N"), 0, IF($C795="DM", $T795, IF(OR(AU795="Y", AU795="IR"),$AM795,IF(AU795="C", IF($BI795="Y", IF($AF795="N/A", $Q795, $AF795), IF($AG795="N/A", $T795,$AG795)))))))</f>
        <v>1</v>
      </c>
      <c r="BN795" s="15">
        <f>IF(AV795="R", $CA795, IF(OR(AV795="P", AV795="T", AV795="N"), 0, IF($C795="DM", $T795, IF(OR(AV795="Y", AV795="IR"),$AM795,IF(AV795="C", IF($BI795="Y", IF($AF795="N/A", $Q795, $AF795), IF($AG795="N/A", $T795,$AG795)))))))</f>
        <v>1</v>
      </c>
      <c r="BO795" s="15">
        <f>IF(AW795="R", $CA795, IF(OR(AW795="P", AW795="T", AW795="N"), 0, IF($C795="DM", $T795, IF(OR(AW795="Y", AW795="IR"),$AM795,IF(AW795="C", IF($BI795="Y", IF($AF795="N/A", $Q795, $AF795), IF($AG795="N/A", $T795,$AG795)))))))</f>
        <v>1</v>
      </c>
      <c r="BP795" s="15">
        <f>IF(AX795="R", $CA795, IF(OR(AX795="P", AX795="T", AX795="N"), 0, IF($C795="DM", $T795, IF(OR(AX795="Y", AX795="IR"),$AM795,IF(AX795="C", IF($BI795="Y", IF($AF795="N/A", $Q795, $AF795), IF($AG795="N/A", $T795,$AG795)))))))</f>
        <v>1</v>
      </c>
      <c r="BQ795" s="15">
        <f>IF(AY795="R", $CA795, IF(OR(AY795="P", AY795="T", AY795="N"), 0, IF($C795="DM", $T795, IF(OR(AY795="Y", AY795="IR"),$AM795,IF(AY795="C", IF($BI795="Y", IF($AF795="N/A", $Q795, $AF795), IF($AG795="N/A", $T795,$AG795)))))))</f>
        <v>1</v>
      </c>
      <c r="BR795" s="15">
        <f>IF(AZ795="R", $CA795, IF(OR(AZ795="P", AZ795="T", AZ795="N"), 0, IF($C795="DM", $T795, IF(OR(AZ795="Y", AZ795="IR"),$AM795,IF(AZ795="C", IF($BI795="Y", IF($AF795="N/A", $Q795, $AF795), IF($AG795="N/A", $T795,$AG795)))))))</f>
        <v>1</v>
      </c>
      <c r="BS795" s="15">
        <f>IF(BA795="R", $CA795, IF(OR(BA795="P", BA795="T", BA795="N"), 0, IF($C795="DM", $T795, IF(OR(BA795="Y", BA795="IR"),$AM795,IF(BA795="C", IF($BI795="Y", IF($AF795="N/A", $Q795, $AF795), IF($AG795="N/A", $T795,$AG795)))))))</f>
        <v>1</v>
      </c>
      <c r="BT795" s="15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1</v>
      </c>
      <c r="BU795" s="15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1</v>
      </c>
      <c r="BV795" s="15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1</v>
      </c>
      <c r="BW795" s="15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1</v>
      </c>
      <c r="BX795" s="15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1</v>
      </c>
      <c r="BY795" s="15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1</v>
      </c>
      <c r="BZ795" s="15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1</v>
      </c>
      <c r="CA795" s="14" t="s">
        <v>75</v>
      </c>
      <c r="CB795" s="15">
        <f>BZ795</f>
        <v>1</v>
      </c>
      <c r="CC795" s="14" t="str">
        <f>IF(OR($BH795="T", $BH795="R"), 0, IF($BH795="C", IF($BI795="Y", IF($BA795="C", 0, IF(AF795="N/A", Q795-T795, AF795-AG795)), IF($AF795="N/A", U795, AH795)), AN795))</f>
        <v>N/A</v>
      </c>
      <c r="CD795" s="14" t="str">
        <f>IF(OR($BH795="T", $BH795="R"), 0, IF($BH795="C", IF($BI795="Y", 0, IF($AF795="N/A", V795, AI795)), AO795))</f>
        <v>N/A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S:0 G:1 GR:1</v>
      </c>
      <c r="CH795" s="6"/>
      <c r="CK795" s="6"/>
      <c r="CL795" s="6"/>
      <c r="CM795" s="6"/>
      <c r="CN795" s="6"/>
      <c r="CO795" s="6"/>
      <c r="CP795" s="6"/>
    </row>
    <row r="796" spans="1:94" x14ac:dyDescent="0.25">
      <c r="A796" s="13">
        <v>6011</v>
      </c>
      <c r="B796" s="14" t="s">
        <v>3127</v>
      </c>
      <c r="C796" s="14" t="s">
        <v>68</v>
      </c>
      <c r="D796" s="14" t="s">
        <v>56</v>
      </c>
      <c r="E796" s="14">
        <v>2025</v>
      </c>
      <c r="F796" s="14">
        <v>2025</v>
      </c>
      <c r="G796" s="14" t="s">
        <v>40</v>
      </c>
      <c r="H796" s="14" t="s">
        <v>2155</v>
      </c>
      <c r="I796" s="15">
        <v>9</v>
      </c>
      <c r="J796" s="14">
        <v>4</v>
      </c>
      <c r="K796" s="16">
        <f>IF(AND(G796&lt;&gt;"N",R796="N/A"), IF(I796&lt;4, 0, 0.25),IF(I796=1, IF(J796=1,0.25, 0.25), IF(I796&lt;13, 0.25, IF(I796&lt;26, 0.4, IF(I796&lt;51, 0.6, 0.75)))))</f>
        <v>0.25</v>
      </c>
      <c r="L796" s="15">
        <f>I796-M796</f>
        <v>6</v>
      </c>
      <c r="M796" s="15">
        <f>ROUNDUP(I796*K796,0)</f>
        <v>3</v>
      </c>
      <c r="N796" s="15">
        <f>M796*J796</f>
        <v>12</v>
      </c>
      <c r="O796" s="15">
        <v>0</v>
      </c>
      <c r="P796" s="15">
        <v>0</v>
      </c>
      <c r="Q796" s="15">
        <f>N796-O796-P796</f>
        <v>12</v>
      </c>
      <c r="R796" s="14" t="s">
        <v>75</v>
      </c>
      <c r="S796" s="14">
        <f>IF(R796="N/A", J796-($B$1-F796), J796-($B$1-R796))</f>
        <v>4</v>
      </c>
      <c r="T796" s="15">
        <v>6</v>
      </c>
      <c r="U796" s="15">
        <v>6</v>
      </c>
      <c r="V796" s="15">
        <v>0</v>
      </c>
      <c r="W796" s="15">
        <v>0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List'!$A$3:$AE$1972,19,FALSE)))</f>
        <v>N/A</v>
      </c>
      <c r="AB796" s="14" t="str">
        <f>IF(C796="DM", "N/A", IF(Z796="No","N/A",VLOOKUP(B796,'Extension List'!$A$3:$AE$1972,21,FALSE)))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>
        <f>IF(AD796="N/A", L796+T796, L796+AG796)</f>
        <v>12</v>
      </c>
      <c r="AN796" s="15">
        <f>IF(AD796="N/A", IF(U796="N/A", "N/A", L796+U796), AD796+AH796)</f>
        <v>12</v>
      </c>
      <c r="AO796" s="15">
        <f>IF(AD796="N/A", IF(V796="N/A", "N/A", L796+V796), IF(AI796="N/A", "N/A", AD796+AI796))</f>
        <v>6</v>
      </c>
      <c r="AP796" s="15">
        <f>IF(AD796="N/A", IF(W796="N/A", "N/A", L796+W796), IF(AJ796="N/A", "N/A", AD796+AJ796))</f>
        <v>6</v>
      </c>
      <c r="AQ796" s="15" t="str">
        <f>IF(AD796="N/A", IF(X796="N/A", "N/A", L796+X796), IF(AK796="N/A", "N/A", AD796+AK796))</f>
        <v>N/A</v>
      </c>
      <c r="AR796" s="14" t="s">
        <v>40</v>
      </c>
      <c r="AS796" s="14" t="s">
        <v>40</v>
      </c>
      <c r="AT796" s="14" t="s">
        <v>40</v>
      </c>
      <c r="AU796" s="14" t="s">
        <v>40</v>
      </c>
      <c r="AV796" s="14" t="s">
        <v>40</v>
      </c>
      <c r="AW796" s="14" t="s">
        <v>40</v>
      </c>
      <c r="AX796" s="14" t="s">
        <v>40</v>
      </c>
      <c r="AY796" s="14" t="s">
        <v>40</v>
      </c>
      <c r="AZ796" s="14" t="s">
        <v>40</v>
      </c>
      <c r="BA796" s="14" t="s">
        <v>40</v>
      </c>
      <c r="BB796" s="14" t="s">
        <v>40</v>
      </c>
      <c r="BC796" s="14" t="s">
        <v>40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>
        <f>IF(AR796="R", $CA796, IF(OR(AR796="P", AR796="T", AR796="N"), 0, IF($C796="DM", $T796, IF(OR(AR796="Y", AR796="IR"),$AM796,IF(AR796="C", IF($BI796="Y", IF($AF796="N/A", $Q796, $AF796), IF($AG796="N/A", $T796,$AG796)))))))</f>
        <v>12</v>
      </c>
      <c r="BK796" s="15">
        <f>IF(AS796="R", $CA796, IF(OR(AS796="P", AS796="T", AS796="N"), 0, IF($C796="DM", $T796, IF(OR(AS796="Y", AS796="IR"),$AM796,IF(AS796="C", IF($BI796="Y", IF($AF796="N/A", $Q796, $AF796), IF($AG796="N/A", $T796,$AG796)))))))</f>
        <v>12</v>
      </c>
      <c r="BL796" s="15">
        <f>IF(AT796="R", $CA796, IF(OR(AT796="P", AT796="T", AT796="N"), 0, IF($C796="DM", $T796, IF(OR(AT796="Y", AT796="IR"),$AM796,IF(AT796="C", IF($BI796="Y", IF($AF796="N/A", $Q796, $AF796), IF($AG796="N/A", $T796,$AG796)))))))</f>
        <v>12</v>
      </c>
      <c r="BM796" s="15">
        <f>IF(AU796="R", $CA796, IF(OR(AU796="P", AU796="T", AU796="N"), 0, IF($C796="DM", $T796, IF(OR(AU796="Y", AU796="IR"),$AM796,IF(AU796="C", IF($BI796="Y", IF($AF796="N/A", $Q796, $AF796), IF($AG796="N/A", $T796,$AG796)))))))</f>
        <v>12</v>
      </c>
      <c r="BN796" s="15">
        <f>IF(AV796="R", $CA796, IF(OR(AV796="P", AV796="T", AV796="N"), 0, IF($C796="DM", $T796, IF(OR(AV796="Y", AV796="IR"),$AM796,IF(AV796="C", IF($BI796="Y", IF($AF796="N/A", $Q796, $AF796), IF($AG796="N/A", $T796,$AG796)))))))</f>
        <v>12</v>
      </c>
      <c r="BO796" s="15">
        <f>IF(AW796="R", $CA796, IF(OR(AW796="P", AW796="T", AW796="N"), 0, IF($C796="DM", $T796, IF(OR(AW796="Y", AW796="IR"),$AM796,IF(AW796="C", IF($BI796="Y", IF($AF796="N/A", $Q796, $AF796), IF($AG796="N/A", $T796,$AG796)))))))</f>
        <v>12</v>
      </c>
      <c r="BP796" s="15">
        <f>IF(AX796="R", $CA796, IF(OR(AX796="P", AX796="T", AX796="N"), 0, IF($C796="DM", $T796, IF(OR(AX796="Y", AX796="IR"),$AM796,IF(AX796="C", IF($BI796="Y", IF($AF796="N/A", $Q796, $AF796), IF($AG796="N/A", $T796,$AG796)))))))</f>
        <v>12</v>
      </c>
      <c r="BQ796" s="15">
        <f>IF(AY796="R", $CA796, IF(OR(AY796="P", AY796="T", AY796="N"), 0, IF($C796="DM", $T796, IF(OR(AY796="Y", AY796="IR"),$AM796,IF(AY796="C", IF($BI796="Y", IF($AF796="N/A", $Q796, $AF796), IF($AG796="N/A", $T796,$AG796)))))))</f>
        <v>12</v>
      </c>
      <c r="BR796" s="15">
        <f>IF(AZ796="R", $CA796, IF(OR(AZ796="P", AZ796="T", AZ796="N"), 0, IF($C796="DM", $T796, IF(OR(AZ796="Y", AZ796="IR"),$AM796,IF(AZ796="C", IF($BI796="Y", IF($AF796="N/A", $Q796, $AF796), IF($AG796="N/A", $T796,$AG796)))))))</f>
        <v>12</v>
      </c>
      <c r="BS796" s="15">
        <f>IF(BA796="R", $CA796, IF(OR(BA796="P", BA796="T", BA796="N"), 0, IF($C796="DM", $T796, IF(OR(BA796="Y", BA796="IR"),$AM796,IF(BA796="C", IF($BI796="Y", IF($AF796="N/A", $Q796, $AF796), IF($AG796="N/A", $T796,$AG796)))))))</f>
        <v>12</v>
      </c>
      <c r="BT796" s="15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12</v>
      </c>
      <c r="BU796" s="15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12</v>
      </c>
      <c r="BV796" s="15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12</v>
      </c>
      <c r="BW796" s="15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12</v>
      </c>
      <c r="BX796" s="15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12</v>
      </c>
      <c r="BY796" s="15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12</v>
      </c>
      <c r="BZ796" s="15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12</v>
      </c>
      <c r="CA796" s="14" t="s">
        <v>75</v>
      </c>
      <c r="CB796" s="15">
        <f>BZ796</f>
        <v>12</v>
      </c>
      <c r="CC796" s="14">
        <f>IF(OR($BH796="T", $BH796="R"), 0, IF($BH796="C", IF($BI796="Y", IF($BA796="C", 0, IF(AF796="N/A", Q796-T796, AF796-AG796)), IF($AF796="N/A", U796, AH796)), AN796))</f>
        <v>12</v>
      </c>
      <c r="CD796" s="14">
        <f>IF(OR($BH796="T", $BH796="R"), 0, IF($BH796="C", IF($BI796="Y", 0, IF($AF796="N/A", V796, AI796)), AO796))</f>
        <v>6</v>
      </c>
      <c r="CE796" s="14">
        <f>IF(OR($BH796="T", $BH796="R"), 0, IF($BH796="C", IF($BI796="Y", 0, IF($AF796="N/A", W796, AJ796)), AP796))</f>
        <v>6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S:6 G:3 GR:12</v>
      </c>
      <c r="CH796" s="6"/>
      <c r="CK796" s="6"/>
      <c r="CL796" s="6"/>
      <c r="CM796" s="6"/>
      <c r="CN796" s="6"/>
      <c r="CO796" s="6"/>
      <c r="CP796" s="6"/>
    </row>
    <row r="797" spans="1:94" x14ac:dyDescent="0.25">
      <c r="A797" s="13">
        <v>4684</v>
      </c>
      <c r="B797" s="14" t="s">
        <v>651</v>
      </c>
      <c r="C797" s="14" t="s">
        <v>68</v>
      </c>
      <c r="D797" s="14" t="s">
        <v>56</v>
      </c>
      <c r="E797" s="14">
        <f>VLOOKUP(B797, 'Rookie Year'!$A$2:$B$55555,2,FALSE)</f>
        <v>2019</v>
      </c>
      <c r="F797" s="14">
        <v>2022</v>
      </c>
      <c r="G797" s="14" t="s">
        <v>42</v>
      </c>
      <c r="H797" s="14" t="s">
        <v>1927</v>
      </c>
      <c r="I797" s="15">
        <v>8</v>
      </c>
      <c r="J797" s="14">
        <v>4</v>
      </c>
      <c r="K797" s="16">
        <f>IF(AND(G797&lt;&gt;"N",R797="N/A"), IF(I797&lt;4, 0, 0.25),IF(I797=1, IF(J797=1,0.25, 0.25), IF(I797&lt;13, 0.25, IF(I797&lt;26, 0.4, IF(I797&lt;51, 0.6, 0.75)))))</f>
        <v>0.25</v>
      </c>
      <c r="L797" s="15">
        <f>I797-M797</f>
        <v>6</v>
      </c>
      <c r="M797" s="15">
        <f>ROUNDUP(I797*K797,0)</f>
        <v>2</v>
      </c>
      <c r="N797" s="15">
        <f>M797*J797</f>
        <v>8</v>
      </c>
      <c r="O797" s="15">
        <v>8</v>
      </c>
      <c r="P797" s="15">
        <v>0</v>
      </c>
      <c r="Q797" s="15">
        <f>N797-O797-P797</f>
        <v>0</v>
      </c>
      <c r="R797" s="14" t="s">
        <v>75</v>
      </c>
      <c r="S797" s="14">
        <f>IF(R797="N/A", J797-($B$1-F797), J797-($B$1-R797))</f>
        <v>1</v>
      </c>
      <c r="T797" s="15">
        <v>0</v>
      </c>
      <c r="U797" s="15" t="str">
        <f>IF($S797&lt;2, "N/A", $M797)</f>
        <v>N/A</v>
      </c>
      <c r="V797" s="15" t="str">
        <f>IF($S797&lt;3, "N/A", $M797)</f>
        <v>N/A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Yes</v>
      </c>
      <c r="AA797" s="17">
        <f>IF(C797="DM", "N/A", IF(Z797="No","N/A",VLOOKUP(B797,'Extension List'!$A$3:$AE$1972,19,FALSE)))</f>
        <v>3</v>
      </c>
      <c r="AB797" s="14">
        <f>IF(C797="DM", "N/A", IF(Z797="No","N/A",VLOOKUP(B797,'Extension List'!$A$3:$AE$1972,21,FALSE)))</f>
        <v>1</v>
      </c>
      <c r="AC797" s="14">
        <f>IF(AA797="N/A", "N/A", 0)</f>
        <v>0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>
        <f>IF(AD797="N/A", L797+T797, L797+AG797)</f>
        <v>6</v>
      </c>
      <c r="AN797" s="15" t="str">
        <f>IF(AD797="N/A", IF(U797="N/A", "N/A", L797+U797), AD797+AH797)</f>
        <v>N/A</v>
      </c>
      <c r="AO797" s="15" t="str">
        <f>IF(AD797="N/A", IF(V797="N/A", "N/A", L797+V797), IF(AI797="N/A", "N/A", AD797+AI797))</f>
        <v>N/A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44</v>
      </c>
      <c r="AS797" s="14" t="s">
        <v>44</v>
      </c>
      <c r="AT797" s="14" t="s">
        <v>44</v>
      </c>
      <c r="AU797" s="14" t="s">
        <v>44</v>
      </c>
      <c r="AV797" s="14" t="s">
        <v>44</v>
      </c>
      <c r="AW797" s="14" t="s">
        <v>44</v>
      </c>
      <c r="AX797" s="14" t="s">
        <v>44</v>
      </c>
      <c r="AY797" s="14" t="s">
        <v>44</v>
      </c>
      <c r="AZ797" s="14" t="s">
        <v>44</v>
      </c>
      <c r="BA797" s="14" t="s">
        <v>44</v>
      </c>
      <c r="BB797" s="14" t="s">
        <v>44</v>
      </c>
      <c r="BC797" s="14" t="s">
        <v>44</v>
      </c>
      <c r="BD797" s="14" t="s">
        <v>44</v>
      </c>
      <c r="BE797" s="14" t="s">
        <v>44</v>
      </c>
      <c r="BF797" s="14" t="s">
        <v>44</v>
      </c>
      <c r="BG797" s="14" t="s">
        <v>44</v>
      </c>
      <c r="BH797" s="14" t="s">
        <v>44</v>
      </c>
      <c r="BI797" s="14"/>
      <c r="BJ797" s="15">
        <f>IF(AR797="R", $CA797, IF(OR(AR797="P", AR797="T", AR797="N"), 0, IF($C797="DM", $T797, IF(OR(AR797="Y", AR797="IR"),$AM797,IF(AR797="C", IF($BI797="Y", IF($AF797="N/A", $Q797, $AF797), IF($AG797="N/A", $T797,$AG797)))))))</f>
        <v>0</v>
      </c>
      <c r="BK797" s="15">
        <f>IF(AS797="R", $CA797, IF(OR(AS797="P", AS797="T", AS797="N"), 0, IF($C797="DM", $T797, IF(OR(AS797="Y", AS797="IR"),$AM797,IF(AS797="C", IF($BI797="Y", IF($AF797="N/A", $Q797, $AF797), IF($AG797="N/A", $T797,$AG797)))))))</f>
        <v>0</v>
      </c>
      <c r="BL797" s="15">
        <f>IF(AT797="R", $CA797, IF(OR(AT797="P", AT797="T", AT797="N"), 0, IF($C797="DM", $T797, IF(OR(AT797="Y", AT797="IR"),$AM797,IF(AT797="C", IF($BI797="Y", IF($AF797="N/A", $Q797, $AF797), IF($AG797="N/A", $T797,$AG797)))))))</f>
        <v>0</v>
      </c>
      <c r="BM797" s="15">
        <f>IF(AU797="R", $CA797, IF(OR(AU797="P", AU797="T", AU797="N"), 0, IF($C797="DM", $T797, IF(OR(AU797="Y", AU797="IR"),$AM797,IF(AU797="C", IF($BI797="Y", IF($AF797="N/A", $Q797, $AF797), IF($AG797="N/A", $T797,$AG797)))))))</f>
        <v>0</v>
      </c>
      <c r="BN797" s="15">
        <f>IF(AV797="R", $CA797, IF(OR(AV797="P", AV797="T", AV797="N"), 0, IF($C797="DM", $T797, IF(OR(AV797="Y", AV797="IR"),$AM797,IF(AV797="C", IF($BI797="Y", IF($AF797="N/A", $Q797, $AF797), IF($AG797="N/A", $T797,$AG797)))))))</f>
        <v>0</v>
      </c>
      <c r="BO797" s="15">
        <f>IF(AW797="R", $CA797, IF(OR(AW797="P", AW797="T", AW797="N"), 0, IF($C797="DM", $T797, IF(OR(AW797="Y", AW797="IR"),$AM797,IF(AW797="C", IF($BI797="Y", IF($AF797="N/A", $Q797, $AF797), IF($AG797="N/A", $T797,$AG797)))))))</f>
        <v>0</v>
      </c>
      <c r="BP797" s="15">
        <f>IF(AX797="R", $CA797, IF(OR(AX797="P", AX797="T", AX797="N"), 0, IF($C797="DM", $T797, IF(OR(AX797="Y", AX797="IR"),$AM797,IF(AX797="C", IF($BI797="Y", IF($AF797="N/A", $Q797, $AF797), IF($AG797="N/A", $T797,$AG797)))))))</f>
        <v>0</v>
      </c>
      <c r="BQ797" s="15">
        <f>IF(AY797="R", $CA797, IF(OR(AY797="P", AY797="T", AY797="N"), 0, IF($C797="DM", $T797, IF(OR(AY797="Y", AY797="IR"),$AM797,IF(AY797="C", IF($BI797="Y", IF($AF797="N/A", $Q797, $AF797), IF($AG797="N/A", $T797,$AG797)))))))</f>
        <v>0</v>
      </c>
      <c r="BR797" s="15">
        <f>IF(AZ797="R", $CA797, IF(OR(AZ797="P", AZ797="T", AZ797="N"), 0, IF($C797="DM", $T797, IF(OR(AZ797="Y", AZ797="IR"),$AM797,IF(AZ797="C", IF($BI797="Y", IF($AF797="N/A", $Q797, $AF797), IF($AG797="N/A", $T797,$AG797)))))))</f>
        <v>0</v>
      </c>
      <c r="BS797" s="15">
        <f>IF(BA797="R", $CA797, IF(OR(BA797="P", BA797="T", BA797="N"), 0, IF($C797="DM", $T797, IF(OR(BA797="Y", BA797="IR"),$AM797,IF(BA797="C", IF($BI797="Y", IF($AF797="N/A", $Q797, $AF797), IF($AG797="N/A", $T797,$AG797)))))))</f>
        <v>0</v>
      </c>
      <c r="BT797" s="15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0</v>
      </c>
      <c r="BU797" s="15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0</v>
      </c>
      <c r="BV797" s="15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0</v>
      </c>
      <c r="BW797" s="15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0</v>
      </c>
      <c r="BX797" s="15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0</v>
      </c>
      <c r="BY797" s="15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0</v>
      </c>
      <c r="BZ797" s="15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0</v>
      </c>
      <c r="CA797" s="14" t="s">
        <v>75</v>
      </c>
      <c r="CB797" s="15">
        <f>BZ797</f>
        <v>0</v>
      </c>
      <c r="CC797" s="14" t="str">
        <f>IF(OR($BH797="T", $BH797="R"), 0, IF($BH797="C", IF($BI797="Y", IF($BA797="C", 0, IF(AF797="N/A", Q797-T797, AF797-AG797)), IF($AF797="N/A", U797, AH797)), AN797))</f>
        <v>N/A</v>
      </c>
      <c r="CD797" s="14" t="str">
        <f>IF(OR($BH797="T", $BH797="R"), 0, IF($BH797="C", IF($BI797="Y", 0, IF($AF797="N/A", V797, AI797)), AO797))</f>
        <v>N/A</v>
      </c>
      <c r="CE797" s="14" t="str">
        <f>IF(OR($BH797="T", $BH797="R"), 0, IF($BH797="C", IF($BI797="Y", 0, IF($AF797="N/A", W797, AJ797)), AP797))</f>
        <v>N/A</v>
      </c>
      <c r="CF797" s="14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S:6 G:2 GR:0</v>
      </c>
      <c r="CH797" s="6"/>
      <c r="CK797" s="6"/>
      <c r="CL797" s="6"/>
      <c r="CM797" s="6"/>
      <c r="CN797" s="6"/>
      <c r="CO797" s="6"/>
      <c r="CP797" s="6"/>
    </row>
    <row r="798" spans="1:94" x14ac:dyDescent="0.25">
      <c r="A798" s="13">
        <v>6098</v>
      </c>
      <c r="B798" s="14" t="s">
        <v>3214</v>
      </c>
      <c r="C798" s="14" t="s">
        <v>68</v>
      </c>
      <c r="D798" s="14" t="s">
        <v>56</v>
      </c>
      <c r="E798" s="14">
        <v>2025</v>
      </c>
      <c r="F798" s="14">
        <v>2025</v>
      </c>
      <c r="G798" s="14" t="s">
        <v>40</v>
      </c>
      <c r="H798" s="14" t="s">
        <v>2233</v>
      </c>
      <c r="I798" s="15">
        <v>1</v>
      </c>
      <c r="J798" s="14">
        <v>3</v>
      </c>
      <c r="K798" s="16">
        <f>IF(AND(G798&lt;&gt;"N",R798="N/A"), IF(I798&lt;4, 0, 0.25),IF(I798=1, IF(J798=1,0.25, 0.25), IF(I798&lt;13, 0.25, IF(I798&lt;26, 0.4, IF(I798&lt;51, 0.6, 0.75)))))</f>
        <v>0</v>
      </c>
      <c r="L798" s="15">
        <f>I798-M798</f>
        <v>1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3</v>
      </c>
      <c r="T798" s="15">
        <f>IF($S798&lt;1, "N/A", $M798)</f>
        <v>0</v>
      </c>
      <c r="U798" s="15">
        <f>IF($S798&lt;2, "N/A", $M798)</f>
        <v>0</v>
      </c>
      <c r="V798" s="15">
        <f>IF($S798&lt;3, "N/A", $M798)</f>
        <v>0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List'!$A$3:$AE$1972,19,FALSE)))</f>
        <v>N/A</v>
      </c>
      <c r="AB798" s="14" t="str">
        <f>IF(C798="DM", "N/A", IF(Z798="No","N/A",VLOOKUP(B798,'Extension List'!$A$3:$AE$1972,21,FALSE)))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>
        <f>IF(AD798="N/A", L798+T798, L798+AG798)</f>
        <v>1</v>
      </c>
      <c r="AN798" s="15">
        <f>IF(AD798="N/A", IF(U798="N/A", "N/A", L798+U798), AD798+AH798)</f>
        <v>1</v>
      </c>
      <c r="AO798" s="15">
        <f>IF(AD798="N/A", IF(V798="N/A", "N/A", L798+V798), IF(AI798="N/A", "N/A", AD798+AI798))</f>
        <v>1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40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>
        <f>IF(AR798="R", $CA798, IF(OR(AR798="P", AR798="T", AR798="N"), 0, IF($C798="DM", $T798, IF(OR(AR798="Y", AR798="IR"),$AM798,IF(AR798="C", IF($BI798="Y", IF($AF798="N/A", $Q798, $AF798), IF($AG798="N/A", $T798,$AG798)))))))</f>
        <v>1</v>
      </c>
      <c r="BK798" s="15">
        <f>IF(AS798="R", $CA798, IF(OR(AS798="P", AS798="T", AS798="N"), 0, IF($C798="DM", $T798, IF(OR(AS798="Y", AS798="IR"),$AM798,IF(AS798="C", IF($BI798="Y", IF($AF798="N/A", $Q798, $AF798), IF($AG798="N/A", $T798,$AG798)))))))</f>
        <v>1</v>
      </c>
      <c r="BL798" s="15">
        <f>IF(AT798="R", $CA798, IF(OR(AT798="P", AT798="T", AT798="N"), 0, IF($C798="DM", $T798, IF(OR(AT798="Y", AT798="IR"),$AM798,IF(AT798="C", IF($BI798="Y", IF($AF798="N/A", $Q798, $AF798), IF($AG798="N/A", $T798,$AG798)))))))</f>
        <v>1</v>
      </c>
      <c r="BM798" s="15">
        <f>IF(AU798="R", $CA798, IF(OR(AU798="P", AU798="T", AU798="N"), 0, IF($C798="DM", $T798, IF(OR(AU798="Y", AU798="IR"),$AM798,IF(AU798="C", IF($BI798="Y", IF($AF798="N/A", $Q798, $AF798), IF($AG798="N/A", $T798,$AG798)))))))</f>
        <v>1</v>
      </c>
      <c r="BN798" s="15">
        <f>IF(AV798="R", $CA798, IF(OR(AV798="P", AV798="T", AV798="N"), 0, IF($C798="DM", $T798, IF(OR(AV798="Y", AV798="IR"),$AM798,IF(AV798="C", IF($BI798="Y", IF($AF798="N/A", $Q798, $AF798), IF($AG798="N/A", $T798,$AG798)))))))</f>
        <v>1</v>
      </c>
      <c r="BO798" s="15">
        <f>IF(AW798="R", $CA798, IF(OR(AW798="P", AW798="T", AW798="N"), 0, IF($C798="DM", $T798, IF(OR(AW798="Y", AW798="IR"),$AM798,IF(AW798="C", IF($BI798="Y", IF($AF798="N/A", $Q798, $AF798), IF($AG798="N/A", $T798,$AG798)))))))</f>
        <v>1</v>
      </c>
      <c r="BP798" s="15">
        <f>IF(AX798="R", $CA798, IF(OR(AX798="P", AX798="T", AX798="N"), 0, IF($C798="DM", $T798, IF(OR(AX798="Y", AX798="IR"),$AM798,IF(AX798="C", IF($BI798="Y", IF($AF798="N/A", $Q798, $AF798), IF($AG798="N/A", $T798,$AG798)))))))</f>
        <v>1</v>
      </c>
      <c r="BQ798" s="15">
        <f>IF(AY798="R", $CA798, IF(OR(AY798="P", AY798="T", AY798="N"), 0, IF($C798="DM", $T798, IF(OR(AY798="Y", AY798="IR"),$AM798,IF(AY798="C", IF($BI798="Y", IF($AF798="N/A", $Q798, $AF798), IF($AG798="N/A", $T798,$AG798)))))))</f>
        <v>1</v>
      </c>
      <c r="BR798" s="15">
        <f>IF(AZ798="R", $CA798, IF(OR(AZ798="P", AZ798="T", AZ798="N"), 0, IF($C798="DM", $T798, IF(OR(AZ798="Y", AZ798="IR"),$AM798,IF(AZ798="C", IF($BI798="Y", IF($AF798="N/A", $Q798, $AF798), IF($AG798="N/A", $T798,$AG798)))))))</f>
        <v>1</v>
      </c>
      <c r="BS798" s="15">
        <f>IF(BA798="R", $CA798, IF(OR(BA798="P", BA798="T", BA798="N"), 0, IF($C798="DM", $T798, IF(OR(BA798="Y", BA798="IR"),$AM798,IF(BA798="C", IF($BI798="Y", IF($AF798="N/A", $Q798, $AF798), IF($AG798="N/A", $T798,$AG798)))))))</f>
        <v>1</v>
      </c>
      <c r="BT798" s="15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1</v>
      </c>
      <c r="BU798" s="15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1</v>
      </c>
      <c r="BV798" s="15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1</v>
      </c>
      <c r="BW798" s="15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1</v>
      </c>
      <c r="BX798" s="15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1</v>
      </c>
      <c r="BY798" s="15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1</v>
      </c>
      <c r="BZ798" s="15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1</v>
      </c>
      <c r="CA798" s="14" t="s">
        <v>75</v>
      </c>
      <c r="CB798" s="15">
        <f>BZ798</f>
        <v>1</v>
      </c>
      <c r="CC798" s="14">
        <f>IF(OR($BH798="T", $BH798="R"), 0, IF($BH798="C", IF($BI798="Y", IF($BA798="C", 0, IF(AF798="N/A", Q798-T798, AF798-AG798)), IF($AF798="N/A", U798, AH798)), AN798))</f>
        <v>1</v>
      </c>
      <c r="CD798" s="14">
        <f>IF(OR($BH798="T", $BH798="R"), 0, IF($BH798="C", IF($BI798="Y", 0, IF($AF798="N/A", V798, AI798)), AO798))</f>
        <v>1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S:1 G:0 GR:0</v>
      </c>
      <c r="CH798" s="6"/>
      <c r="CK798" s="6"/>
      <c r="CL798" s="6"/>
      <c r="CM798" s="6"/>
      <c r="CN798" s="6"/>
      <c r="CO798" s="6"/>
      <c r="CP798" s="6"/>
    </row>
    <row r="799" spans="1:94" x14ac:dyDescent="0.25">
      <c r="A799" s="13">
        <v>6022</v>
      </c>
      <c r="B799" s="14" t="s">
        <v>3138</v>
      </c>
      <c r="C799" s="14" t="s">
        <v>68</v>
      </c>
      <c r="D799" s="14" t="s">
        <v>56</v>
      </c>
      <c r="E799" s="14">
        <v>2025</v>
      </c>
      <c r="F799" s="14">
        <v>2025</v>
      </c>
      <c r="G799" s="14" t="s">
        <v>40</v>
      </c>
      <c r="H799" s="14" t="s">
        <v>2166</v>
      </c>
      <c r="I799" s="15">
        <v>5</v>
      </c>
      <c r="J799" s="14">
        <v>4</v>
      </c>
      <c r="K799" s="16">
        <f>IF(AND(G799&lt;&gt;"N",R799="N/A"), IF(I799&lt;4, 0, 0.25),IF(I799=1, IF(J799=1,0.25, 0.25), IF(I799&lt;13, 0.25, IF(I799&lt;26, 0.4, IF(I799&lt;51, 0.6, 0.75)))))</f>
        <v>0.25</v>
      </c>
      <c r="L799" s="15">
        <f>I799-M799</f>
        <v>3</v>
      </c>
      <c r="M799" s="15">
        <f>ROUNDUP(I799*K799,0)</f>
        <v>2</v>
      </c>
      <c r="N799" s="15">
        <f>M799*J799</f>
        <v>8</v>
      </c>
      <c r="O799" s="15">
        <v>0</v>
      </c>
      <c r="P799" s="15">
        <v>0</v>
      </c>
      <c r="Q799" s="15">
        <f>N799-O799-P799</f>
        <v>8</v>
      </c>
      <c r="R799" s="14" t="s">
        <v>75</v>
      </c>
      <c r="S799" s="14">
        <f>IF(R799="N/A", J799-($B$1-F799), J799-($B$1-R799))</f>
        <v>4</v>
      </c>
      <c r="T799" s="15">
        <v>4</v>
      </c>
      <c r="U799" s="15">
        <v>4</v>
      </c>
      <c r="V799" s="15">
        <v>0</v>
      </c>
      <c r="W799" s="15">
        <v>0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List'!$A$3:$AE$1972,19,FALSE)))</f>
        <v>N/A</v>
      </c>
      <c r="AB799" s="14" t="str">
        <f>IF(C799="DM", "N/A", IF(Z799="No","N/A",VLOOKUP(B799,'Extension List'!$A$3:$AE$1972,21,FALSE)))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>
        <f>IF(AD799="N/A", L799+T799, L799+AG799)</f>
        <v>7</v>
      </c>
      <c r="AN799" s="15">
        <f>IF(AD799="N/A", IF(U799="N/A", "N/A", L799+U799), AD799+AH799)</f>
        <v>7</v>
      </c>
      <c r="AO799" s="15">
        <f>IF(AD799="N/A", IF(V799="N/A", "N/A", L799+V799), IF(AI799="N/A", "N/A", AD799+AI799))</f>
        <v>3</v>
      </c>
      <c r="AP799" s="15">
        <f>IF(AD799="N/A", IF(W799="N/A", "N/A", L799+W799), IF(AJ799="N/A", "N/A", AD799+AJ799))</f>
        <v>3</v>
      </c>
      <c r="AQ799" s="15" t="str">
        <f>IF(AD799="N/A", IF(X799="N/A", "N/A", L799+X799), IF(AK799="N/A", "N/A", AD799+AK799))</f>
        <v>N/A</v>
      </c>
      <c r="AR799" s="14" t="s">
        <v>40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J799" s="15">
        <f>IF(AR799="R", $CA799, IF(OR(AR799="P", AR799="T", AR799="N"), 0, IF($C799="DM", $T799, IF(OR(AR799="Y", AR799="IR"),$AM799,IF(AR799="C", IF($BI799="Y", IF($AF799="N/A", $Q799, $AF799), IF($AG799="N/A", $T799,$AG799)))))))</f>
        <v>7</v>
      </c>
      <c r="BK799" s="15">
        <f>IF(AS799="R", $CA799, IF(OR(AS799="P", AS799="T", AS799="N"), 0, IF($C799="DM", $T799, IF(OR(AS799="Y", AS799="IR"),$AM799,IF(AS799="C", IF($BI799="Y", IF($AF799="N/A", $Q799, $AF799), IF($AG799="N/A", $T799,$AG799)))))))</f>
        <v>7</v>
      </c>
      <c r="BL799" s="15">
        <f>IF(AT799="R", $CA799, IF(OR(AT799="P", AT799="T", AT799="N"), 0, IF($C799="DM", $T799, IF(OR(AT799="Y", AT799="IR"),$AM799,IF(AT799="C", IF($BI799="Y", IF($AF799="N/A", $Q799, $AF799), IF($AG799="N/A", $T799,$AG799)))))))</f>
        <v>7</v>
      </c>
      <c r="BM799" s="15">
        <f>IF(AU799="R", $CA799, IF(OR(AU799="P", AU799="T", AU799="N"), 0, IF($C799="DM", $T799, IF(OR(AU799="Y", AU799="IR"),$AM799,IF(AU799="C", IF($BI799="Y", IF($AF799="N/A", $Q799, $AF799), IF($AG799="N/A", $T799,$AG799)))))))</f>
        <v>7</v>
      </c>
      <c r="BN799" s="15">
        <f>IF(AV799="R", $CA799, IF(OR(AV799="P", AV799="T", AV799="N"), 0, IF($C799="DM", $T799, IF(OR(AV799="Y", AV799="IR"),$AM799,IF(AV799="C", IF($BI799="Y", IF($AF799="N/A", $Q799, $AF799), IF($AG799="N/A", $T799,$AG799)))))))</f>
        <v>7</v>
      </c>
      <c r="BO799" s="15">
        <f>IF(AW799="R", $CA799, IF(OR(AW799="P", AW799="T", AW799="N"), 0, IF($C799="DM", $T799, IF(OR(AW799="Y", AW799="IR"),$AM799,IF(AW799="C", IF($BI799="Y", IF($AF799="N/A", $Q799, $AF799), IF($AG799="N/A", $T799,$AG799)))))))</f>
        <v>7</v>
      </c>
      <c r="BP799" s="15">
        <f>IF(AX799="R", $CA799, IF(OR(AX799="P", AX799="T", AX799="N"), 0, IF($C799="DM", $T799, IF(OR(AX799="Y", AX799="IR"),$AM799,IF(AX799="C", IF($BI799="Y", IF($AF799="N/A", $Q799, $AF799), IF($AG799="N/A", $T799,$AG799)))))))</f>
        <v>7</v>
      </c>
      <c r="BQ799" s="15">
        <f>IF(AY799="R", $CA799, IF(OR(AY799="P", AY799="T", AY799="N"), 0, IF($C799="DM", $T799, IF(OR(AY799="Y", AY799="IR"),$AM799,IF(AY799="C", IF($BI799="Y", IF($AF799="N/A", $Q799, $AF799), IF($AG799="N/A", $T799,$AG799)))))))</f>
        <v>7</v>
      </c>
      <c r="BR799" s="15">
        <f>IF(AZ799="R", $CA799, IF(OR(AZ799="P", AZ799="T", AZ799="N"), 0, IF($C799="DM", $T799, IF(OR(AZ799="Y", AZ799="IR"),$AM799,IF(AZ799="C", IF($BI799="Y", IF($AF799="N/A", $Q799, $AF799), IF($AG799="N/A", $T799,$AG799)))))))</f>
        <v>7</v>
      </c>
      <c r="BS799" s="15">
        <f>IF(BA799="R", $CA799, IF(OR(BA799="P", BA799="T", BA799="N"), 0, IF($C799="DM", $T799, IF(OR(BA799="Y", BA799="IR"),$AM799,IF(BA799="C", IF($BI799="Y", IF($AF799="N/A", $Q799, $AF799), IF($AG799="N/A", $T799,$AG799)))))))</f>
        <v>7</v>
      </c>
      <c r="BT799" s="15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7</v>
      </c>
      <c r="BU799" s="15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7</v>
      </c>
      <c r="BV799" s="15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7</v>
      </c>
      <c r="BW799" s="15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7</v>
      </c>
      <c r="BX799" s="15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7</v>
      </c>
      <c r="BY799" s="15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7</v>
      </c>
      <c r="BZ799" s="15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7</v>
      </c>
      <c r="CA799" s="14" t="s">
        <v>75</v>
      </c>
      <c r="CB799" s="15">
        <f>BZ799</f>
        <v>7</v>
      </c>
      <c r="CC799" s="14">
        <f>IF(OR($BH799="T", $BH799="R"), 0, IF($BH799="C", IF($BI799="Y", IF($BA799="C", 0, IF(AF799="N/A", Q799-T799, AF799-AG799)), IF($AF799="N/A", U799, AH799)), AN799))</f>
        <v>7</v>
      </c>
      <c r="CD799" s="14">
        <f>IF(OR($BH799="T", $BH799="R"), 0, IF($BH799="C", IF($BI799="Y", 0, IF($AF799="N/A", V799, AI799)), AO799))</f>
        <v>3</v>
      </c>
      <c r="CE799" s="14">
        <f>IF(OR($BH799="T", $BH799="R"), 0, IF($BH799="C", IF($BI799="Y", 0, IF($AF799="N/A", W799, AJ799)), AP799))</f>
        <v>3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S:3 G:2 GR:8</v>
      </c>
      <c r="CH799" s="6"/>
      <c r="CK799" s="6"/>
      <c r="CL799" s="6"/>
      <c r="CM799" s="6"/>
      <c r="CN799" s="6"/>
      <c r="CO799" s="6"/>
      <c r="CP799" s="6"/>
    </row>
    <row r="800" spans="1:94" x14ac:dyDescent="0.25">
      <c r="A800" s="13">
        <v>3692</v>
      </c>
      <c r="B800" s="14" t="s">
        <v>2106</v>
      </c>
      <c r="C800" s="14" t="s">
        <v>68</v>
      </c>
      <c r="D800" s="14" t="s">
        <v>56</v>
      </c>
      <c r="E800" s="14">
        <f>VLOOKUP(B800, 'Rookie Year'!$A$2:$B$55555,2,FALSE)</f>
        <v>2020</v>
      </c>
      <c r="F800" s="14">
        <v>2020</v>
      </c>
      <c r="G800" s="14" t="s">
        <v>40</v>
      </c>
      <c r="H800" s="14" t="s">
        <v>2222</v>
      </c>
      <c r="I800" s="15">
        <v>8</v>
      </c>
      <c r="J800" s="14">
        <v>4</v>
      </c>
      <c r="K800" s="16">
        <f>IF(AND(G800&lt;&gt;"N",R800="N/A"), IF(I800&lt;4, 0, 0.25),IF(I800=1, IF(J800=1,0.25, 0.25), IF(I800&lt;13, 0.25, IF(I800&lt;26, 0.4, IF(I800&lt;51, 0.6, 0.75)))))</f>
        <v>0.25</v>
      </c>
      <c r="L800" s="15">
        <f>I800-M800</f>
        <v>6</v>
      </c>
      <c r="M800" s="15">
        <f>ROUNDUP(I800*K800,0)</f>
        <v>2</v>
      </c>
      <c r="N800" s="15">
        <f>M800*J800</f>
        <v>8</v>
      </c>
      <c r="O800" s="15">
        <v>8</v>
      </c>
      <c r="P800" s="15">
        <v>0</v>
      </c>
      <c r="Q800" s="15">
        <f>N800-O800-P800</f>
        <v>0</v>
      </c>
      <c r="R800" s="14">
        <v>2022</v>
      </c>
      <c r="S800" s="14">
        <f>IF(R800="N/A", J800-($B$1-F800), J800-($B$1-R800))</f>
        <v>1</v>
      </c>
      <c r="T800" s="15">
        <v>0</v>
      </c>
      <c r="U800" s="15" t="str">
        <f>IF($S800&lt;2, "N/A", $M800)</f>
        <v>N/A</v>
      </c>
      <c r="V800" s="15" t="str">
        <f>IF($S800&lt;3, "N/A", $M800)</f>
        <v>N/A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Yes</v>
      </c>
      <c r="AA800" s="17">
        <f>IF(C800="DM", "N/A", IF(Z800="No","N/A",VLOOKUP(B800,'Extension List'!$A$3:$AE$1972,19,FALSE)))</f>
        <v>26</v>
      </c>
      <c r="AB800" s="14">
        <f>IF(C800="DM", "N/A", IF(Z800="No","N/A",VLOOKUP(B800,'Extension List'!$A$3:$AE$1972,21,FALSE)))</f>
        <v>4</v>
      </c>
      <c r="AC800" s="14">
        <f>IF(AA800="N/A", "N/A", 0)</f>
        <v>0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>
        <f>IF(AD800="N/A", L800+T800, L800+AG800)</f>
        <v>6</v>
      </c>
      <c r="AN800" s="15" t="str">
        <f>IF(AD800="N/A", IF(U800="N/A", "N/A", L800+U800), AD800+AH800)</f>
        <v>N/A</v>
      </c>
      <c r="AO800" s="15" t="str">
        <f>IF(AD800="N/A", IF(V800="N/A", "N/A", L800+V800), IF(AI800="N/A", "N/A", AD800+AI800))</f>
        <v>N/A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40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I800" s="14"/>
      <c r="BJ800" s="15">
        <f>IF(AR800="R", $CA800, IF(OR(AR800="P", AR800="T", AR800="N"), 0, IF($C800="DM", $T800, IF(OR(AR800="Y", AR800="IR"),$AM800,IF(AR800="C", IF($BI800="Y", IF($AF800="N/A", $Q800, $AF800), IF($AG800="N/A", $T800,$AG800)))))))</f>
        <v>6</v>
      </c>
      <c r="BK800" s="15">
        <f>IF(AS800="R", $CA800, IF(OR(AS800="P", AS800="T", AS800="N"), 0, IF($C800="DM", $T800, IF(OR(AS800="Y", AS800="IR"),$AM800,IF(AS800="C", IF($BI800="Y", IF($AF800="N/A", $Q800, $AF800), IF($AG800="N/A", $T800,$AG800)))))))</f>
        <v>6</v>
      </c>
      <c r="BL800" s="15">
        <f>IF(AT800="R", $CA800, IF(OR(AT800="P", AT800="T", AT800="N"), 0, IF($C800="DM", $T800, IF(OR(AT800="Y", AT800="IR"),$AM800,IF(AT800="C", IF($BI800="Y", IF($AF800="N/A", $Q800, $AF800), IF($AG800="N/A", $T800,$AG800)))))))</f>
        <v>6</v>
      </c>
      <c r="BM800" s="15">
        <f>IF(AU800="R", $CA800, IF(OR(AU800="P", AU800="T", AU800="N"), 0, IF($C800="DM", $T800, IF(OR(AU800="Y", AU800="IR"),$AM800,IF(AU800="C", IF($BI800="Y", IF($AF800="N/A", $Q800, $AF800), IF($AG800="N/A", $T800,$AG800)))))))</f>
        <v>6</v>
      </c>
      <c r="BN800" s="15">
        <f>IF(AV800="R", $CA800, IF(OR(AV800="P", AV800="T", AV800="N"), 0, IF($C800="DM", $T800, IF(OR(AV800="Y", AV800="IR"),$AM800,IF(AV800="C", IF($BI800="Y", IF($AF800="N/A", $Q800, $AF800), IF($AG800="N/A", $T800,$AG800)))))))</f>
        <v>6</v>
      </c>
      <c r="BO800" s="15">
        <f>IF(AW800="R", $CA800, IF(OR(AW800="P", AW800="T", AW800="N"), 0, IF($C800="DM", $T800, IF(OR(AW800="Y", AW800="IR"),$AM800,IF(AW800="C", IF($BI800="Y", IF($AF800="N/A", $Q800, $AF800), IF($AG800="N/A", $T800,$AG800)))))))</f>
        <v>6</v>
      </c>
      <c r="BP800" s="15">
        <f>IF(AX800="R", $CA800, IF(OR(AX800="P", AX800="T", AX800="N"), 0, IF($C800="DM", $T800, IF(OR(AX800="Y", AX800="IR"),$AM800,IF(AX800="C", IF($BI800="Y", IF($AF800="N/A", $Q800, $AF800), IF($AG800="N/A", $T800,$AG800)))))))</f>
        <v>6</v>
      </c>
      <c r="BQ800" s="15">
        <f>IF(AY800="R", $CA800, IF(OR(AY800="P", AY800="T", AY800="N"), 0, IF($C800="DM", $T800, IF(OR(AY800="Y", AY800="IR"),$AM800,IF(AY800="C", IF($BI800="Y", IF($AF800="N/A", $Q800, $AF800), IF($AG800="N/A", $T800,$AG800)))))))</f>
        <v>6</v>
      </c>
      <c r="BR800" s="15">
        <f>IF(AZ800="R", $CA800, IF(OR(AZ800="P", AZ800="T", AZ800="N"), 0, IF($C800="DM", $T800, IF(OR(AZ800="Y", AZ800="IR"),$AM800,IF(AZ800="C", IF($BI800="Y", IF($AF800="N/A", $Q800, $AF800), IF($AG800="N/A", $T800,$AG800)))))))</f>
        <v>6</v>
      </c>
      <c r="BS800" s="15">
        <f>IF(BA800="R", $CA800, IF(OR(BA800="P", BA800="T", BA800="N"), 0, IF($C800="DM", $T800, IF(OR(BA800="Y", BA800="IR"),$AM800,IF(BA800="C", IF($BI800="Y", IF($AF800="N/A", $Q800, $AF800), IF($AG800="N/A", $T800,$AG800)))))))</f>
        <v>6</v>
      </c>
      <c r="BT800" s="15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6</v>
      </c>
      <c r="BU800" s="15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6</v>
      </c>
      <c r="BV800" s="15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6</v>
      </c>
      <c r="BW800" s="15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6</v>
      </c>
      <c r="BX800" s="15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6</v>
      </c>
      <c r="BY800" s="15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6</v>
      </c>
      <c r="BZ800" s="15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6</v>
      </c>
      <c r="CA800" s="14" t="s">
        <v>75</v>
      </c>
      <c r="CB800" s="15">
        <f>BZ800</f>
        <v>6</v>
      </c>
      <c r="CC800" s="14" t="str">
        <f>IF(OR($BH800="T", $BH800="R"), 0, IF($BH800="C", IF($BI800="Y", IF($BA800="C", 0, IF(AF800="N/A", Q800-T800, AF800-AG800)), IF($AF800="N/A", U800, AH800)), AN800))</f>
        <v>N/A</v>
      </c>
      <c r="CD800" s="14" t="str">
        <f>IF(OR($BH800="T", $BH800="R"), 0, IF($BH800="C", IF($BI800="Y", 0, IF($AF800="N/A", V800, AI800)), AO800))</f>
        <v>N/A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S:6 G:2 GR:0</v>
      </c>
      <c r="CH800" s="6"/>
      <c r="CK800" s="6"/>
      <c r="CL800" s="6"/>
      <c r="CM800" s="6"/>
      <c r="CN800" s="6"/>
      <c r="CO800" s="6"/>
      <c r="CP800" s="6"/>
    </row>
    <row r="801" spans="1:94" x14ac:dyDescent="0.25">
      <c r="A801" s="13">
        <v>2518</v>
      </c>
      <c r="B801" s="14" t="s">
        <v>854</v>
      </c>
      <c r="C801" s="14" t="s">
        <v>68</v>
      </c>
      <c r="D801" s="14" t="s">
        <v>56</v>
      </c>
      <c r="E801" s="14">
        <f>VLOOKUP(B801, 'Rookie Year'!$A$2:$B$55555,2,FALSE)</f>
        <v>2015</v>
      </c>
      <c r="F801" s="14">
        <v>2018</v>
      </c>
      <c r="G801" s="14" t="s">
        <v>42</v>
      </c>
      <c r="H801" s="14" t="s">
        <v>1927</v>
      </c>
      <c r="I801" s="15">
        <v>13</v>
      </c>
      <c r="J801" s="14">
        <v>3</v>
      </c>
      <c r="K801" s="16">
        <f>IF(AND(G801&lt;&gt;"N",R801="N/A"), IF(I801&lt;4, 0, 0.25),IF(I801=1, IF(J801=1,0.25, 0.25), IF(I801&lt;13, 0.25, IF(I801&lt;26, 0.4, IF(I801&lt;51, 0.6, 0.75)))))</f>
        <v>0.4</v>
      </c>
      <c r="L801" s="15">
        <f>I801-M801</f>
        <v>7</v>
      </c>
      <c r="M801" s="15">
        <f>ROUNDUP(I801*K801,0)</f>
        <v>6</v>
      </c>
      <c r="N801" s="15">
        <f>M801*J801</f>
        <v>18</v>
      </c>
      <c r="O801" s="15">
        <v>18</v>
      </c>
      <c r="P801" s="15">
        <v>0</v>
      </c>
      <c r="Q801" s="15">
        <f>N801-O801-P801</f>
        <v>0</v>
      </c>
      <c r="R801" s="14">
        <v>2023</v>
      </c>
      <c r="S801" s="14">
        <f>IF(R801="N/A", J801-($B$1-F801), J801-($B$1-R801))</f>
        <v>1</v>
      </c>
      <c r="T801" s="15">
        <v>0</v>
      </c>
      <c r="U801" s="15" t="str">
        <f>IF($S801&lt;2, "N/A", $M801)</f>
        <v>N/A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Yes</v>
      </c>
      <c r="AA801" s="17">
        <f>IF(C801="DM", "N/A", IF(Z801="No","N/A",VLOOKUP(B801,'Extension List'!$A$3:$AE$1972,19,FALSE)))</f>
        <v>41</v>
      </c>
      <c r="AB801" s="14">
        <f>IF(C801="DM", "N/A", IF(Z801="No","N/A",VLOOKUP(B801,'Extension List'!$A$3:$AE$1972,21,FALSE)))</f>
        <v>4</v>
      </c>
      <c r="AC801" s="14">
        <f>IF(AA801="N/A", "N/A", 0)</f>
        <v>0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>
        <f>IF(AD801="N/A", L801+T801, L801+AG801)</f>
        <v>7</v>
      </c>
      <c r="AN801" s="15" t="str">
        <f>IF(AD801="N/A", IF(U801="N/A", "N/A", L801+U801), AD801+AH801)</f>
        <v>N/A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40</v>
      </c>
      <c r="AS801" s="14" t="s">
        <v>40</v>
      </c>
      <c r="AT801" s="14" t="s">
        <v>40</v>
      </c>
      <c r="AU801" s="14" t="s">
        <v>40</v>
      </c>
      <c r="AV801" s="14" t="s">
        <v>40</v>
      </c>
      <c r="AW801" s="14" t="s">
        <v>40</v>
      </c>
      <c r="AX801" s="14" t="s">
        <v>40</v>
      </c>
      <c r="AY801" s="14" t="s">
        <v>40</v>
      </c>
      <c r="AZ801" s="14" t="s">
        <v>40</v>
      </c>
      <c r="BA801" s="14" t="s">
        <v>40</v>
      </c>
      <c r="BB801" s="14" t="s">
        <v>40</v>
      </c>
      <c r="BC801" s="14" t="s">
        <v>40</v>
      </c>
      <c r="BD801" s="14" t="s">
        <v>40</v>
      </c>
      <c r="BE801" s="14" t="s">
        <v>40</v>
      </c>
      <c r="BF801" s="14" t="s">
        <v>40</v>
      </c>
      <c r="BG801" s="14" t="s">
        <v>40</v>
      </c>
      <c r="BH801" s="14" t="s">
        <v>40</v>
      </c>
      <c r="BI801" s="14"/>
      <c r="BJ801" s="15">
        <f>IF(AR801="R", $CA801, IF(OR(AR801="P", AR801="T", AR801="N"), 0, IF($C801="DM", $T801, IF(OR(AR801="Y", AR801="IR"),$AM801,IF(AR801="C", IF($BI801="Y", IF($AF801="N/A", $Q801, $AF801), IF($AG801="N/A", $T801,$AG801)))))))</f>
        <v>7</v>
      </c>
      <c r="BK801" s="15">
        <f>IF(AS801="R", $CA801, IF(OR(AS801="P", AS801="T", AS801="N"), 0, IF($C801="DM", $T801, IF(OR(AS801="Y", AS801="IR"),$AM801,IF(AS801="C", IF($BI801="Y", IF($AF801="N/A", $Q801, $AF801), IF($AG801="N/A", $T801,$AG801)))))))</f>
        <v>7</v>
      </c>
      <c r="BL801" s="15">
        <f>IF(AT801="R", $CA801, IF(OR(AT801="P", AT801="T", AT801="N"), 0, IF($C801="DM", $T801, IF(OR(AT801="Y", AT801="IR"),$AM801,IF(AT801="C", IF($BI801="Y", IF($AF801="N/A", $Q801, $AF801), IF($AG801="N/A", $T801,$AG801)))))))</f>
        <v>7</v>
      </c>
      <c r="BM801" s="15">
        <f>IF(AU801="R", $CA801, IF(OR(AU801="P", AU801="T", AU801="N"), 0, IF($C801="DM", $T801, IF(OR(AU801="Y", AU801="IR"),$AM801,IF(AU801="C", IF($BI801="Y", IF($AF801="N/A", $Q801, $AF801), IF($AG801="N/A", $T801,$AG801)))))))</f>
        <v>7</v>
      </c>
      <c r="BN801" s="15">
        <f>IF(AV801="R", $CA801, IF(OR(AV801="P", AV801="T", AV801="N"), 0, IF($C801="DM", $T801, IF(OR(AV801="Y", AV801="IR"),$AM801,IF(AV801="C", IF($BI801="Y", IF($AF801="N/A", $Q801, $AF801), IF($AG801="N/A", $T801,$AG801)))))))</f>
        <v>7</v>
      </c>
      <c r="BO801" s="15">
        <f>IF(AW801="R", $CA801, IF(OR(AW801="P", AW801="T", AW801="N"), 0, IF($C801="DM", $T801, IF(OR(AW801="Y", AW801="IR"),$AM801,IF(AW801="C", IF($BI801="Y", IF($AF801="N/A", $Q801, $AF801), IF($AG801="N/A", $T801,$AG801)))))))</f>
        <v>7</v>
      </c>
      <c r="BP801" s="15">
        <f>IF(AX801="R", $CA801, IF(OR(AX801="P", AX801="T", AX801="N"), 0, IF($C801="DM", $T801, IF(OR(AX801="Y", AX801="IR"),$AM801,IF(AX801="C", IF($BI801="Y", IF($AF801="N/A", $Q801, $AF801), IF($AG801="N/A", $T801,$AG801)))))))</f>
        <v>7</v>
      </c>
      <c r="BQ801" s="15">
        <f>IF(AY801="R", $CA801, IF(OR(AY801="P", AY801="T", AY801="N"), 0, IF($C801="DM", $T801, IF(OR(AY801="Y", AY801="IR"),$AM801,IF(AY801="C", IF($BI801="Y", IF($AF801="N/A", $Q801, $AF801), IF($AG801="N/A", $T801,$AG801)))))))</f>
        <v>7</v>
      </c>
      <c r="BR801" s="15">
        <f>IF(AZ801="R", $CA801, IF(OR(AZ801="P", AZ801="T", AZ801="N"), 0, IF($C801="DM", $T801, IF(OR(AZ801="Y", AZ801="IR"),$AM801,IF(AZ801="C", IF($BI801="Y", IF($AF801="N/A", $Q801, $AF801), IF($AG801="N/A", $T801,$AG801)))))))</f>
        <v>7</v>
      </c>
      <c r="BS801" s="15">
        <f>IF(BA801="R", $CA801, IF(OR(BA801="P", BA801="T", BA801="N"), 0, IF($C801="DM", $T801, IF(OR(BA801="Y", BA801="IR"),$AM801,IF(BA801="C", IF($BI801="Y", IF($AF801="N/A", $Q801, $AF801), IF($AG801="N/A", $T801,$AG801)))))))</f>
        <v>7</v>
      </c>
      <c r="BT801" s="15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7</v>
      </c>
      <c r="BU801" s="15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7</v>
      </c>
      <c r="BV801" s="15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7</v>
      </c>
      <c r="BW801" s="15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7</v>
      </c>
      <c r="BX801" s="15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7</v>
      </c>
      <c r="BY801" s="15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7</v>
      </c>
      <c r="BZ801" s="15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7</v>
      </c>
      <c r="CA801" s="14" t="s">
        <v>75</v>
      </c>
      <c r="CB801" s="15">
        <f>BZ801</f>
        <v>7</v>
      </c>
      <c r="CC801" s="14" t="str">
        <f>IF(OR($BH801="T", $BH801="R"), 0, IF($BH801="C", IF($BI801="Y", IF($BA801="C", 0, IF(AF801="N/A", Q801-T801, AF801-AG801)), IF($AF801="N/A", U801, AH801)), AN801))</f>
        <v>N/A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S:7 G:6 GR:0</v>
      </c>
      <c r="CH801" s="6"/>
      <c r="CK801" s="6"/>
      <c r="CL801" s="6"/>
      <c r="CM801" s="6"/>
      <c r="CN801" s="6"/>
      <c r="CO801" s="6"/>
      <c r="CP801" s="6"/>
    </row>
    <row r="802" spans="1:94" x14ac:dyDescent="0.25">
      <c r="A802" s="13">
        <v>6203</v>
      </c>
      <c r="B802" s="14" t="s">
        <v>983</v>
      </c>
      <c r="C802" s="14" t="s">
        <v>68</v>
      </c>
      <c r="D802" s="14" t="s">
        <v>56</v>
      </c>
      <c r="E802" s="14">
        <f>VLOOKUP(B802, 'Rookie Year'!$A$2:$B$55555,2,FALSE)</f>
        <v>2013</v>
      </c>
      <c r="F802" s="14">
        <v>2025</v>
      </c>
      <c r="G802" s="14" t="s">
        <v>42</v>
      </c>
      <c r="H802" s="14">
        <v>4</v>
      </c>
      <c r="I802" s="15">
        <v>1</v>
      </c>
      <c r="J802" s="14">
        <v>1</v>
      </c>
      <c r="K802" s="16">
        <f>IF(AND(G802&lt;&gt;"N",R802="N/A"), IF(I802&lt;4, 0, 0.25),IF(I802=1, IF(J802=1,0.25, 0.25), IF(I802&lt;13, 0.25, IF(I802&lt;26, 0.4, IF(I802&lt;51, 0.6, 0.75)))))</f>
        <v>0.25</v>
      </c>
      <c r="L802" s="15">
        <f>I802-M802</f>
        <v>0</v>
      </c>
      <c r="M802" s="15">
        <f>ROUNDUP(I802*K802,0)</f>
        <v>1</v>
      </c>
      <c r="N802" s="15">
        <f>M802*J802</f>
        <v>1</v>
      </c>
      <c r="O802" s="15">
        <v>0</v>
      </c>
      <c r="P802" s="15">
        <v>0</v>
      </c>
      <c r="Q802" s="15">
        <f>N802-O802-P802</f>
        <v>1</v>
      </c>
      <c r="R802" s="14" t="s">
        <v>75</v>
      </c>
      <c r="S802" s="14">
        <f>IF(R802="N/A", J802-($B$1-F802), J802-($B$1-R802))</f>
        <v>1</v>
      </c>
      <c r="T802" s="15">
        <f>IF($S802&lt;1, "N/A", $M802)</f>
        <v>1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List'!$A$3:$AE$1972,19,FALSE)))</f>
        <v>N/A</v>
      </c>
      <c r="AB802" s="14" t="str">
        <f>IF(C802="DM", "N/A", IF(Z802="No","N/A",VLOOKUP(B802,'Extension List'!$A$3:$AE$1972,21,FALSE)))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>
        <f>IF(AD802="N/A", L802+T802, L802+AG802)</f>
        <v>1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42</v>
      </c>
      <c r="AS802" s="14" t="s">
        <v>42</v>
      </c>
      <c r="AT802" s="14" t="s">
        <v>42</v>
      </c>
      <c r="AU802" s="14" t="s">
        <v>42</v>
      </c>
      <c r="AV802" s="14" t="s">
        <v>40</v>
      </c>
      <c r="AW802" s="14" t="s">
        <v>40</v>
      </c>
      <c r="AX802" s="14" t="s">
        <v>44</v>
      </c>
      <c r="AY802" s="14" t="s">
        <v>44</v>
      </c>
      <c r="AZ802" s="14" t="s">
        <v>44</v>
      </c>
      <c r="BA802" s="14" t="s">
        <v>44</v>
      </c>
      <c r="BB802" s="14" t="s">
        <v>44</v>
      </c>
      <c r="BC802" s="14" t="s">
        <v>44</v>
      </c>
      <c r="BD802" s="14" t="s">
        <v>44</v>
      </c>
      <c r="BE802" s="14" t="s">
        <v>44</v>
      </c>
      <c r="BF802" s="14" t="s">
        <v>44</v>
      </c>
      <c r="BG802" s="14" t="s">
        <v>44</v>
      </c>
      <c r="BH802" s="14" t="s">
        <v>44</v>
      </c>
      <c r="BJ802" s="15">
        <f>IF(AR802="R", $CA802, IF(OR(AR802="P", AR802="T", AR802="N"), 0, IF($C802="DM", $T802, IF(OR(AR802="Y", AR802="IR"),$AM802,IF(AR802="C", IF($BI802="Y", IF($AF802="N/A", $Q802, $AF802), IF($AG802="N/A", $T802,$AG802)))))))</f>
        <v>0</v>
      </c>
      <c r="BK802" s="15">
        <f>IF(AS802="R", $CA802, IF(OR(AS802="P", AS802="T", AS802="N"), 0, IF($C802="DM", $T802, IF(OR(AS802="Y", AS802="IR"),$AM802,IF(AS802="C", IF($BI802="Y", IF($AF802="N/A", $Q802, $AF802), IF($AG802="N/A", $T802,$AG802)))))))</f>
        <v>0</v>
      </c>
      <c r="BL802" s="15">
        <f>IF(AT802="R", $CA802, IF(OR(AT802="P", AT802="T", AT802="N"), 0, IF($C802="DM", $T802, IF(OR(AT802="Y", AT802="IR"),$AM802,IF(AT802="C", IF($BI802="Y", IF($AF802="N/A", $Q802, $AF802), IF($AG802="N/A", $T802,$AG802)))))))</f>
        <v>0</v>
      </c>
      <c r="BM802" s="15">
        <f>IF(AU802="R", $CA802, IF(OR(AU802="P", AU802="T", AU802="N"), 0, IF($C802="DM", $T802, IF(OR(AU802="Y", AU802="IR"),$AM802,IF(AU802="C", IF($BI802="Y", IF($AF802="N/A", $Q802, $AF802), IF($AG802="N/A", $T802,$AG802)))))))</f>
        <v>0</v>
      </c>
      <c r="BN802" s="15">
        <f>IF(AV802="R", $CA802, IF(OR(AV802="P", AV802="T", AV802="N"), 0, IF($C802="DM", $T802, IF(OR(AV802="Y", AV802="IR"),$AM802,IF(AV802="C", IF($BI802="Y", IF($AF802="N/A", $Q802, $AF802), IF($AG802="N/A", $T802,$AG802)))))))</f>
        <v>1</v>
      </c>
      <c r="BO802" s="15">
        <f>IF(AW802="R", $CA802, IF(OR(AW802="P", AW802="T", AW802="N"), 0, IF($C802="DM", $T802, IF(OR(AW802="Y", AW802="IR"),$AM802,IF(AW802="C", IF($BI802="Y", IF($AF802="N/A", $Q802, $AF802), IF($AG802="N/A", $T802,$AG802)))))))</f>
        <v>1</v>
      </c>
      <c r="BP802" s="15">
        <f>IF(AX802="R", $CA802, IF(OR(AX802="P", AX802="T", AX802="N"), 0, IF($C802="DM", $T802, IF(OR(AX802="Y", AX802="IR"),$AM802,IF(AX802="C", IF($BI802="Y", IF($AF802="N/A", $Q802, $AF802), IF($AG802="N/A", $T802,$AG802)))))))</f>
        <v>1</v>
      </c>
      <c r="BQ802" s="15">
        <f>IF(AY802="R", $CA802, IF(OR(AY802="P", AY802="T", AY802="N"), 0, IF($C802="DM", $T802, IF(OR(AY802="Y", AY802="IR"),$AM802,IF(AY802="C", IF($BI802="Y", IF($AF802="N/A", $Q802, $AF802), IF($AG802="N/A", $T802,$AG802)))))))</f>
        <v>1</v>
      </c>
      <c r="BR802" s="15">
        <f>IF(AZ802="R", $CA802, IF(OR(AZ802="P", AZ802="T", AZ802="N"), 0, IF($C802="DM", $T802, IF(OR(AZ802="Y", AZ802="IR"),$AM802,IF(AZ802="C", IF($BI802="Y", IF($AF802="N/A", $Q802, $AF802), IF($AG802="N/A", $T802,$AG802)))))))</f>
        <v>1</v>
      </c>
      <c r="BS802" s="15">
        <f>IF(BA802="R", $CA802, IF(OR(BA802="P", BA802="T", BA802="N"), 0, IF($C802="DM", $T802, IF(OR(BA802="Y", BA802="IR"),$AM802,IF(BA802="C", IF($BI802="Y", IF($AF802="N/A", $Q802, $AF802), IF($AG802="N/A", $T802,$AG802)))))))</f>
        <v>1</v>
      </c>
      <c r="BT802" s="15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1</v>
      </c>
      <c r="BU802" s="15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1</v>
      </c>
      <c r="BV802" s="15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1</v>
      </c>
      <c r="BW802" s="15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1</v>
      </c>
      <c r="BX802" s="15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1</v>
      </c>
      <c r="BY802" s="15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1</v>
      </c>
      <c r="BZ802" s="15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1</v>
      </c>
      <c r="CA802" s="14" t="s">
        <v>75</v>
      </c>
      <c r="CB802" s="15">
        <f>BZ802</f>
        <v>1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G:1 GR:1</v>
      </c>
      <c r="CH802" s="6"/>
      <c r="CK802" s="6"/>
      <c r="CL802" s="6"/>
      <c r="CM802" s="6"/>
      <c r="CN802" s="6"/>
      <c r="CO802" s="6"/>
      <c r="CP802" s="6"/>
    </row>
    <row r="803" spans="1:94" x14ac:dyDescent="0.25">
      <c r="A803" s="13">
        <v>5910</v>
      </c>
      <c r="B803" s="14" t="s">
        <v>1991</v>
      </c>
      <c r="C803" s="14" t="s">
        <v>68</v>
      </c>
      <c r="D803" s="14" t="s">
        <v>56</v>
      </c>
      <c r="E803" s="14">
        <f>VLOOKUP(B803, 'Rookie Year'!$A$2:$B$55555,2,FALSE)</f>
        <v>2014</v>
      </c>
      <c r="F803" s="14">
        <v>2025</v>
      </c>
      <c r="G803" s="14" t="s">
        <v>42</v>
      </c>
      <c r="H803" s="14" t="s">
        <v>1927</v>
      </c>
      <c r="I803" s="15">
        <v>2</v>
      </c>
      <c r="J803" s="14">
        <v>1</v>
      </c>
      <c r="K803" s="16">
        <f>IF(AND(G803&lt;&gt;"N",R803="N/A"), IF(I803&lt;4, 0, 0.25),IF(I803=1, IF(J803=1,0.25, 0.25), IF(I803&lt;13, 0.25, IF(I803&lt;26, 0.4, IF(I803&lt;51, 0.6, 0.75)))))</f>
        <v>0.25</v>
      </c>
      <c r="L803" s="15">
        <f>I803-M803</f>
        <v>1</v>
      </c>
      <c r="M803" s="15">
        <f>ROUNDUP(I803*K803,0)</f>
        <v>1</v>
      </c>
      <c r="N803" s="15">
        <f>M803*J803</f>
        <v>1</v>
      </c>
      <c r="O803" s="15">
        <v>0</v>
      </c>
      <c r="P803" s="15">
        <v>0</v>
      </c>
      <c r="Q803" s="15">
        <f>N803-O803-P803</f>
        <v>1</v>
      </c>
      <c r="R803" s="14" t="s">
        <v>75</v>
      </c>
      <c r="S803" s="14">
        <f>IF(R803="N/A", J803-($B$1-F803), J803-($B$1-R803))</f>
        <v>1</v>
      </c>
      <c r="T803" s="15">
        <f>IF($S803&lt;1, "N/A", $M803)</f>
        <v>1</v>
      </c>
      <c r="U803" s="15" t="str">
        <f>IF($S803&lt;2, "N/A", $M803)</f>
        <v>N/A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List'!$A$3:$AE$1972,19,FALSE)))</f>
        <v>N/A</v>
      </c>
      <c r="AB803" s="14" t="str">
        <f>IF(C803="DM", "N/A", IF(Z803="No","N/A",VLOOKUP(B803,'Extension List'!$A$3:$AE$1972,21,FALSE)))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>
        <f>IF(AD803="N/A", L803+T803, L803+AG803)</f>
        <v>2</v>
      </c>
      <c r="AN803" s="15" t="str">
        <f>IF(AD803="N/A", IF(U803="N/A", "N/A", L803+U803), AD803+AH803)</f>
        <v>N/A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40</v>
      </c>
      <c r="AS803" s="14" t="s">
        <v>40</v>
      </c>
      <c r="AT803" s="14" t="s">
        <v>48</v>
      </c>
      <c r="AU803" s="14" t="s">
        <v>48</v>
      </c>
      <c r="AV803" s="14" t="s">
        <v>48</v>
      </c>
      <c r="AW803" s="14" t="s">
        <v>48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I803" s="14"/>
      <c r="BJ803" s="15">
        <f>IF(AR803="R", $CA803, IF(OR(AR803="P", AR803="T", AR803="N"), 0, IF($C803="DM", $T803, IF(OR(AR803="Y", AR803="IR"),$AM803,IF(AR803="C", IF($BI803="Y", IF($AF803="N/A", $Q803, $AF803), IF($AG803="N/A", $T803,$AG803)))))))</f>
        <v>2</v>
      </c>
      <c r="BK803" s="15">
        <f>IF(AS803="R", $CA803, IF(OR(AS803="P", AS803="T", AS803="N"), 0, IF($C803="DM", $T803, IF(OR(AS803="Y", AS803="IR"),$AM803,IF(AS803="C", IF($BI803="Y", IF($AF803="N/A", $Q803, $AF803), IF($AG803="N/A", $T803,$AG803)))))))</f>
        <v>2</v>
      </c>
      <c r="BL803" s="15">
        <f>IF(AT803="R", $CA803, IF(OR(AT803="P", AT803="T", AT803="N"), 0, IF($C803="DM", $T803, IF(OR(AT803="Y", AT803="IR"),$AM803,IF(AT803="C", IF($BI803="Y", IF($AF803="N/A", $Q803, $AF803), IF($AG803="N/A", $T803,$AG803)))))))</f>
        <v>2</v>
      </c>
      <c r="BM803" s="15">
        <f>IF(AU803="R", $CA803, IF(OR(AU803="P", AU803="T", AU803="N"), 0, IF($C803="DM", $T803, IF(OR(AU803="Y", AU803="IR"),$AM803,IF(AU803="C", IF($BI803="Y", IF($AF803="N/A", $Q803, $AF803), IF($AG803="N/A", $T803,$AG803)))))))</f>
        <v>2</v>
      </c>
      <c r="BN803" s="15">
        <f>IF(AV803="R", $CA803, IF(OR(AV803="P", AV803="T", AV803="N"), 0, IF($C803="DM", $T803, IF(OR(AV803="Y", AV803="IR"),$AM803,IF(AV803="C", IF($BI803="Y", IF($AF803="N/A", $Q803, $AF803), IF($AG803="N/A", $T803,$AG803)))))))</f>
        <v>2</v>
      </c>
      <c r="BO803" s="15">
        <f>IF(AW803="R", $CA803, IF(OR(AW803="P", AW803="T", AW803="N"), 0, IF($C803="DM", $T803, IF(OR(AW803="Y", AW803="IR"),$AM803,IF(AW803="C", IF($BI803="Y", IF($AF803="N/A", $Q803, $AF803), IF($AG803="N/A", $T803,$AG803)))))))</f>
        <v>2</v>
      </c>
      <c r="BP803" s="15">
        <f>IF(AX803="R", $CA803, IF(OR(AX803="P", AX803="T", AX803="N"), 0, IF($C803="DM", $T803, IF(OR(AX803="Y", AX803="IR"),$AM803,IF(AX803="C", IF($BI803="Y", IF($AF803="N/A", $Q803, $AF803), IF($AG803="N/A", $T803,$AG803)))))))</f>
        <v>2</v>
      </c>
      <c r="BQ803" s="15">
        <f>IF(AY803="R", $CA803, IF(OR(AY803="P", AY803="T", AY803="N"), 0, IF($C803="DM", $T803, IF(OR(AY803="Y", AY803="IR"),$AM803,IF(AY803="C", IF($BI803="Y", IF($AF803="N/A", $Q803, $AF803), IF($AG803="N/A", $T803,$AG803)))))))</f>
        <v>2</v>
      </c>
      <c r="BR803" s="15">
        <f>IF(AZ803="R", $CA803, IF(OR(AZ803="P", AZ803="T", AZ803="N"), 0, IF($C803="DM", $T803, IF(OR(AZ803="Y", AZ803="IR"),$AM803,IF(AZ803="C", IF($BI803="Y", IF($AF803="N/A", $Q803, $AF803), IF($AG803="N/A", $T803,$AG803)))))))</f>
        <v>2</v>
      </c>
      <c r="BS803" s="15">
        <f>IF(BA803="R", $CA803, IF(OR(BA803="P", BA803="T", BA803="N"), 0, IF($C803="DM", $T803, IF(OR(BA803="Y", BA803="IR"),$AM803,IF(BA803="C", IF($BI803="Y", IF($AF803="N/A", $Q803, $AF803), IF($AG803="N/A", $T803,$AG803)))))))</f>
        <v>2</v>
      </c>
      <c r="BT803" s="15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2</v>
      </c>
      <c r="BU803" s="15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2</v>
      </c>
      <c r="BV803" s="15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2</v>
      </c>
      <c r="BW803" s="15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2</v>
      </c>
      <c r="BX803" s="15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2</v>
      </c>
      <c r="BY803" s="15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2</v>
      </c>
      <c r="BZ803" s="15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2</v>
      </c>
      <c r="CA803" s="14" t="s">
        <v>75</v>
      </c>
      <c r="CB803" s="15">
        <f>BZ803</f>
        <v>2</v>
      </c>
      <c r="CC803" s="14" t="str">
        <f>IF(OR($BH803="T", $BH803="R"), 0, IF($BH803="C", IF($BI803="Y", IF($BA803="C", 0, IF(AF803="N/A", Q803-T803, AF803-AG803)), IF($AF803="N/A", U803, AH803)), AN803))</f>
        <v>N/A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S:1 G:1 GR:1</v>
      </c>
      <c r="CH803" s="6"/>
      <c r="CK803" s="6"/>
      <c r="CL803" s="6"/>
      <c r="CM803" s="6"/>
      <c r="CN803" s="6"/>
      <c r="CO803" s="6"/>
      <c r="CP803" s="6"/>
    </row>
    <row r="804" spans="1:94" x14ac:dyDescent="0.25">
      <c r="A804" s="13">
        <v>5188</v>
      </c>
      <c r="B804" s="14" t="s">
        <v>2780</v>
      </c>
      <c r="C804" s="14" t="s">
        <v>68</v>
      </c>
      <c r="D804" s="14" t="s">
        <v>56</v>
      </c>
      <c r="E804" s="14">
        <f>VLOOKUP(B804, 'Rookie Year'!$A$2:$B$55555,2,FALSE)</f>
        <v>2023</v>
      </c>
      <c r="F804" s="14">
        <v>2023</v>
      </c>
      <c r="G804" s="14" t="s">
        <v>40</v>
      </c>
      <c r="H804" s="14" t="s">
        <v>2182</v>
      </c>
      <c r="I804" s="15">
        <v>2</v>
      </c>
      <c r="J804" s="14">
        <v>3</v>
      </c>
      <c r="K804" s="16">
        <f>IF(AND(G804&lt;&gt;"N",R804="N/A"), IF(I804&lt;4, 0, 0.25),IF(I804=1, IF(J804=1,0.25, 0.25), IF(I804&lt;13, 0.25, IF(I804&lt;26, 0.4, IF(I804&lt;51, 0.6, 0.75)))))</f>
        <v>0</v>
      </c>
      <c r="L804" s="15">
        <f>I804-M804</f>
        <v>2</v>
      </c>
      <c r="M804" s="15">
        <f>ROUNDUP(I804*K804,0)</f>
        <v>0</v>
      </c>
      <c r="N804" s="15">
        <f>M804*J804</f>
        <v>0</v>
      </c>
      <c r="O804" s="15">
        <v>0</v>
      </c>
      <c r="P804" s="15">
        <v>0</v>
      </c>
      <c r="Q804" s="15">
        <f>N804-O804-P804</f>
        <v>0</v>
      </c>
      <c r="R804" s="14" t="s">
        <v>75</v>
      </c>
      <c r="S804" s="14">
        <f>IF(R804="N/A", J804-($B$1-F804), J804-($B$1-R804))</f>
        <v>1</v>
      </c>
      <c r="T804" s="15">
        <v>0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Yes</v>
      </c>
      <c r="AA804" s="17">
        <f>IF(C804="DM", "N/A", IF(Z804="No","N/A",VLOOKUP(B804,'Extension List'!$A$3:$AE$1972,19,FALSE)))</f>
        <v>11</v>
      </c>
      <c r="AB804" s="14">
        <f>IF(C804="DM", "N/A", IF(Z804="No","N/A",VLOOKUP(B804,'Extension List'!$A$3:$AE$1972,21,FALSE)))</f>
        <v>3</v>
      </c>
      <c r="AC804" s="14">
        <f>IF(AA804="N/A", "N/A", 0)</f>
        <v>0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>
        <f>IF(AD804="N/A", L804+T804, L804+AG804)</f>
        <v>2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40</v>
      </c>
      <c r="AS804" s="14" t="s">
        <v>40</v>
      </c>
      <c r="AT804" s="14" t="s">
        <v>40</v>
      </c>
      <c r="AU804" s="14" t="s">
        <v>40</v>
      </c>
      <c r="AV804" s="14" t="s">
        <v>40</v>
      </c>
      <c r="AW804" s="14" t="s">
        <v>40</v>
      </c>
      <c r="AX804" s="14" t="s">
        <v>40</v>
      </c>
      <c r="AY804" s="14" t="s">
        <v>40</v>
      </c>
      <c r="AZ804" s="14" t="s">
        <v>40</v>
      </c>
      <c r="BA804" s="14" t="s">
        <v>40</v>
      </c>
      <c r="BB804" s="14" t="s">
        <v>40</v>
      </c>
      <c r="BC804" s="14" t="s">
        <v>40</v>
      </c>
      <c r="BD804" s="14" t="s">
        <v>40</v>
      </c>
      <c r="BE804" s="14" t="s">
        <v>40</v>
      </c>
      <c r="BF804" s="14" t="s">
        <v>40</v>
      </c>
      <c r="BG804" s="14" t="s">
        <v>40</v>
      </c>
      <c r="BH804" s="14" t="s">
        <v>40</v>
      </c>
      <c r="BI804" s="14"/>
      <c r="BJ804" s="15">
        <f>IF(AR804="R", $CA804, IF(OR(AR804="P", AR804="T", AR804="N"), 0, IF($C804="DM", $T804, IF(OR(AR804="Y", AR804="IR"),$AM804,IF(AR804="C", IF($BI804="Y", IF($AF804="N/A", $Q804, $AF804), IF($AG804="N/A", $T804,$AG804)))))))</f>
        <v>2</v>
      </c>
      <c r="BK804" s="15">
        <f>IF(AS804="R", $CA804, IF(OR(AS804="P", AS804="T", AS804="N"), 0, IF($C804="DM", $T804, IF(OR(AS804="Y", AS804="IR"),$AM804,IF(AS804="C", IF($BI804="Y", IF($AF804="N/A", $Q804, $AF804), IF($AG804="N/A", $T804,$AG804)))))))</f>
        <v>2</v>
      </c>
      <c r="BL804" s="15">
        <f>IF(AT804="R", $CA804, IF(OR(AT804="P", AT804="T", AT804="N"), 0, IF($C804="DM", $T804, IF(OR(AT804="Y", AT804="IR"),$AM804,IF(AT804="C", IF($BI804="Y", IF($AF804="N/A", $Q804, $AF804), IF($AG804="N/A", $T804,$AG804)))))))</f>
        <v>2</v>
      </c>
      <c r="BM804" s="15">
        <f>IF(AU804="R", $CA804, IF(OR(AU804="P", AU804="T", AU804="N"), 0, IF($C804="DM", $T804, IF(OR(AU804="Y", AU804="IR"),$AM804,IF(AU804="C", IF($BI804="Y", IF($AF804="N/A", $Q804, $AF804), IF($AG804="N/A", $T804,$AG804)))))))</f>
        <v>2</v>
      </c>
      <c r="BN804" s="15">
        <f>IF(AV804="R", $CA804, IF(OR(AV804="P", AV804="T", AV804="N"), 0, IF($C804="DM", $T804, IF(OR(AV804="Y", AV804="IR"),$AM804,IF(AV804="C", IF($BI804="Y", IF($AF804="N/A", $Q804, $AF804), IF($AG804="N/A", $T804,$AG804)))))))</f>
        <v>2</v>
      </c>
      <c r="BO804" s="15">
        <f>IF(AW804="R", $CA804, IF(OR(AW804="P", AW804="T", AW804="N"), 0, IF($C804="DM", $T804, IF(OR(AW804="Y", AW804="IR"),$AM804,IF(AW804="C", IF($BI804="Y", IF($AF804="N/A", $Q804, $AF804), IF($AG804="N/A", $T804,$AG804)))))))</f>
        <v>2</v>
      </c>
      <c r="BP804" s="15">
        <f>IF(AX804="R", $CA804, IF(OR(AX804="P", AX804="T", AX804="N"), 0, IF($C804="DM", $T804, IF(OR(AX804="Y", AX804="IR"),$AM804,IF(AX804="C", IF($BI804="Y", IF($AF804="N/A", $Q804, $AF804), IF($AG804="N/A", $T804,$AG804)))))))</f>
        <v>2</v>
      </c>
      <c r="BQ804" s="15">
        <f>IF(AY804="R", $CA804, IF(OR(AY804="P", AY804="T", AY804="N"), 0, IF($C804="DM", $T804, IF(OR(AY804="Y", AY804="IR"),$AM804,IF(AY804="C", IF($BI804="Y", IF($AF804="N/A", $Q804, $AF804), IF($AG804="N/A", $T804,$AG804)))))))</f>
        <v>2</v>
      </c>
      <c r="BR804" s="15">
        <f>IF(AZ804="R", $CA804, IF(OR(AZ804="P", AZ804="T", AZ804="N"), 0, IF($C804="DM", $T804, IF(OR(AZ804="Y", AZ804="IR"),$AM804,IF(AZ804="C", IF($BI804="Y", IF($AF804="N/A", $Q804, $AF804), IF($AG804="N/A", $T804,$AG804)))))))</f>
        <v>2</v>
      </c>
      <c r="BS804" s="15">
        <f>IF(BA804="R", $CA804, IF(OR(BA804="P", BA804="T", BA804="N"), 0, IF($C804="DM", $T804, IF(OR(BA804="Y", BA804="IR"),$AM804,IF(BA804="C", IF($BI804="Y", IF($AF804="N/A", $Q804, $AF804), IF($AG804="N/A", $T804,$AG804)))))))</f>
        <v>2</v>
      </c>
      <c r="BT804" s="15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2</v>
      </c>
      <c r="BU804" s="15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2</v>
      </c>
      <c r="BV804" s="15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2</v>
      </c>
      <c r="BW804" s="15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2</v>
      </c>
      <c r="BX804" s="15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2</v>
      </c>
      <c r="BY804" s="15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2</v>
      </c>
      <c r="BZ804" s="15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2</v>
      </c>
      <c r="CA804" s="14" t="s">
        <v>75</v>
      </c>
      <c r="CB804" s="15">
        <f>BZ804</f>
        <v>2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S:2 G:0 GR:0</v>
      </c>
      <c r="CH804" s="6"/>
      <c r="CK804" s="6"/>
      <c r="CL804" s="6"/>
      <c r="CM804" s="6"/>
      <c r="CN804" s="6"/>
      <c r="CO804" s="6"/>
      <c r="CP804" s="6"/>
    </row>
    <row r="805" spans="1:94" x14ac:dyDescent="0.25">
      <c r="A805" s="13">
        <v>5630</v>
      </c>
      <c r="B805" s="14" t="s">
        <v>3096</v>
      </c>
      <c r="C805" s="14" t="s">
        <v>68</v>
      </c>
      <c r="D805" s="14" t="s">
        <v>56</v>
      </c>
      <c r="E805" s="14">
        <f>VLOOKUP(B805, 'Rookie Year'!$A$2:$B$55555,2,FALSE)</f>
        <v>2024</v>
      </c>
      <c r="F805" s="14">
        <v>2024</v>
      </c>
      <c r="G805" s="14" t="s">
        <v>40</v>
      </c>
      <c r="H805" s="14" t="s">
        <v>2181</v>
      </c>
      <c r="I805" s="15">
        <v>3</v>
      </c>
      <c r="J805" s="14">
        <v>4</v>
      </c>
      <c r="K805" s="16">
        <f>IF(AND(G805&lt;&gt;"N",R805="N/A"), IF(I805&lt;4, 0, 0.25),IF(I805=1, IF(J805=1,0.25, 0.25), IF(I805&lt;13, 0.25, IF(I805&lt;26, 0.4, IF(I805&lt;51, 0.6, 0.75)))))</f>
        <v>0</v>
      </c>
      <c r="L805" s="15">
        <f>I805-M805</f>
        <v>3</v>
      </c>
      <c r="M805" s="15">
        <f>ROUNDUP(I805*K805,0)</f>
        <v>0</v>
      </c>
      <c r="N805" s="15">
        <f>M805*J805</f>
        <v>0</v>
      </c>
      <c r="O805" s="15">
        <v>0</v>
      </c>
      <c r="P805" s="15">
        <v>0</v>
      </c>
      <c r="Q805" s="15">
        <f>N805-O805-P805</f>
        <v>0</v>
      </c>
      <c r="R805" s="14" t="s">
        <v>75</v>
      </c>
      <c r="S805" s="14">
        <f>IF(R805="N/A", J805-($B$1-F805), J805-($B$1-R805))</f>
        <v>3</v>
      </c>
      <c r="T805" s="15">
        <v>0</v>
      </c>
      <c r="U805" s="15">
        <v>0</v>
      </c>
      <c r="V805" s="15">
        <v>0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List'!$A$3:$AE$1972,19,FALSE)))</f>
        <v>N/A</v>
      </c>
      <c r="AB805" s="14" t="str">
        <f>IF(C805="DM", "N/A", IF(Z805="No","N/A",VLOOKUP(B805,'Extension List'!$A$3:$AE$1972,21,FALSE)))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>
        <f>IF(AD805="N/A", L805+T805, L805+AG805)</f>
        <v>3</v>
      </c>
      <c r="AN805" s="15">
        <f>IF(AD805="N/A", IF(U805="N/A", "N/A", L805+U805), AD805+AH805)</f>
        <v>3</v>
      </c>
      <c r="AO805" s="15">
        <f>IF(AD805="N/A", IF(V805="N/A", "N/A", L805+V805), IF(AI805="N/A", "N/A", AD805+AI805))</f>
        <v>3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40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44</v>
      </c>
      <c r="AY805" s="14" t="s">
        <v>44</v>
      </c>
      <c r="AZ805" s="14" t="s">
        <v>44</v>
      </c>
      <c r="BA805" s="14" t="s">
        <v>44</v>
      </c>
      <c r="BB805" s="14" t="s">
        <v>44</v>
      </c>
      <c r="BC805" s="14" t="s">
        <v>44</v>
      </c>
      <c r="BD805" s="14" t="s">
        <v>44</v>
      </c>
      <c r="BE805" s="14" t="s">
        <v>44</v>
      </c>
      <c r="BF805" s="14" t="s">
        <v>44</v>
      </c>
      <c r="BG805" s="14" t="s">
        <v>44</v>
      </c>
      <c r="BH805" s="14" t="s">
        <v>44</v>
      </c>
      <c r="BI805" s="14"/>
      <c r="BJ805" s="15">
        <f>IF(AR805="R", $CA805, IF(OR(AR805="P", AR805="T", AR805="N"), 0, IF($C805="DM", $T805, IF(OR(AR805="Y", AR805="IR"),$AM805,IF(AR805="C", IF($BI805="Y", IF($AF805="N/A", $Q805, $AF805), IF($AG805="N/A", $T805,$AG805)))))))</f>
        <v>3</v>
      </c>
      <c r="BK805" s="15">
        <f>IF(AS805="R", $CA805, IF(OR(AS805="P", AS805="T", AS805="N"), 0, IF($C805="DM", $T805, IF(OR(AS805="Y", AS805="IR"),$AM805,IF(AS805="C", IF($BI805="Y", IF($AF805="N/A", $Q805, $AF805), IF($AG805="N/A", $T805,$AG805)))))))</f>
        <v>3</v>
      </c>
      <c r="BL805" s="15">
        <f>IF(AT805="R", $CA805, IF(OR(AT805="P", AT805="T", AT805="N"), 0, IF($C805="DM", $T805, IF(OR(AT805="Y", AT805="IR"),$AM805,IF(AT805="C", IF($BI805="Y", IF($AF805="N/A", $Q805, $AF805), IF($AG805="N/A", $T805,$AG805)))))))</f>
        <v>3</v>
      </c>
      <c r="BM805" s="15">
        <f>IF(AU805="R", $CA805, IF(OR(AU805="P", AU805="T", AU805="N"), 0, IF($C805="DM", $T805, IF(OR(AU805="Y", AU805="IR"),$AM805,IF(AU805="C", IF($BI805="Y", IF($AF805="N/A", $Q805, $AF805), IF($AG805="N/A", $T805,$AG805)))))))</f>
        <v>3</v>
      </c>
      <c r="BN805" s="15">
        <f>IF(AV805="R", $CA805, IF(OR(AV805="P", AV805="T", AV805="N"), 0, IF($C805="DM", $T805, IF(OR(AV805="Y", AV805="IR"),$AM805,IF(AV805="C", IF($BI805="Y", IF($AF805="N/A", $Q805, $AF805), IF($AG805="N/A", $T805,$AG805)))))))</f>
        <v>3</v>
      </c>
      <c r="BO805" s="15">
        <f>IF(AW805="R", $CA805, IF(OR(AW805="P", AW805="T", AW805="N"), 0, IF($C805="DM", $T805, IF(OR(AW805="Y", AW805="IR"),$AM805,IF(AW805="C", IF($BI805="Y", IF($AF805="N/A", $Q805, $AF805), IF($AG805="N/A", $T805,$AG805)))))))</f>
        <v>3</v>
      </c>
      <c r="BP805" s="15">
        <f>IF(AX805="R", $CA805, IF(OR(AX805="P", AX805="T", AX805="N"), 0, IF($C805="DM", $T805, IF(OR(AX805="Y", AX805="IR"),$AM805,IF(AX805="C", IF($BI805="Y", IF($AF805="N/A", $Q805, $AF805), IF($AG805="N/A", $T805,$AG805)))))))</f>
        <v>0</v>
      </c>
      <c r="BQ805" s="15">
        <f>IF(AY805="R", $CA805, IF(OR(AY805="P", AY805="T", AY805="N"), 0, IF($C805="DM", $T805, IF(OR(AY805="Y", AY805="IR"),$AM805,IF(AY805="C", IF($BI805="Y", IF($AF805="N/A", $Q805, $AF805), IF($AG805="N/A", $T805,$AG805)))))))</f>
        <v>0</v>
      </c>
      <c r="BR805" s="15">
        <f>IF(AZ805="R", $CA805, IF(OR(AZ805="P", AZ805="T", AZ805="N"), 0, IF($C805="DM", $T805, IF(OR(AZ805="Y", AZ805="IR"),$AM805,IF(AZ805="C", IF($BI805="Y", IF($AF805="N/A", $Q805, $AF805), IF($AG805="N/A", $T805,$AG805)))))))</f>
        <v>0</v>
      </c>
      <c r="BS805" s="15">
        <f>IF(BA805="R", $CA805, IF(OR(BA805="P", BA805="T", BA805="N"), 0, IF($C805="DM", $T805, IF(OR(BA805="Y", BA805="IR"),$AM805,IF(BA805="C", IF($BI805="Y", IF($AF805="N/A", $Q805, $AF805), IF($AG805="N/A", $T805,$AG805)))))))</f>
        <v>0</v>
      </c>
      <c r="BT805" s="15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0</v>
      </c>
      <c r="BU805" s="15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0</v>
      </c>
      <c r="BV805" s="15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0</v>
      </c>
      <c r="BW805" s="15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0</v>
      </c>
      <c r="BX805" s="15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0</v>
      </c>
      <c r="BY805" s="15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0</v>
      </c>
      <c r="BZ805" s="15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0</v>
      </c>
      <c r="CA805" s="14" t="s">
        <v>75</v>
      </c>
      <c r="CB805" s="15">
        <f>BZ805</f>
        <v>0</v>
      </c>
      <c r="CC805" s="14">
        <f>IF(OR($BH805="T", $BH805="R"), 0, IF($BH805="C", IF($BI805="Y", IF($BA805="C", 0, IF(AF805="N/A", Q805-T805, AF805-AG805)), IF($AF805="N/A", U805, AH805)), AN805))</f>
        <v>0</v>
      </c>
      <c r="CD805" s="14">
        <f>IF(OR($BH805="T", $BH805="R"), 0, IF($BH805="C", IF($BI805="Y", 0, IF($AF805="N/A", V805, AI805)), AO805))</f>
        <v>0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S:3 G:0 GR:0</v>
      </c>
      <c r="CH805" s="6"/>
      <c r="CK805" s="6"/>
      <c r="CL805" s="6"/>
      <c r="CM805" s="6"/>
      <c r="CN805" s="6"/>
      <c r="CO805" s="6"/>
      <c r="CP805" s="6"/>
    </row>
    <row r="806" spans="1:94" x14ac:dyDescent="0.25">
      <c r="A806" s="13">
        <v>6177</v>
      </c>
      <c r="B806" s="14" t="s">
        <v>2555</v>
      </c>
      <c r="C806" s="14" t="s">
        <v>68</v>
      </c>
      <c r="D806" s="14" t="s">
        <v>56</v>
      </c>
      <c r="E806" s="14">
        <f>VLOOKUP(B806, 'Rookie Year'!$A$2:$B$55555,2,FALSE)</f>
        <v>2022</v>
      </c>
      <c r="F806" s="14">
        <v>2025</v>
      </c>
      <c r="G806" s="14" t="s">
        <v>42</v>
      </c>
      <c r="H806" s="14">
        <v>2</v>
      </c>
      <c r="I806" s="15">
        <v>1</v>
      </c>
      <c r="J806" s="14">
        <v>1</v>
      </c>
      <c r="K806" s="16">
        <f>IF(AND(G806&lt;&gt;"N",R806="N/A"), IF(I806&lt;4, 0, 0.25),IF(I806=1, IF(J806=1,0.25, 0.25), IF(I806&lt;13, 0.25, IF(I806&lt;26, 0.4, IF(I806&lt;51, 0.6, 0.75)))))</f>
        <v>0.25</v>
      </c>
      <c r="L806" s="15">
        <f>I806-M806</f>
        <v>0</v>
      </c>
      <c r="M806" s="15">
        <f>ROUNDUP(I806*K806,0)</f>
        <v>1</v>
      </c>
      <c r="N806" s="15">
        <f>M806*J806</f>
        <v>1</v>
      </c>
      <c r="O806" s="15">
        <v>0</v>
      </c>
      <c r="P806" s="15">
        <v>0</v>
      </c>
      <c r="Q806" s="15">
        <f>N806-O806-P806</f>
        <v>1</v>
      </c>
      <c r="R806" s="14" t="s">
        <v>75</v>
      </c>
      <c r="S806" s="14">
        <f>IF(R806="N/A", J806-($B$1-F806), J806-($B$1-R806))</f>
        <v>1</v>
      </c>
      <c r="T806" s="15">
        <f>IF($S806&lt;1, "N/A", $M806)</f>
        <v>1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List'!$A$3:$AE$1972,19,FALSE)))</f>
        <v>N/A</v>
      </c>
      <c r="AB806" s="14" t="str">
        <f>IF(C806="DM", "N/A", IF(Z806="No","N/A",VLOOKUP(B806,'Extension List'!$A$3:$AE$1972,21,FALSE)))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>
        <f>IF(AD806="N/A", L806+T806, L806+AG806)</f>
        <v>1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42</v>
      </c>
      <c r="AS806" s="14" t="s">
        <v>42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40</v>
      </c>
      <c r="BA806" s="14" t="s">
        <v>40</v>
      </c>
      <c r="BB806" s="14" t="s">
        <v>40</v>
      </c>
      <c r="BC806" s="14" t="s">
        <v>40</v>
      </c>
      <c r="BD806" s="14" t="s">
        <v>40</v>
      </c>
      <c r="BE806" s="14" t="s">
        <v>40</v>
      </c>
      <c r="BF806" s="14" t="s">
        <v>40</v>
      </c>
      <c r="BG806" s="14" t="s">
        <v>40</v>
      </c>
      <c r="BH806" s="14" t="s">
        <v>40</v>
      </c>
      <c r="BJ806" s="15">
        <f>IF(AR806="R", $CA806, IF(OR(AR806="P", AR806="T", AR806="N"), 0, IF($C806="DM", $T806, IF(OR(AR806="Y", AR806="IR"),$AM806,IF(AR806="C", IF($BI806="Y", IF($AF806="N/A", $Q806, $AF806), IF($AG806="N/A", $T806,$AG806)))))))</f>
        <v>0</v>
      </c>
      <c r="BK806" s="15">
        <f>IF(AS806="R", $CA806, IF(OR(AS806="P", AS806="T", AS806="N"), 0, IF($C806="DM", $T806, IF(OR(AS806="Y", AS806="IR"),$AM806,IF(AS806="C", IF($BI806="Y", IF($AF806="N/A", $Q806, $AF806), IF($AG806="N/A", $T806,$AG806)))))))</f>
        <v>0</v>
      </c>
      <c r="BL806" s="15">
        <f>IF(AT806="R", $CA806, IF(OR(AT806="P", AT806="T", AT806="N"), 0, IF($C806="DM", $T806, IF(OR(AT806="Y", AT806="IR"),$AM806,IF(AT806="C", IF($BI806="Y", IF($AF806="N/A", $Q806, $AF806), IF($AG806="N/A", $T806,$AG806)))))))</f>
        <v>1</v>
      </c>
      <c r="BM806" s="15">
        <f>IF(AU806="R", $CA806, IF(OR(AU806="P", AU806="T", AU806="N"), 0, IF($C806="DM", $T806, IF(OR(AU806="Y", AU806="IR"),$AM806,IF(AU806="C", IF($BI806="Y", IF($AF806="N/A", $Q806, $AF806), IF($AG806="N/A", $T806,$AG806)))))))</f>
        <v>1</v>
      </c>
      <c r="BN806" s="15">
        <f>IF(AV806="R", $CA806, IF(OR(AV806="P", AV806="T", AV806="N"), 0, IF($C806="DM", $T806, IF(OR(AV806="Y", AV806="IR"),$AM806,IF(AV806="C", IF($BI806="Y", IF($AF806="N/A", $Q806, $AF806), IF($AG806="N/A", $T806,$AG806)))))))</f>
        <v>1</v>
      </c>
      <c r="BO806" s="15">
        <f>IF(AW806="R", $CA806, IF(OR(AW806="P", AW806="T", AW806="N"), 0, IF($C806="DM", $T806, IF(OR(AW806="Y", AW806="IR"),$AM806,IF(AW806="C", IF($BI806="Y", IF($AF806="N/A", $Q806, $AF806), IF($AG806="N/A", $T806,$AG806)))))))</f>
        <v>1</v>
      </c>
      <c r="BP806" s="15">
        <f>IF(AX806="R", $CA806, IF(OR(AX806="P", AX806="T", AX806="N"), 0, IF($C806="DM", $T806, IF(OR(AX806="Y", AX806="IR"),$AM806,IF(AX806="C", IF($BI806="Y", IF($AF806="N/A", $Q806, $AF806), IF($AG806="N/A", $T806,$AG806)))))))</f>
        <v>1</v>
      </c>
      <c r="BQ806" s="15">
        <f>IF(AY806="R", $CA806, IF(OR(AY806="P", AY806="T", AY806="N"), 0, IF($C806="DM", $T806, IF(OR(AY806="Y", AY806="IR"),$AM806,IF(AY806="C", IF($BI806="Y", IF($AF806="N/A", $Q806, $AF806), IF($AG806="N/A", $T806,$AG806)))))))</f>
        <v>1</v>
      </c>
      <c r="BR806" s="15">
        <f>IF(AZ806="R", $CA806, IF(OR(AZ806="P", AZ806="T", AZ806="N"), 0, IF($C806="DM", $T806, IF(OR(AZ806="Y", AZ806="IR"),$AM806,IF(AZ806="C", IF($BI806="Y", IF($AF806="N/A", $Q806, $AF806), IF($AG806="N/A", $T806,$AG806)))))))</f>
        <v>1</v>
      </c>
      <c r="BS806" s="15">
        <f>IF(BA806="R", $CA806, IF(OR(BA806="P", BA806="T", BA806="N"), 0, IF($C806="DM", $T806, IF(OR(BA806="Y", BA806="IR"),$AM806,IF(BA806="C", IF($BI806="Y", IF($AF806="N/A", $Q806, $AF806), IF($AG806="N/A", $T806,$AG806)))))))</f>
        <v>1</v>
      </c>
      <c r="BT806" s="15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1</v>
      </c>
      <c r="BU806" s="15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1</v>
      </c>
      <c r="BV806" s="15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1</v>
      </c>
      <c r="BW806" s="15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1</v>
      </c>
      <c r="BX806" s="15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1</v>
      </c>
      <c r="BY806" s="15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1</v>
      </c>
      <c r="BZ806" s="15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1</v>
      </c>
      <c r="CA806" s="14" t="s">
        <v>75</v>
      </c>
      <c r="CB806" s="15">
        <f>BZ806</f>
        <v>1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S:0 G:1 GR:1</v>
      </c>
      <c r="CH806" s="6"/>
      <c r="CK806" s="6"/>
      <c r="CL806" s="6"/>
      <c r="CM806" s="6"/>
      <c r="CN806" s="6"/>
      <c r="CO806" s="6"/>
      <c r="CP806" s="6"/>
    </row>
    <row r="807" spans="1:94" x14ac:dyDescent="0.25">
      <c r="A807" s="13">
        <v>6046</v>
      </c>
      <c r="B807" s="14" t="s">
        <v>3162</v>
      </c>
      <c r="C807" s="14" t="s">
        <v>68</v>
      </c>
      <c r="D807" s="14" t="s">
        <v>56</v>
      </c>
      <c r="E807" s="14">
        <v>2025</v>
      </c>
      <c r="F807" s="14">
        <v>2025</v>
      </c>
      <c r="G807" s="14" t="s">
        <v>40</v>
      </c>
      <c r="H807" s="14" t="s">
        <v>2190</v>
      </c>
      <c r="I807" s="15">
        <v>2</v>
      </c>
      <c r="J807" s="14">
        <v>3</v>
      </c>
      <c r="K807" s="16">
        <f>IF(AND(G807&lt;&gt;"N",R807="N/A"), IF(I807&lt;4, 0, 0.25),IF(I807=1, IF(J807=1,0.25, 0.25), IF(I807&lt;13, 0.25, IF(I807&lt;26, 0.4, IF(I807&lt;51, 0.6, 0.75)))))</f>
        <v>0</v>
      </c>
      <c r="L807" s="15">
        <f>I807-M807</f>
        <v>2</v>
      </c>
      <c r="M807" s="15">
        <f>ROUNDUP(I807*K807,0)</f>
        <v>0</v>
      </c>
      <c r="N807" s="15">
        <f>M807*J807</f>
        <v>0</v>
      </c>
      <c r="O807" s="15">
        <v>0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3</v>
      </c>
      <c r="T807" s="15">
        <f>IF($S807&lt;1, "N/A", $M807)</f>
        <v>0</v>
      </c>
      <c r="U807" s="15">
        <f>IF($S807&lt;2, "N/A", $M807)</f>
        <v>0</v>
      </c>
      <c r="V807" s="15">
        <f>IF($S807&lt;3, "N/A", $M807)</f>
        <v>0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List'!$A$3:$AE$1972,19,FALSE)))</f>
        <v>N/A</v>
      </c>
      <c r="AB807" s="14" t="str">
        <f>IF(C807="DM", "N/A", IF(Z807="No","N/A",VLOOKUP(B807,'Extension List'!$A$3:$AE$1972,21,FALSE)))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>
        <f>IF(AD807="N/A", L807+T807, L807+AG807)</f>
        <v>2</v>
      </c>
      <c r="AN807" s="15">
        <f>IF(AD807="N/A", IF(U807="N/A", "N/A", L807+U807), AD807+AH807)</f>
        <v>2</v>
      </c>
      <c r="AO807" s="15">
        <f>IF(AD807="N/A", IF(V807="N/A", "N/A", L807+V807), IF(AI807="N/A", "N/A", AD807+AI807))</f>
        <v>2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40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J807" s="15">
        <f>IF(AR807="R", $CA807, IF(OR(AR807="P", AR807="T", AR807="N"), 0, IF($C807="DM", $T807, IF(OR(AR807="Y", AR807="IR"),$AM807,IF(AR807="C", IF($BI807="Y", IF($AF807="N/A", $Q807, $AF807), IF($AG807="N/A", $T807,$AG807)))))))</f>
        <v>2</v>
      </c>
      <c r="BK807" s="15">
        <f>IF(AS807="R", $CA807, IF(OR(AS807="P", AS807="T", AS807="N"), 0, IF($C807="DM", $T807, IF(OR(AS807="Y", AS807="IR"),$AM807,IF(AS807="C", IF($BI807="Y", IF($AF807="N/A", $Q807, $AF807), IF($AG807="N/A", $T807,$AG807)))))))</f>
        <v>2</v>
      </c>
      <c r="BL807" s="15">
        <f>IF(AT807="R", $CA807, IF(OR(AT807="P", AT807="T", AT807="N"), 0, IF($C807="DM", $T807, IF(OR(AT807="Y", AT807="IR"),$AM807,IF(AT807="C", IF($BI807="Y", IF($AF807="N/A", $Q807, $AF807), IF($AG807="N/A", $T807,$AG807)))))))</f>
        <v>2</v>
      </c>
      <c r="BM807" s="15">
        <f>IF(AU807="R", $CA807, IF(OR(AU807="P", AU807="T", AU807="N"), 0, IF($C807="DM", $T807, IF(OR(AU807="Y", AU807="IR"),$AM807,IF(AU807="C", IF($BI807="Y", IF($AF807="N/A", $Q807, $AF807), IF($AG807="N/A", $T807,$AG807)))))))</f>
        <v>2</v>
      </c>
      <c r="BN807" s="15">
        <f>IF(AV807="R", $CA807, IF(OR(AV807="P", AV807="T", AV807="N"), 0, IF($C807="DM", $T807, IF(OR(AV807="Y", AV807="IR"),$AM807,IF(AV807="C", IF($BI807="Y", IF($AF807="N/A", $Q807, $AF807), IF($AG807="N/A", $T807,$AG807)))))))</f>
        <v>2</v>
      </c>
      <c r="BO807" s="15">
        <f>IF(AW807="R", $CA807, IF(OR(AW807="P", AW807="T", AW807="N"), 0, IF($C807="DM", $T807, IF(OR(AW807="Y", AW807="IR"),$AM807,IF(AW807="C", IF($BI807="Y", IF($AF807="N/A", $Q807, $AF807), IF($AG807="N/A", $T807,$AG807)))))))</f>
        <v>2</v>
      </c>
      <c r="BP807" s="15">
        <f>IF(AX807="R", $CA807, IF(OR(AX807="P", AX807="T", AX807="N"), 0, IF($C807="DM", $T807, IF(OR(AX807="Y", AX807="IR"),$AM807,IF(AX807="C", IF($BI807="Y", IF($AF807="N/A", $Q807, $AF807), IF($AG807="N/A", $T807,$AG807)))))))</f>
        <v>2</v>
      </c>
      <c r="BQ807" s="15">
        <f>IF(AY807="R", $CA807, IF(OR(AY807="P", AY807="T", AY807="N"), 0, IF($C807="DM", $T807, IF(OR(AY807="Y", AY807="IR"),$AM807,IF(AY807="C", IF($BI807="Y", IF($AF807="N/A", $Q807, $AF807), IF($AG807="N/A", $T807,$AG807)))))))</f>
        <v>2</v>
      </c>
      <c r="BR807" s="15">
        <f>IF(AZ807="R", $CA807, IF(OR(AZ807="P", AZ807="T", AZ807="N"), 0, IF($C807="DM", $T807, IF(OR(AZ807="Y", AZ807="IR"),$AM807,IF(AZ807="C", IF($BI807="Y", IF($AF807="N/A", $Q807, $AF807), IF($AG807="N/A", $T807,$AG807)))))))</f>
        <v>2</v>
      </c>
      <c r="BS807" s="15">
        <f>IF(BA807="R", $CA807, IF(OR(BA807="P", BA807="T", BA807="N"), 0, IF($C807="DM", $T807, IF(OR(BA807="Y", BA807="IR"),$AM807,IF(BA807="C", IF($BI807="Y", IF($AF807="N/A", $Q807, $AF807), IF($AG807="N/A", $T807,$AG807)))))))</f>
        <v>2</v>
      </c>
      <c r="BT807" s="15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2</v>
      </c>
      <c r="BU807" s="15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2</v>
      </c>
      <c r="BV807" s="15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2</v>
      </c>
      <c r="BW807" s="15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2</v>
      </c>
      <c r="BX807" s="15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2</v>
      </c>
      <c r="BY807" s="15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2</v>
      </c>
      <c r="BZ807" s="15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2</v>
      </c>
      <c r="CA807" s="14" t="s">
        <v>75</v>
      </c>
      <c r="CB807" s="15">
        <f>BZ807</f>
        <v>2</v>
      </c>
      <c r="CC807" s="14">
        <f>IF(OR($BH807="T", $BH807="R"), 0, IF($BH807="C", IF($BI807="Y", IF($BA807="C", 0, IF(AF807="N/A", Q807-T807, AF807-AG807)), IF($AF807="N/A", U807, AH807)), AN807))</f>
        <v>2</v>
      </c>
      <c r="CD807" s="14">
        <f>IF(OR($BH807="T", $BH807="R"), 0, IF($BH807="C", IF($BI807="Y", 0, IF($AF807="N/A", V807, AI807)), AO807))</f>
        <v>2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S:2 G:0 GR:0</v>
      </c>
      <c r="CH807" s="6"/>
      <c r="CK807" s="6"/>
      <c r="CL807" s="6"/>
      <c r="CM807" s="6"/>
      <c r="CN807" s="6"/>
      <c r="CO807" s="6"/>
      <c r="CP807" s="6"/>
    </row>
    <row r="808" spans="1:94" x14ac:dyDescent="0.25">
      <c r="A808" s="13">
        <v>6204</v>
      </c>
      <c r="B808" s="14" t="s">
        <v>191</v>
      </c>
      <c r="C808" s="14" t="s">
        <v>69</v>
      </c>
      <c r="D808" s="14" t="s">
        <v>56</v>
      </c>
      <c r="E808" s="14">
        <f>VLOOKUP(B808, 'Rookie Year'!$A$2:$B$55555,2,FALSE)</f>
        <v>2019</v>
      </c>
      <c r="F808" s="14">
        <v>2025</v>
      </c>
      <c r="G808" s="14" t="s">
        <v>42</v>
      </c>
      <c r="H808" s="14">
        <v>4</v>
      </c>
      <c r="I808" s="15">
        <v>1</v>
      </c>
      <c r="J808" s="14">
        <v>1</v>
      </c>
      <c r="K808" s="16">
        <f>IF(AND(G808&lt;&gt;"N",R808="N/A"), IF(I808&lt;4, 0, 0.25),IF(I808=1, IF(J808=1,0.25, 0.25), IF(I808&lt;13, 0.25, IF(I808&lt;26, 0.4, IF(I808&lt;51, 0.6, 0.75)))))</f>
        <v>0.25</v>
      </c>
      <c r="L808" s="15">
        <f>I808-M808</f>
        <v>0</v>
      </c>
      <c r="M808" s="15">
        <f>ROUNDUP(I808*K808,0)</f>
        <v>1</v>
      </c>
      <c r="N808" s="15">
        <f>M808*J808</f>
        <v>1</v>
      </c>
      <c r="O808" s="15">
        <v>0</v>
      </c>
      <c r="P808" s="15">
        <v>0</v>
      </c>
      <c r="Q808" s="15">
        <f>N808-O808-P808</f>
        <v>1</v>
      </c>
      <c r="R808" s="14" t="s">
        <v>75</v>
      </c>
      <c r="S808" s="14">
        <f>IF(R808="N/A", J808-($B$1-F808), J808-($B$1-R808))</f>
        <v>1</v>
      </c>
      <c r="T808" s="15">
        <f>IF($S808&lt;1, "N/A", $M808)</f>
        <v>1</v>
      </c>
      <c r="U808" s="15" t="str">
        <f>IF($S808&lt;2, "N/A", $M808)</f>
        <v>N/A</v>
      </c>
      <c r="V808" s="15" t="str">
        <f>IF($S808&lt;3, "N/A", $M808)</f>
        <v>N/A</v>
      </c>
      <c r="W808" s="15" t="str">
        <f>IF($S808&lt;4, "N/A", $M808)</f>
        <v>N/A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List'!$A$3:$AE$1972,19,FALSE)))</f>
        <v>N/A</v>
      </c>
      <c r="AB808" s="14" t="str">
        <f>IF(C808="DM", "N/A", IF(Z808="No","N/A",VLOOKUP(B808,'Extension List'!$A$3:$AE$1972,21,FALSE)))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>
        <f>IF(AD808="N/A", L808+T808, L808+AG808)</f>
        <v>1</v>
      </c>
      <c r="AN808" s="15" t="str">
        <f>IF(AD808="N/A", IF(U808="N/A", "N/A", L808+U808), AD808+AH808)</f>
        <v>N/A</v>
      </c>
      <c r="AO808" s="15" t="str">
        <f>IF(AD808="N/A", IF(V808="N/A", "N/A", L808+V808), IF(AI808="N/A", "N/A", AD808+AI808))</f>
        <v>N/A</v>
      </c>
      <c r="AP808" s="15" t="str">
        <f>IF(AD808="N/A", IF(W808="N/A", "N/A", L808+W808), IF(AJ808="N/A", "N/A", AD808+AJ808))</f>
        <v>N/A</v>
      </c>
      <c r="AQ808" s="15" t="str">
        <f>IF(AD808="N/A", IF(X808="N/A", "N/A", L808+X808), IF(AK808="N/A", "N/A", AD808+AK808))</f>
        <v>N/A</v>
      </c>
      <c r="AR808" s="14" t="s">
        <v>42</v>
      </c>
      <c r="AS808" s="14" t="s">
        <v>42</v>
      </c>
      <c r="AT808" s="14" t="s">
        <v>42</v>
      </c>
      <c r="AU808" s="14" t="s">
        <v>42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40</v>
      </c>
      <c r="BH808" s="14" t="s">
        <v>40</v>
      </c>
      <c r="BJ808" s="15">
        <f>IF(AR808="R", $CA808, IF(OR(AR808="P", AR808="T", AR808="N"), 0, IF($C808="DM", $T808, IF(OR(AR808="Y", AR808="IR"),$AM808,IF(AR808="C", IF($BI808="Y", IF($AF808="N/A", $Q808, $AF808), IF($AG808="N/A", $T808,$AG808)))))))</f>
        <v>0</v>
      </c>
      <c r="BK808" s="15">
        <f>IF(AS808="R", $CA808, IF(OR(AS808="P", AS808="T", AS808="N"), 0, IF($C808="DM", $T808, IF(OR(AS808="Y", AS808="IR"),$AM808,IF(AS808="C", IF($BI808="Y", IF($AF808="N/A", $Q808, $AF808), IF($AG808="N/A", $T808,$AG808)))))))</f>
        <v>0</v>
      </c>
      <c r="BL808" s="15">
        <f>IF(AT808="R", $CA808, IF(OR(AT808="P", AT808="T", AT808="N"), 0, IF($C808="DM", $T808, IF(OR(AT808="Y", AT808="IR"),$AM808,IF(AT808="C", IF($BI808="Y", IF($AF808="N/A", $Q808, $AF808), IF($AG808="N/A", $T808,$AG808)))))))</f>
        <v>0</v>
      </c>
      <c r="BM808" s="15">
        <f>IF(AU808="R", $CA808, IF(OR(AU808="P", AU808="T", AU808="N"), 0, IF($C808="DM", $T808, IF(OR(AU808="Y", AU808="IR"),$AM808,IF(AU808="C", IF($BI808="Y", IF($AF808="N/A", $Q808, $AF808), IF($AG808="N/A", $T808,$AG808)))))))</f>
        <v>0</v>
      </c>
      <c r="BN808" s="15">
        <f>IF(AV808="R", $CA808, IF(OR(AV808="P", AV808="T", AV808="N"), 0, IF($C808="DM", $T808, IF(OR(AV808="Y", AV808="IR"),$AM808,IF(AV808="C", IF($BI808="Y", IF($AF808="N/A", $Q808, $AF808), IF($AG808="N/A", $T808,$AG808)))))))</f>
        <v>1</v>
      </c>
      <c r="BO808" s="15">
        <f>IF(AW808="R", $CA808, IF(OR(AW808="P", AW808="T", AW808="N"), 0, IF($C808="DM", $T808, IF(OR(AW808="Y", AW808="IR"),$AM808,IF(AW808="C", IF($BI808="Y", IF($AF808="N/A", $Q808, $AF808), IF($AG808="N/A", $T808,$AG808)))))))</f>
        <v>1</v>
      </c>
      <c r="BP808" s="15">
        <f>IF(AX808="R", $CA808, IF(OR(AX808="P", AX808="T", AX808="N"), 0, IF($C808="DM", $T808, IF(OR(AX808="Y", AX808="IR"),$AM808,IF(AX808="C", IF($BI808="Y", IF($AF808="N/A", $Q808, $AF808), IF($AG808="N/A", $T808,$AG808)))))))</f>
        <v>1</v>
      </c>
      <c r="BQ808" s="15">
        <f>IF(AY808="R", $CA808, IF(OR(AY808="P", AY808="T", AY808="N"), 0, IF($C808="DM", $T808, IF(OR(AY808="Y", AY808="IR"),$AM808,IF(AY808="C", IF($BI808="Y", IF($AF808="N/A", $Q808, $AF808), IF($AG808="N/A", $T808,$AG808)))))))</f>
        <v>1</v>
      </c>
      <c r="BR808" s="15">
        <f>IF(AZ808="R", $CA808, IF(OR(AZ808="P", AZ808="T", AZ808="N"), 0, IF($C808="DM", $T808, IF(OR(AZ808="Y", AZ808="IR"),$AM808,IF(AZ808="C", IF($BI808="Y", IF($AF808="N/A", $Q808, $AF808), IF($AG808="N/A", $T808,$AG808)))))))</f>
        <v>1</v>
      </c>
      <c r="BS808" s="15">
        <f>IF(BA808="R", $CA808, IF(OR(BA808="P", BA808="T", BA808="N"), 0, IF($C808="DM", $T808, IF(OR(BA808="Y", BA808="IR"),$AM808,IF(BA808="C", IF($BI808="Y", IF($AF808="N/A", $Q808, $AF808), IF($AG808="N/A", $T808,$AG808)))))))</f>
        <v>1</v>
      </c>
      <c r="BT808" s="15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1</v>
      </c>
      <c r="BU808" s="15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1</v>
      </c>
      <c r="BV808" s="15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1</v>
      </c>
      <c r="BW808" s="15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1</v>
      </c>
      <c r="BX808" s="15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1</v>
      </c>
      <c r="BY808" s="15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1</v>
      </c>
      <c r="BZ808" s="15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1</v>
      </c>
      <c r="CA808" s="14" t="s">
        <v>75</v>
      </c>
      <c r="CB808" s="15">
        <f>BZ808</f>
        <v>1</v>
      </c>
      <c r="CC808" s="14" t="str">
        <f>IF(OR($BH808="T", $BH808="R"), 0, IF($BH808="C", IF($BI808="Y", IF($BA808="C", 0, IF(AF808="N/A", Q808-T808, AF808-AG808)), IF($AF808="N/A", U808, AH808)), AN808))</f>
        <v>N/A</v>
      </c>
      <c r="CD808" s="14" t="str">
        <f>IF(OR($BH808="T", $BH808="R"), 0, IF($BH808="C", IF($BI808="Y", 0, IF($AF808="N/A", V808, AI808)), AO808))</f>
        <v>N/A</v>
      </c>
      <c r="CE808" s="14" t="str">
        <f>IF(OR($BH808="T", $BH808="R"), 0, IF($BH808="C", IF($BI808="Y", 0, IF($AF808="N/A", W808, AJ808)), AP808))</f>
        <v>N/A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S:0 G:1 GR:1</v>
      </c>
      <c r="CH808" s="6"/>
      <c r="CK808" s="6"/>
      <c r="CL808" s="6"/>
      <c r="CM808" s="6"/>
      <c r="CN808" s="6"/>
      <c r="CO808" s="6"/>
      <c r="CP808" s="6"/>
    </row>
    <row r="809" spans="1:94" x14ac:dyDescent="0.25">
      <c r="A809" s="13">
        <v>5978</v>
      </c>
      <c r="B809" s="14" t="s">
        <v>2632</v>
      </c>
      <c r="C809" s="14" t="s">
        <v>69</v>
      </c>
      <c r="D809" s="14" t="s">
        <v>56</v>
      </c>
      <c r="E809" s="14">
        <f>VLOOKUP(B809, 'Rookie Year'!$A$2:$B$55555,2,FALSE)</f>
        <v>2022</v>
      </c>
      <c r="F809" s="14">
        <v>2025</v>
      </c>
      <c r="G809" s="14" t="s">
        <v>42</v>
      </c>
      <c r="H809" s="14" t="s">
        <v>1927</v>
      </c>
      <c r="I809" s="15">
        <v>7</v>
      </c>
      <c r="J809" s="14">
        <v>3</v>
      </c>
      <c r="K809" s="16">
        <f>IF(AND(G809&lt;&gt;"N",R809="N/A"), IF(I809&lt;4, 0, 0.25),IF(I809=1, IF(J809=1,0.25, 0.25), IF(I809&lt;13, 0.25, IF(I809&lt;26, 0.4, IF(I809&lt;51, 0.6, 0.75)))))</f>
        <v>0.25</v>
      </c>
      <c r="L809" s="15">
        <f>I809-M809</f>
        <v>5</v>
      </c>
      <c r="M809" s="15">
        <f>ROUNDUP(I809*K809,0)</f>
        <v>2</v>
      </c>
      <c r="N809" s="15">
        <f>M809*J809</f>
        <v>6</v>
      </c>
      <c r="O809" s="15">
        <v>0</v>
      </c>
      <c r="P809" s="15">
        <v>0</v>
      </c>
      <c r="Q809" s="15">
        <f>N809-O809-P809</f>
        <v>6</v>
      </c>
      <c r="R809" s="14" t="s">
        <v>75</v>
      </c>
      <c r="S809" s="14">
        <f>IF(R809="N/A", J809-($B$1-F809), J809-($B$1-R809))</f>
        <v>3</v>
      </c>
      <c r="T809" s="15">
        <v>4</v>
      </c>
      <c r="U809" s="15">
        <f>IF($S809&lt;2, "N/A", $M809)</f>
        <v>2</v>
      </c>
      <c r="V809" s="15">
        <v>0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No</v>
      </c>
      <c r="AA809" s="17" t="str">
        <f>IF(C809="DM", "N/A", IF(Z809="No","N/A",VLOOKUP(B809,'Extension List'!$A$3:$AE$1972,19,FALSE)))</f>
        <v>N/A</v>
      </c>
      <c r="AB809" s="14" t="str">
        <f>IF(C809="DM", "N/A", IF(Z809="No","N/A",VLOOKUP(B809,'Extension List'!$A$3:$AE$1972,21,FALSE)))</f>
        <v>N/A</v>
      </c>
      <c r="AC809" s="14" t="str">
        <f>IF(AA809="N/A", "N/A", 0)</f>
        <v>N/A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>
        <f>IF(AD809="N/A", L809+T809, L809+AG809)</f>
        <v>9</v>
      </c>
      <c r="AN809" s="15">
        <f>IF(AD809="N/A", IF(U809="N/A", "N/A", L809+U809), AD809+AH809)</f>
        <v>7</v>
      </c>
      <c r="AO809" s="15">
        <f>IF(AD809="N/A", IF(V809="N/A", "N/A", L809+V809), IF(AI809="N/A", "N/A", AD809+AI809))</f>
        <v>5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40</v>
      </c>
      <c r="AS809" s="14" t="s">
        <v>40</v>
      </c>
      <c r="AT809" s="14" t="s">
        <v>40</v>
      </c>
      <c r="AU809" s="14" t="s">
        <v>40</v>
      </c>
      <c r="AV809" s="14" t="s">
        <v>40</v>
      </c>
      <c r="AW809" s="14" t="s">
        <v>40</v>
      </c>
      <c r="AX809" s="14" t="s">
        <v>40</v>
      </c>
      <c r="AY809" s="14" t="s">
        <v>40</v>
      </c>
      <c r="AZ809" s="14" t="s">
        <v>40</v>
      </c>
      <c r="BA809" s="14" t="s">
        <v>40</v>
      </c>
      <c r="BB809" s="14" t="s">
        <v>40</v>
      </c>
      <c r="BC809" s="14" t="s">
        <v>40</v>
      </c>
      <c r="BD809" s="14" t="s">
        <v>40</v>
      </c>
      <c r="BE809" s="14" t="s">
        <v>40</v>
      </c>
      <c r="BF809" s="14" t="s">
        <v>40</v>
      </c>
      <c r="BG809" s="14" t="s">
        <v>40</v>
      </c>
      <c r="BH809" s="14" t="s">
        <v>40</v>
      </c>
      <c r="BJ809" s="15">
        <f>IF(AR809="R", $CA809, IF(OR(AR809="P", AR809="T", AR809="N"), 0, IF($C809="DM", $T809, IF(OR(AR809="Y", AR809="IR"),$AM809,IF(AR809="C", IF($BI809="Y", IF($AF809="N/A", $Q809, $AF809), IF($AG809="N/A", $T809,$AG809)))))))</f>
        <v>9</v>
      </c>
      <c r="BK809" s="15">
        <f>IF(AS809="R", $CA809, IF(OR(AS809="P", AS809="T", AS809="N"), 0, IF($C809="DM", $T809, IF(OR(AS809="Y", AS809="IR"),$AM809,IF(AS809="C", IF($BI809="Y", IF($AF809="N/A", $Q809, $AF809), IF($AG809="N/A", $T809,$AG809)))))))</f>
        <v>9</v>
      </c>
      <c r="BL809" s="15">
        <f>IF(AT809="R", $CA809, IF(OR(AT809="P", AT809="T", AT809="N"), 0, IF($C809="DM", $T809, IF(OR(AT809="Y", AT809="IR"),$AM809,IF(AT809="C", IF($BI809="Y", IF($AF809="N/A", $Q809, $AF809), IF($AG809="N/A", $T809,$AG809)))))))</f>
        <v>9</v>
      </c>
      <c r="BM809" s="15">
        <f>IF(AU809="R", $CA809, IF(OR(AU809="P", AU809="T", AU809="N"), 0, IF($C809="DM", $T809, IF(OR(AU809="Y", AU809="IR"),$AM809,IF(AU809="C", IF($BI809="Y", IF($AF809="N/A", $Q809, $AF809), IF($AG809="N/A", $T809,$AG809)))))))</f>
        <v>9</v>
      </c>
      <c r="BN809" s="15">
        <f>IF(AV809="R", $CA809, IF(OR(AV809="P", AV809="T", AV809="N"), 0, IF($C809="DM", $T809, IF(OR(AV809="Y", AV809="IR"),$AM809,IF(AV809="C", IF($BI809="Y", IF($AF809="N/A", $Q809, $AF809), IF($AG809="N/A", $T809,$AG809)))))))</f>
        <v>9</v>
      </c>
      <c r="BO809" s="15">
        <f>IF(AW809="R", $CA809, IF(OR(AW809="P", AW809="T", AW809="N"), 0, IF($C809="DM", $T809, IF(OR(AW809="Y", AW809="IR"),$AM809,IF(AW809="C", IF($BI809="Y", IF($AF809="N/A", $Q809, $AF809), IF($AG809="N/A", $T809,$AG809)))))))</f>
        <v>9</v>
      </c>
      <c r="BP809" s="15">
        <f>IF(AX809="R", $CA809, IF(OR(AX809="P", AX809="T", AX809="N"), 0, IF($C809="DM", $T809, IF(OR(AX809="Y", AX809="IR"),$AM809,IF(AX809="C", IF($BI809="Y", IF($AF809="N/A", $Q809, $AF809), IF($AG809="N/A", $T809,$AG809)))))))</f>
        <v>9</v>
      </c>
      <c r="BQ809" s="15">
        <f>IF(AY809="R", $CA809, IF(OR(AY809="P", AY809="T", AY809="N"), 0, IF($C809="DM", $T809, IF(OR(AY809="Y", AY809="IR"),$AM809,IF(AY809="C", IF($BI809="Y", IF($AF809="N/A", $Q809, $AF809), IF($AG809="N/A", $T809,$AG809)))))))</f>
        <v>9</v>
      </c>
      <c r="BR809" s="15">
        <f>IF(AZ809="R", $CA809, IF(OR(AZ809="P", AZ809="T", AZ809="N"), 0, IF($C809="DM", $T809, IF(OR(AZ809="Y", AZ809="IR"),$AM809,IF(AZ809="C", IF($BI809="Y", IF($AF809="N/A", $Q809, $AF809), IF($AG809="N/A", $T809,$AG809)))))))</f>
        <v>9</v>
      </c>
      <c r="BS809" s="15">
        <f>IF(BA809="R", $CA809, IF(OR(BA809="P", BA809="T", BA809="N"), 0, IF($C809="DM", $T809, IF(OR(BA809="Y", BA809="IR"),$AM809,IF(BA809="C", IF($BI809="Y", IF($AF809="N/A", $Q809, $AF809), IF($AG809="N/A", $T809,$AG809)))))))</f>
        <v>9</v>
      </c>
      <c r="BT809" s="15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9</v>
      </c>
      <c r="BU809" s="15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9</v>
      </c>
      <c r="BV809" s="15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9</v>
      </c>
      <c r="BW809" s="15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9</v>
      </c>
      <c r="BX809" s="15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9</v>
      </c>
      <c r="BY809" s="15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9</v>
      </c>
      <c r="BZ809" s="15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9</v>
      </c>
      <c r="CA809" s="14" t="s">
        <v>75</v>
      </c>
      <c r="CB809" s="15">
        <v>0</v>
      </c>
      <c r="CC809" s="14">
        <v>0</v>
      </c>
      <c r="CD809" s="14">
        <v>0</v>
      </c>
      <c r="CE809" s="14">
        <v>0</v>
      </c>
      <c r="CF809" s="14">
        <v>0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S:5 G:2 GR:6</v>
      </c>
      <c r="CH809" s="6"/>
      <c r="CK809" s="6"/>
      <c r="CL809" s="6"/>
      <c r="CM809" s="6"/>
      <c r="CN809" s="6"/>
      <c r="CO809" s="6"/>
      <c r="CP809" s="6"/>
    </row>
    <row r="810" spans="1:94" x14ac:dyDescent="0.25">
      <c r="A810" s="13">
        <v>6227</v>
      </c>
      <c r="B810" s="14" t="s">
        <v>3267</v>
      </c>
      <c r="C810" s="14" t="s">
        <v>69</v>
      </c>
      <c r="D810" s="14" t="s">
        <v>56</v>
      </c>
      <c r="E810" s="14">
        <f>VLOOKUP(B810, 'Rookie Year'!$A$2:$B$55555,2,FALSE)</f>
        <v>2024</v>
      </c>
      <c r="F810" s="14">
        <v>2025</v>
      </c>
      <c r="G810" s="14" t="s">
        <v>42</v>
      </c>
      <c r="H810" s="14">
        <v>6</v>
      </c>
      <c r="I810" s="15">
        <v>1</v>
      </c>
      <c r="J810" s="14">
        <v>1</v>
      </c>
      <c r="K810" s="16">
        <f>IF(AND(G810&lt;&gt;"N",R810="N/A"), IF(I810&lt;4, 0, 0.25),IF(I810=1, IF(J810=1,0.25, 0.25), IF(I810&lt;13, 0.25, IF(I810&lt;26, 0.4, IF(I810&lt;51, 0.6, 0.75)))))</f>
        <v>0.25</v>
      </c>
      <c r="L810" s="15">
        <f>I810-M810</f>
        <v>0</v>
      </c>
      <c r="M810" s="15">
        <f>ROUNDUP(I810*K810,0)</f>
        <v>1</v>
      </c>
      <c r="N810" s="15">
        <f>M810*J810</f>
        <v>1</v>
      </c>
      <c r="O810" s="15">
        <v>0</v>
      </c>
      <c r="P810" s="15">
        <v>0</v>
      </c>
      <c r="Q810" s="15">
        <f>N810-O810-P810</f>
        <v>1</v>
      </c>
      <c r="R810" s="14" t="s">
        <v>75</v>
      </c>
      <c r="S810" s="14">
        <f>IF(R810="N/A", J810-($B$1-F810), J810-($B$1-R810))</f>
        <v>1</v>
      </c>
      <c r="T810" s="15">
        <f>IF($S810&lt;1, "N/A", $M810)</f>
        <v>1</v>
      </c>
      <c r="U810" s="15" t="str">
        <f>IF($S810&lt;2, "N/A", $M810)</f>
        <v>N/A</v>
      </c>
      <c r="V810" s="15" t="str">
        <f>IF($S810&lt;3, "N/A", $M810)</f>
        <v>N/A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List'!$A$3:$AE$1972,19,FALSE)))</f>
        <v>N/A</v>
      </c>
      <c r="AB810" s="14" t="str">
        <f>IF(C810="DM", "N/A", IF(Z810="No","N/A",VLOOKUP(B810,'Extension List'!$A$3:$AE$1972,21,FALSE)))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>
        <f>IF(AD810="N/A", L810+T810, L810+AG810)</f>
        <v>1</v>
      </c>
      <c r="AN810" s="15" t="str">
        <f>IF(AD810="N/A", IF(U810="N/A", "N/A", L810+U810), AD810+AH810)</f>
        <v>N/A</v>
      </c>
      <c r="AO810" s="15" t="str">
        <f>IF(AD810="N/A", IF(V810="N/A", "N/A", L810+V810), IF(AI810="N/A", "N/A", AD810+AI810))</f>
        <v>N/A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42</v>
      </c>
      <c r="AS810" s="14" t="s">
        <v>42</v>
      </c>
      <c r="AT810" s="14" t="s">
        <v>42</v>
      </c>
      <c r="AU810" s="14" t="s">
        <v>42</v>
      </c>
      <c r="AV810" s="14" t="s">
        <v>42</v>
      </c>
      <c r="AW810" s="14" t="s">
        <v>42</v>
      </c>
      <c r="AX810" s="14" t="s">
        <v>40</v>
      </c>
      <c r="AY810" s="14" t="s">
        <v>40</v>
      </c>
      <c r="AZ810" s="14" t="s">
        <v>40</v>
      </c>
      <c r="BA810" s="14" t="s">
        <v>40</v>
      </c>
      <c r="BB810" s="14" t="s">
        <v>40</v>
      </c>
      <c r="BC810" s="14" t="s">
        <v>40</v>
      </c>
      <c r="BD810" s="14" t="s">
        <v>40</v>
      </c>
      <c r="BE810" s="14" t="s">
        <v>40</v>
      </c>
      <c r="BF810" s="14" t="s">
        <v>40</v>
      </c>
      <c r="BG810" s="14" t="s">
        <v>40</v>
      </c>
      <c r="BH810" s="14" t="s">
        <v>40</v>
      </c>
      <c r="BJ810" s="15">
        <f>IF(AR810="R", $CA810, IF(OR(AR810="P", AR810="T", AR810="N"), 0, IF($C810="DM", $T810, IF(OR(AR810="Y", AR810="IR"),$AM810,IF(AR810="C", IF($BI810="Y", IF($AF810="N/A", $Q810, $AF810), IF($AG810="N/A", $T810,$AG810)))))))</f>
        <v>0</v>
      </c>
      <c r="BK810" s="15">
        <f>IF(AS810="R", $CA810, IF(OR(AS810="P", AS810="T", AS810="N"), 0, IF($C810="DM", $T810, IF(OR(AS810="Y", AS810="IR"),$AM810,IF(AS810="C", IF($BI810="Y", IF($AF810="N/A", $Q810, $AF810), IF($AG810="N/A", $T810,$AG810)))))))</f>
        <v>0</v>
      </c>
      <c r="BL810" s="15">
        <f>IF(AT810="R", $CA810, IF(OR(AT810="P", AT810="T", AT810="N"), 0, IF($C810="DM", $T810, IF(OR(AT810="Y", AT810="IR"),$AM810,IF(AT810="C", IF($BI810="Y", IF($AF810="N/A", $Q810, $AF810), IF($AG810="N/A", $T810,$AG810)))))))</f>
        <v>0</v>
      </c>
      <c r="BM810" s="15">
        <f>IF(AU810="R", $CA810, IF(OR(AU810="P", AU810="T", AU810="N"), 0, IF($C810="DM", $T810, IF(OR(AU810="Y", AU810="IR"),$AM810,IF(AU810="C", IF($BI810="Y", IF($AF810="N/A", $Q810, $AF810), IF($AG810="N/A", $T810,$AG810)))))))</f>
        <v>0</v>
      </c>
      <c r="BN810" s="15">
        <f>IF(AV810="R", $CA810, IF(OR(AV810="P", AV810="T", AV810="N"), 0, IF($C810="DM", $T810, IF(OR(AV810="Y", AV810="IR"),$AM810,IF(AV810="C", IF($BI810="Y", IF($AF810="N/A", $Q810, $AF810), IF($AG810="N/A", $T810,$AG810)))))))</f>
        <v>0</v>
      </c>
      <c r="BO810" s="15">
        <f>IF(AW810="R", $CA810, IF(OR(AW810="P", AW810="T", AW810="N"), 0, IF($C810="DM", $T810, IF(OR(AW810="Y", AW810="IR"),$AM810,IF(AW810="C", IF($BI810="Y", IF($AF810="N/A", $Q810, $AF810), IF($AG810="N/A", $T810,$AG810)))))))</f>
        <v>0</v>
      </c>
      <c r="BP810" s="15">
        <f>IF(AX810="R", $CA810, IF(OR(AX810="P", AX810="T", AX810="N"), 0, IF($C810="DM", $T810, IF(OR(AX810="Y", AX810="IR"),$AM810,IF(AX810="C", IF($BI810="Y", IF($AF810="N/A", $Q810, $AF810), IF($AG810="N/A", $T810,$AG810)))))))</f>
        <v>1</v>
      </c>
      <c r="BQ810" s="15">
        <f>IF(AY810="R", $CA810, IF(OR(AY810="P", AY810="T", AY810="N"), 0, IF($C810="DM", $T810, IF(OR(AY810="Y", AY810="IR"),$AM810,IF(AY810="C", IF($BI810="Y", IF($AF810="N/A", $Q810, $AF810), IF($AG810="N/A", $T810,$AG810)))))))</f>
        <v>1</v>
      </c>
      <c r="BR810" s="15">
        <f>IF(AZ810="R", $CA810, IF(OR(AZ810="P", AZ810="T", AZ810="N"), 0, IF($C810="DM", $T810, IF(OR(AZ810="Y", AZ810="IR"),$AM810,IF(AZ810="C", IF($BI810="Y", IF($AF810="N/A", $Q810, $AF810), IF($AG810="N/A", $T810,$AG810)))))))</f>
        <v>1</v>
      </c>
      <c r="BS810" s="15">
        <f>IF(BA810="R", $CA810, IF(OR(BA810="P", BA810="T", BA810="N"), 0, IF($C810="DM", $T810, IF(OR(BA810="Y", BA810="IR"),$AM810,IF(BA810="C", IF($BI810="Y", IF($AF810="N/A", $Q810, $AF810), IF($AG810="N/A", $T810,$AG810)))))))</f>
        <v>1</v>
      </c>
      <c r="BT810" s="15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1</v>
      </c>
      <c r="BU810" s="15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1</v>
      </c>
      <c r="BV810" s="15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1</v>
      </c>
      <c r="BW810" s="15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1</v>
      </c>
      <c r="BX810" s="15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1</v>
      </c>
      <c r="BY810" s="15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1</v>
      </c>
      <c r="BZ810" s="15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1</v>
      </c>
      <c r="CA810" s="14" t="s">
        <v>75</v>
      </c>
      <c r="CB810" s="15">
        <f>BZ810</f>
        <v>1</v>
      </c>
      <c r="CC810" s="14" t="str">
        <f>IF(OR($BH810="T", $BH810="R"), 0, IF($BH810="C", IF($BI810="Y", IF($BA810="C", 0, IF(AF810="N/A", Q810-T810, AF810-AG810)), IF($AF810="N/A", U810, AH810)), AN810))</f>
        <v>N/A</v>
      </c>
      <c r="CD810" s="14" t="str">
        <f>IF(OR($BH810="T", $BH810="R"), 0, IF($BH810="C", IF($BI810="Y", 0, IF($AF810="N/A", V810, AI810)), AO810))</f>
        <v>N/A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S:0 G:1 GR:1</v>
      </c>
      <c r="CH810" s="6"/>
      <c r="CK810" s="6"/>
      <c r="CL810" s="6"/>
      <c r="CM810" s="6"/>
      <c r="CN810" s="6"/>
      <c r="CO810" s="6"/>
      <c r="CP810" s="6"/>
    </row>
    <row r="811" spans="1:94" x14ac:dyDescent="0.25">
      <c r="A811" s="13">
        <v>6073</v>
      </c>
      <c r="B811" s="14" t="s">
        <v>3189</v>
      </c>
      <c r="C811" s="14" t="s">
        <v>69</v>
      </c>
      <c r="D811" s="14" t="s">
        <v>56</v>
      </c>
      <c r="E811" s="14">
        <v>2025</v>
      </c>
      <c r="F811" s="14">
        <v>2025</v>
      </c>
      <c r="G811" s="14" t="s">
        <v>40</v>
      </c>
      <c r="H811" s="14" t="s">
        <v>2658</v>
      </c>
      <c r="I811" s="15">
        <v>1</v>
      </c>
      <c r="J811" s="14">
        <v>3</v>
      </c>
      <c r="K811" s="16">
        <f>IF(AND(G811&lt;&gt;"N",R811="N/A"), IF(I811&lt;4, 0, 0.25),IF(I811=1, IF(J811=1,0.25, 0.25), IF(I811&lt;13, 0.25, IF(I811&lt;26, 0.4, IF(I811&lt;51, 0.6, 0.75)))))</f>
        <v>0</v>
      </c>
      <c r="L811" s="15">
        <f>I811-M811</f>
        <v>1</v>
      </c>
      <c r="M811" s="15">
        <f>ROUNDUP(I811*K811,0)</f>
        <v>0</v>
      </c>
      <c r="N811" s="15">
        <f>M811*J811</f>
        <v>0</v>
      </c>
      <c r="O811" s="15">
        <v>0</v>
      </c>
      <c r="P811" s="15">
        <v>0</v>
      </c>
      <c r="Q811" s="15">
        <f>N811-O811-P811</f>
        <v>0</v>
      </c>
      <c r="R811" s="14" t="s">
        <v>75</v>
      </c>
      <c r="S811" s="14">
        <f>IF(R811="N/A", J811-($B$1-F811), J811-($B$1-R811))</f>
        <v>3</v>
      </c>
      <c r="T811" s="15">
        <f>IF($S811&lt;1, "N/A", $M811)</f>
        <v>0</v>
      </c>
      <c r="U811" s="15">
        <f>IF($S811&lt;2, "N/A", $M811)</f>
        <v>0</v>
      </c>
      <c r="V811" s="15">
        <f>IF($S811&lt;3, "N/A", $M811)</f>
        <v>0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List'!$A$3:$AE$1972,19,FALSE)))</f>
        <v>N/A</v>
      </c>
      <c r="AB811" s="14" t="str">
        <f>IF(C811="DM", "N/A", IF(Z811="No","N/A",VLOOKUP(B811,'Extension List'!$A$3:$AE$1972,21,FALSE)))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>
        <f>IF(AD811="N/A", L811+T811, L811+AG811)</f>
        <v>1</v>
      </c>
      <c r="AN811" s="15">
        <f>IF(AD811="N/A", IF(U811="N/A", "N/A", L811+U811), AD811+AH811)</f>
        <v>1</v>
      </c>
      <c r="AO811" s="15">
        <f>IF(AD811="N/A", IF(V811="N/A", "N/A", L811+V811), IF(AI811="N/A", "N/A", AD811+AI811))</f>
        <v>1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40</v>
      </c>
      <c r="AS811" s="14" t="s">
        <v>40</v>
      </c>
      <c r="AT811" s="14" t="s">
        <v>40</v>
      </c>
      <c r="AU811" s="14" t="s">
        <v>40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40</v>
      </c>
      <c r="BB811" s="14" t="s">
        <v>40</v>
      </c>
      <c r="BC811" s="14" t="s">
        <v>40</v>
      </c>
      <c r="BD811" s="14" t="s">
        <v>40</v>
      </c>
      <c r="BE811" s="14" t="s">
        <v>40</v>
      </c>
      <c r="BF811" s="14" t="s">
        <v>40</v>
      </c>
      <c r="BG811" s="14" t="s">
        <v>40</v>
      </c>
      <c r="BH811" s="14" t="s">
        <v>40</v>
      </c>
      <c r="BJ811" s="15">
        <f>IF(AR811="R", $CA811, IF(OR(AR811="P", AR811="T", AR811="N"), 0, IF($C811="DM", $T811, IF(OR(AR811="Y", AR811="IR"),$AM811,IF(AR811="C", IF($BI811="Y", IF($AF811="N/A", $Q811, $AF811), IF($AG811="N/A", $T811,$AG811)))))))</f>
        <v>1</v>
      </c>
      <c r="BK811" s="15">
        <f>IF(AS811="R", $CA811, IF(OR(AS811="P", AS811="T", AS811="N"), 0, IF($C811="DM", $T811, IF(OR(AS811="Y", AS811="IR"),$AM811,IF(AS811="C", IF($BI811="Y", IF($AF811="N/A", $Q811, $AF811), IF($AG811="N/A", $T811,$AG811)))))))</f>
        <v>1</v>
      </c>
      <c r="BL811" s="15">
        <f>IF(AT811="R", $CA811, IF(OR(AT811="P", AT811="T", AT811="N"), 0, IF($C811="DM", $T811, IF(OR(AT811="Y", AT811="IR"),$AM811,IF(AT811="C", IF($BI811="Y", IF($AF811="N/A", $Q811, $AF811), IF($AG811="N/A", $T811,$AG811)))))))</f>
        <v>1</v>
      </c>
      <c r="BM811" s="15">
        <f>IF(AU811="R", $CA811, IF(OR(AU811="P", AU811="T", AU811="N"), 0, IF($C811="DM", $T811, IF(OR(AU811="Y", AU811="IR"),$AM811,IF(AU811="C", IF($BI811="Y", IF($AF811="N/A", $Q811, $AF811), IF($AG811="N/A", $T811,$AG811)))))))</f>
        <v>1</v>
      </c>
      <c r="BN811" s="15">
        <f>IF(AV811="R", $CA811, IF(OR(AV811="P", AV811="T", AV811="N"), 0, IF($C811="DM", $T811, IF(OR(AV811="Y", AV811="IR"),$AM811,IF(AV811="C", IF($BI811="Y", IF($AF811="N/A", $Q811, $AF811), IF($AG811="N/A", $T811,$AG811)))))))</f>
        <v>1</v>
      </c>
      <c r="BO811" s="15">
        <f>IF(AW811="R", $CA811, IF(OR(AW811="P", AW811="T", AW811="N"), 0, IF($C811="DM", $T811, IF(OR(AW811="Y", AW811="IR"),$AM811,IF(AW811="C", IF($BI811="Y", IF($AF811="N/A", $Q811, $AF811), IF($AG811="N/A", $T811,$AG811)))))))</f>
        <v>1</v>
      </c>
      <c r="BP811" s="15">
        <f>IF(AX811="R", $CA811, IF(OR(AX811="P", AX811="T", AX811="N"), 0, IF($C811="DM", $T811, IF(OR(AX811="Y", AX811="IR"),$AM811,IF(AX811="C", IF($BI811="Y", IF($AF811="N/A", $Q811, $AF811), IF($AG811="N/A", $T811,$AG811)))))))</f>
        <v>1</v>
      </c>
      <c r="BQ811" s="15">
        <f>IF(AY811="R", $CA811, IF(OR(AY811="P", AY811="T", AY811="N"), 0, IF($C811="DM", $T811, IF(OR(AY811="Y", AY811="IR"),$AM811,IF(AY811="C", IF($BI811="Y", IF($AF811="N/A", $Q811, $AF811), IF($AG811="N/A", $T811,$AG811)))))))</f>
        <v>1</v>
      </c>
      <c r="BR811" s="15">
        <f>IF(AZ811="R", $CA811, IF(OR(AZ811="P", AZ811="T", AZ811="N"), 0, IF($C811="DM", $T811, IF(OR(AZ811="Y", AZ811="IR"),$AM811,IF(AZ811="C", IF($BI811="Y", IF($AF811="N/A", $Q811, $AF811), IF($AG811="N/A", $T811,$AG811)))))))</f>
        <v>1</v>
      </c>
      <c r="BS811" s="15">
        <f>IF(BA811="R", $CA811, IF(OR(BA811="P", BA811="T", BA811="N"), 0, IF($C811="DM", $T811, IF(OR(BA811="Y", BA811="IR"),$AM811,IF(BA811="C", IF($BI811="Y", IF($AF811="N/A", $Q811, $AF811), IF($AG811="N/A", $T811,$AG811)))))))</f>
        <v>1</v>
      </c>
      <c r="BT811" s="15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1</v>
      </c>
      <c r="BU811" s="15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1</v>
      </c>
      <c r="BV811" s="15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1</v>
      </c>
      <c r="BW811" s="15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1</v>
      </c>
      <c r="BX811" s="15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1</v>
      </c>
      <c r="BY811" s="15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1</v>
      </c>
      <c r="BZ811" s="15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1</v>
      </c>
      <c r="CA811" s="14" t="s">
        <v>75</v>
      </c>
      <c r="CB811" s="15">
        <f>BZ811</f>
        <v>1</v>
      </c>
      <c r="CC811" s="14">
        <f>IF(OR($BH811="T", $BH811="R"), 0, IF($BH811="C", IF($BI811="Y", IF($BA811="C", 0, IF(AF811="N/A", Q811-T811, AF811-AG811)), IF($AF811="N/A", U811, AH811)), AN811))</f>
        <v>1</v>
      </c>
      <c r="CD811" s="14">
        <f>IF(OR($BH811="T", $BH811="R"), 0, IF($BH811="C", IF($BI811="Y", 0, IF($AF811="N/A", V811, AI811)), AO811))</f>
        <v>1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S:1 G:0 GR:0</v>
      </c>
      <c r="CH811" s="6"/>
      <c r="CK811" s="6"/>
      <c r="CL811" s="6"/>
      <c r="CM811" s="6"/>
      <c r="CN811" s="6"/>
      <c r="CO811" s="6"/>
      <c r="CP811" s="6"/>
    </row>
    <row r="812" spans="1:94" x14ac:dyDescent="0.25">
      <c r="A812" s="13">
        <v>5988</v>
      </c>
      <c r="B812" s="14" t="s">
        <v>472</v>
      </c>
      <c r="C812" s="14" t="s">
        <v>69</v>
      </c>
      <c r="D812" s="14" t="s">
        <v>56</v>
      </c>
      <c r="E812" s="14">
        <f>VLOOKUP(B812, 'Rookie Year'!$A$2:$B$55555,2,FALSE)</f>
        <v>2013</v>
      </c>
      <c r="F812" s="14">
        <v>2025</v>
      </c>
      <c r="G812" s="14" t="s">
        <v>42</v>
      </c>
      <c r="H812" s="14" t="s">
        <v>1927</v>
      </c>
      <c r="I812" s="15">
        <v>5</v>
      </c>
      <c r="J812" s="14">
        <v>2</v>
      </c>
      <c r="K812" s="16">
        <f>IF(AND(G812&lt;&gt;"N",R812="N/A"), IF(I812&lt;4, 0, 0.25),IF(I812=1, IF(J812=1,0.25, 0.25), IF(I812&lt;13, 0.25, IF(I812&lt;26, 0.4, IF(I812&lt;51, 0.6, 0.75)))))</f>
        <v>0.25</v>
      </c>
      <c r="L812" s="15">
        <f>I812-M812</f>
        <v>3</v>
      </c>
      <c r="M812" s="15">
        <f>ROUNDUP(I812*K812,0)</f>
        <v>2</v>
      </c>
      <c r="N812" s="15">
        <f>M812*J812</f>
        <v>4</v>
      </c>
      <c r="O812" s="15">
        <v>0</v>
      </c>
      <c r="P812" s="15">
        <v>0</v>
      </c>
      <c r="Q812" s="15">
        <f>N812-O812-P812</f>
        <v>4</v>
      </c>
      <c r="R812" s="14" t="s">
        <v>75</v>
      </c>
      <c r="S812" s="14">
        <f>IF(R812="N/A", J812-($B$1-F812), J812-($B$1-R812))</f>
        <v>2</v>
      </c>
      <c r="T812" s="15">
        <f>IF($S812&lt;1, "N/A", $M812)</f>
        <v>2</v>
      </c>
      <c r="U812" s="15">
        <f>IF($S812&lt;2, "N/A", $M812)</f>
        <v>2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List'!$A$3:$AE$1972,19,FALSE)))</f>
        <v>N/A</v>
      </c>
      <c r="AB812" s="14" t="str">
        <f>IF(C812="DM", "N/A", IF(Z812="No","N/A",VLOOKUP(B812,'Extension List'!$A$3:$AE$1972,21,FALSE)))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>
        <f>IF(AD812="N/A", L812+T812, L812+AG812)</f>
        <v>5</v>
      </c>
      <c r="AN812" s="15">
        <f>IF(AD812="N/A", IF(U812="N/A", "N/A", L812+U812), AD812+AH812)</f>
        <v>5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40</v>
      </c>
      <c r="AS812" s="14" t="s">
        <v>40</v>
      </c>
      <c r="AT812" s="14" t="s">
        <v>40</v>
      </c>
      <c r="AU812" s="14" t="s">
        <v>40</v>
      </c>
      <c r="AV812" s="14" t="s">
        <v>40</v>
      </c>
      <c r="AW812" s="14" t="s">
        <v>40</v>
      </c>
      <c r="AX812" s="14" t="s">
        <v>40</v>
      </c>
      <c r="AY812" s="14" t="s">
        <v>40</v>
      </c>
      <c r="AZ812" s="14" t="s">
        <v>40</v>
      </c>
      <c r="BA812" s="14" t="s">
        <v>40</v>
      </c>
      <c r="BB812" s="14" t="s">
        <v>40</v>
      </c>
      <c r="BC812" s="14" t="s">
        <v>40</v>
      </c>
      <c r="BD812" s="14" t="s">
        <v>40</v>
      </c>
      <c r="BE812" s="14" t="s">
        <v>40</v>
      </c>
      <c r="BF812" s="14" t="s">
        <v>40</v>
      </c>
      <c r="BG812" s="14" t="s">
        <v>40</v>
      </c>
      <c r="BH812" s="14" t="s">
        <v>40</v>
      </c>
      <c r="BJ812" s="15">
        <f>IF(AR812="R", $CA812, IF(OR(AR812="P", AR812="T", AR812="N"), 0, IF($C812="DM", $T812, IF(OR(AR812="Y", AR812="IR"),$AM812,IF(AR812="C", IF($BI812="Y", IF($AF812="N/A", $Q812, $AF812), IF($AG812="N/A", $T812,$AG812)))))))</f>
        <v>5</v>
      </c>
      <c r="BK812" s="15">
        <f>IF(AS812="R", $CA812, IF(OR(AS812="P", AS812="T", AS812="N"), 0, IF($C812="DM", $T812, IF(OR(AS812="Y", AS812="IR"),$AM812,IF(AS812="C", IF($BI812="Y", IF($AF812="N/A", $Q812, $AF812), IF($AG812="N/A", $T812,$AG812)))))))</f>
        <v>5</v>
      </c>
      <c r="BL812" s="15">
        <f>IF(AT812="R", $CA812, IF(OR(AT812="P", AT812="T", AT812="N"), 0, IF($C812="DM", $T812, IF(OR(AT812="Y", AT812="IR"),$AM812,IF(AT812="C", IF($BI812="Y", IF($AF812="N/A", $Q812, $AF812), IF($AG812="N/A", $T812,$AG812)))))))</f>
        <v>5</v>
      </c>
      <c r="BM812" s="15">
        <f>IF(AU812="R", $CA812, IF(OR(AU812="P", AU812="T", AU812="N"), 0, IF($C812="DM", $T812, IF(OR(AU812="Y", AU812="IR"),$AM812,IF(AU812="C", IF($BI812="Y", IF($AF812="N/A", $Q812, $AF812), IF($AG812="N/A", $T812,$AG812)))))))</f>
        <v>5</v>
      </c>
      <c r="BN812" s="15">
        <f>IF(AV812="R", $CA812, IF(OR(AV812="P", AV812="T", AV812="N"), 0, IF($C812="DM", $T812, IF(OR(AV812="Y", AV812="IR"),$AM812,IF(AV812="C", IF($BI812="Y", IF($AF812="N/A", $Q812, $AF812), IF($AG812="N/A", $T812,$AG812)))))))</f>
        <v>5</v>
      </c>
      <c r="BO812" s="15">
        <f>IF(AW812="R", $CA812, IF(OR(AW812="P", AW812="T", AW812="N"), 0, IF($C812="DM", $T812, IF(OR(AW812="Y", AW812="IR"),$AM812,IF(AW812="C", IF($BI812="Y", IF($AF812="N/A", $Q812, $AF812), IF($AG812="N/A", $T812,$AG812)))))))</f>
        <v>5</v>
      </c>
      <c r="BP812" s="15">
        <f>IF(AX812="R", $CA812, IF(OR(AX812="P", AX812="T", AX812="N"), 0, IF($C812="DM", $T812, IF(OR(AX812="Y", AX812="IR"),$AM812,IF(AX812="C", IF($BI812="Y", IF($AF812="N/A", $Q812, $AF812), IF($AG812="N/A", $T812,$AG812)))))))</f>
        <v>5</v>
      </c>
      <c r="BQ812" s="15">
        <f>IF(AY812="R", $CA812, IF(OR(AY812="P", AY812="T", AY812="N"), 0, IF($C812="DM", $T812, IF(OR(AY812="Y", AY812="IR"),$AM812,IF(AY812="C", IF($BI812="Y", IF($AF812="N/A", $Q812, $AF812), IF($AG812="N/A", $T812,$AG812)))))))</f>
        <v>5</v>
      </c>
      <c r="BR812" s="15">
        <f>IF(AZ812="R", $CA812, IF(OR(AZ812="P", AZ812="T", AZ812="N"), 0, IF($C812="DM", $T812, IF(OR(AZ812="Y", AZ812="IR"),$AM812,IF(AZ812="C", IF($BI812="Y", IF($AF812="N/A", $Q812, $AF812), IF($AG812="N/A", $T812,$AG812)))))))</f>
        <v>5</v>
      </c>
      <c r="BS812" s="15">
        <f>IF(BA812="R", $CA812, IF(OR(BA812="P", BA812="T", BA812="N"), 0, IF($C812="DM", $T812, IF(OR(BA812="Y", BA812="IR"),$AM812,IF(BA812="C", IF($BI812="Y", IF($AF812="N/A", $Q812, $AF812), IF($AG812="N/A", $T812,$AG812)))))))</f>
        <v>5</v>
      </c>
      <c r="BT812" s="15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5</v>
      </c>
      <c r="BU812" s="15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5</v>
      </c>
      <c r="BV812" s="15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5</v>
      </c>
      <c r="BW812" s="15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5</v>
      </c>
      <c r="BX812" s="15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5</v>
      </c>
      <c r="BY812" s="15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5</v>
      </c>
      <c r="BZ812" s="15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5</v>
      </c>
      <c r="CA812" s="14" t="s">
        <v>75</v>
      </c>
      <c r="CB812" s="15">
        <f>BZ812</f>
        <v>5</v>
      </c>
      <c r="CC812" s="14">
        <f>IF(OR($BH812="T", $BH812="R"), 0, IF($BH812="C", IF($BI812="Y", IF($BA812="C", 0, IF(AF812="N/A", Q812-T812, AF812-AG812)), IF($AF812="N/A", U812, AH812)), AN812))</f>
        <v>5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S:3 G:2 GR:4</v>
      </c>
      <c r="CH812" s="6"/>
      <c r="CK812" s="6"/>
      <c r="CL812" s="6"/>
      <c r="CM812" s="6"/>
      <c r="CN812" s="6"/>
      <c r="CO812" s="6"/>
      <c r="CP812" s="6"/>
    </row>
    <row r="813" spans="1:94" x14ac:dyDescent="0.25">
      <c r="A813" s="13">
        <v>6118</v>
      </c>
      <c r="B813" s="14" t="s">
        <v>3234</v>
      </c>
      <c r="C813" s="14" t="s">
        <v>69</v>
      </c>
      <c r="D813" s="14" t="s">
        <v>56</v>
      </c>
      <c r="E813" s="14">
        <v>2025</v>
      </c>
      <c r="F813" s="14">
        <v>2025</v>
      </c>
      <c r="G813" s="14" t="s">
        <v>40</v>
      </c>
      <c r="H813" s="14" t="s">
        <v>2248</v>
      </c>
      <c r="I813" s="15">
        <v>1</v>
      </c>
      <c r="J813" s="14">
        <v>3</v>
      </c>
      <c r="K813" s="16">
        <f>IF(AND(G813&lt;&gt;"N",R813="N/A"), IF(I813&lt;4, 0, 0.25),IF(I813=1, IF(J813=1,0.25, 0.25), IF(I813&lt;13, 0.25, IF(I813&lt;26, 0.4, IF(I813&lt;51, 0.6, 0.75)))))</f>
        <v>0</v>
      </c>
      <c r="L813" s="15">
        <f>I813-M813</f>
        <v>1</v>
      </c>
      <c r="M813" s="15">
        <f>ROUNDUP(I813*K813,0)</f>
        <v>0</v>
      </c>
      <c r="N813" s="15">
        <f>M813*J813</f>
        <v>0</v>
      </c>
      <c r="O813" s="15">
        <v>0</v>
      </c>
      <c r="P813" s="15">
        <v>0</v>
      </c>
      <c r="Q813" s="15">
        <f>N813-O813-P813</f>
        <v>0</v>
      </c>
      <c r="R813" s="14" t="s">
        <v>75</v>
      </c>
      <c r="S813" s="14">
        <f>IF(R813="N/A", J813-($B$1-F813), J813-($B$1-R813))</f>
        <v>3</v>
      </c>
      <c r="T813" s="15">
        <f>IF($S813&lt;1, "N/A", $M813)</f>
        <v>0</v>
      </c>
      <c r="U813" s="15">
        <f>IF($S813&lt;2, "N/A", $M813)</f>
        <v>0</v>
      </c>
      <c r="V813" s="15">
        <f>IF($S813&lt;3, "N/A", $M813)</f>
        <v>0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No</v>
      </c>
      <c r="AA813" s="17" t="str">
        <f>IF(C813="DM", "N/A", IF(Z813="No","N/A",VLOOKUP(B813,'Extension List'!$A$3:$AE$1972,19,FALSE)))</f>
        <v>N/A</v>
      </c>
      <c r="AB813" s="14" t="str">
        <f>IF(C813="DM", "N/A", IF(Z813="No","N/A",VLOOKUP(B813,'Extension List'!$A$3:$AE$1972,21,FALSE)))</f>
        <v>N/A</v>
      </c>
      <c r="AC813" s="14" t="str">
        <f>IF(AA813="N/A", "N/A", 0)</f>
        <v>N/A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>
        <f>IF(AD813="N/A", L813+T813, L813+AG813)</f>
        <v>1</v>
      </c>
      <c r="AN813" s="15">
        <f>IF(AD813="N/A", IF(U813="N/A", "N/A", L813+U813), AD813+AH813)</f>
        <v>1</v>
      </c>
      <c r="AO813" s="15">
        <f>IF(AD813="N/A", IF(V813="N/A", "N/A", L813+V813), IF(AI813="N/A", "N/A", AD813+AI813))</f>
        <v>1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40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J813" s="15">
        <f>IF(AR813="R", $CA813, IF(OR(AR813="P", AR813="T", AR813="N"), 0, IF($C813="DM", $T813, IF(OR(AR813="Y", AR813="IR"),$AM813,IF(AR813="C", IF($BI813="Y", IF($AF813="N/A", $Q813, $AF813), IF($AG813="N/A", $T813,$AG813)))))))</f>
        <v>1</v>
      </c>
      <c r="BK813" s="15">
        <f>IF(AS813="R", $CA813, IF(OR(AS813="P", AS813="T", AS813="N"), 0, IF($C813="DM", $T813, IF(OR(AS813="Y", AS813="IR"),$AM813,IF(AS813="C", IF($BI813="Y", IF($AF813="N/A", $Q813, $AF813), IF($AG813="N/A", $T813,$AG813)))))))</f>
        <v>1</v>
      </c>
      <c r="BL813" s="15">
        <f>IF(AT813="R", $CA813, IF(OR(AT813="P", AT813="T", AT813="N"), 0, IF($C813="DM", $T813, IF(OR(AT813="Y", AT813="IR"),$AM813,IF(AT813="C", IF($BI813="Y", IF($AF813="N/A", $Q813, $AF813), IF($AG813="N/A", $T813,$AG813)))))))</f>
        <v>1</v>
      </c>
      <c r="BM813" s="15">
        <f>IF(AU813="R", $CA813, IF(OR(AU813="P", AU813="T", AU813="N"), 0, IF($C813="DM", $T813, IF(OR(AU813="Y", AU813="IR"),$AM813,IF(AU813="C", IF($BI813="Y", IF($AF813="N/A", $Q813, $AF813), IF($AG813="N/A", $T813,$AG813)))))))</f>
        <v>1</v>
      </c>
      <c r="BN813" s="15">
        <f>IF(AV813="R", $CA813, IF(OR(AV813="P", AV813="T", AV813="N"), 0, IF($C813="DM", $T813, IF(OR(AV813="Y", AV813="IR"),$AM813,IF(AV813="C", IF($BI813="Y", IF($AF813="N/A", $Q813, $AF813), IF($AG813="N/A", $T813,$AG813)))))))</f>
        <v>1</v>
      </c>
      <c r="BO813" s="15">
        <f>IF(AW813="R", $CA813, IF(OR(AW813="P", AW813="T", AW813="N"), 0, IF($C813="DM", $T813, IF(OR(AW813="Y", AW813="IR"),$AM813,IF(AW813="C", IF($BI813="Y", IF($AF813="N/A", $Q813, $AF813), IF($AG813="N/A", $T813,$AG813)))))))</f>
        <v>1</v>
      </c>
      <c r="BP813" s="15">
        <f>IF(AX813="R", $CA813, IF(OR(AX813="P", AX813="T", AX813="N"), 0, IF($C813="DM", $T813, IF(OR(AX813="Y", AX813="IR"),$AM813,IF(AX813="C", IF($BI813="Y", IF($AF813="N/A", $Q813, $AF813), IF($AG813="N/A", $T813,$AG813)))))))</f>
        <v>1</v>
      </c>
      <c r="BQ813" s="15">
        <f>IF(AY813="R", $CA813, IF(OR(AY813="P", AY813="T", AY813="N"), 0, IF($C813="DM", $T813, IF(OR(AY813="Y", AY813="IR"),$AM813,IF(AY813="C", IF($BI813="Y", IF($AF813="N/A", $Q813, $AF813), IF($AG813="N/A", $T813,$AG813)))))))</f>
        <v>1</v>
      </c>
      <c r="BR813" s="15">
        <f>IF(AZ813="R", $CA813, IF(OR(AZ813="P", AZ813="T", AZ813="N"), 0, IF($C813="DM", $T813, IF(OR(AZ813="Y", AZ813="IR"),$AM813,IF(AZ813="C", IF($BI813="Y", IF($AF813="N/A", $Q813, $AF813), IF($AG813="N/A", $T813,$AG813)))))))</f>
        <v>1</v>
      </c>
      <c r="BS813" s="15">
        <f>IF(BA813="R", $CA813, IF(OR(BA813="P", BA813="T", BA813="N"), 0, IF($C813="DM", $T813, IF(OR(BA813="Y", BA813="IR"),$AM813,IF(BA813="C", IF($BI813="Y", IF($AF813="N/A", $Q813, $AF813), IF($AG813="N/A", $T813,$AG813)))))))</f>
        <v>1</v>
      </c>
      <c r="BT813" s="15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1</v>
      </c>
      <c r="BU813" s="15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1</v>
      </c>
      <c r="BV813" s="15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1</v>
      </c>
      <c r="BW813" s="15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1</v>
      </c>
      <c r="BX813" s="15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1</v>
      </c>
      <c r="BY813" s="15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1</v>
      </c>
      <c r="BZ813" s="15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1</v>
      </c>
      <c r="CA813" s="14" t="s">
        <v>75</v>
      </c>
      <c r="CB813" s="15">
        <f>BZ813</f>
        <v>1</v>
      </c>
      <c r="CC813" s="14">
        <f>IF(OR($BH813="T", $BH813="R"), 0, IF($BH813="C", IF($BI813="Y", IF($BA813="C", 0, IF(AF813="N/A", Q813-T813, AF813-AG813)), IF($AF813="N/A", U813, AH813)), AN813))</f>
        <v>1</v>
      </c>
      <c r="CD813" s="14">
        <f>IF(OR($BH813="T", $BH813="R"), 0, IF($BH813="C", IF($BI813="Y", 0, IF($AF813="N/A", V813, AI813)), AO813))</f>
        <v>1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S:1 G:0 GR:0</v>
      </c>
      <c r="CH813" s="6"/>
      <c r="CK813" s="6"/>
      <c r="CL813" s="6"/>
      <c r="CM813" s="6"/>
      <c r="CN813" s="6"/>
      <c r="CO813" s="6"/>
      <c r="CP813" s="6"/>
    </row>
    <row r="814" spans="1:94" x14ac:dyDescent="0.25">
      <c r="A814" s="13">
        <v>5695</v>
      </c>
      <c r="B814" s="14" t="s">
        <v>3097</v>
      </c>
      <c r="C814" s="14" t="s">
        <v>69</v>
      </c>
      <c r="D814" s="14" t="s">
        <v>56</v>
      </c>
      <c r="E814" s="14">
        <f>VLOOKUP(B814, 'Rookie Year'!$A$2:$B$55555,2,FALSE)</f>
        <v>2024</v>
      </c>
      <c r="F814" s="14">
        <v>2024</v>
      </c>
      <c r="G814" s="14" t="s">
        <v>40</v>
      </c>
      <c r="H814" s="14" t="s">
        <v>2235</v>
      </c>
      <c r="I814" s="15">
        <v>1</v>
      </c>
      <c r="J814" s="14">
        <v>3</v>
      </c>
      <c r="K814" s="16">
        <f>IF(AND(G814&lt;&gt;"N",R814="N/A"), IF(I814&lt;4, 0, 0.25),IF(I814=1, IF(J814=1,0.25, 0.25), IF(I814&lt;13, 0.25, IF(I814&lt;26, 0.4, IF(I814&lt;51, 0.6, 0.75)))))</f>
        <v>0</v>
      </c>
      <c r="L814" s="15">
        <f>I814-M814</f>
        <v>1</v>
      </c>
      <c r="M814" s="15">
        <f>ROUNDUP(I814*K814,0)</f>
        <v>0</v>
      </c>
      <c r="N814" s="15">
        <f>M814*J814</f>
        <v>0</v>
      </c>
      <c r="O814" s="15">
        <v>0</v>
      </c>
      <c r="P814" s="15">
        <v>0</v>
      </c>
      <c r="Q814" s="15">
        <f>N814-O814-P814</f>
        <v>0</v>
      </c>
      <c r="R814" s="14" t="s">
        <v>75</v>
      </c>
      <c r="S814" s="14">
        <f>IF(R814="N/A", J814-($B$1-F814), J814-($B$1-R814))</f>
        <v>2</v>
      </c>
      <c r="T814" s="15">
        <v>0</v>
      </c>
      <c r="U814" s="15">
        <v>0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No</v>
      </c>
      <c r="AA814" s="17" t="str">
        <f>IF(C814="DM", "N/A", IF(Z814="No","N/A",VLOOKUP(B814,'Extension List'!$A$3:$AE$1972,19,FALSE)))</f>
        <v>N/A</v>
      </c>
      <c r="AB814" s="14" t="str">
        <f>IF(C814="DM", "N/A", IF(Z814="No","N/A",VLOOKUP(B814,'Extension List'!$A$3:$AE$1972,21,FALSE)))</f>
        <v>N/A</v>
      </c>
      <c r="AC814" s="14" t="str">
        <f>IF(AA814="N/A", "N/A", 0)</f>
        <v>N/A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>
        <f>IF(AD814="N/A", L814+T814, L814+AG814)</f>
        <v>1</v>
      </c>
      <c r="AN814" s="15">
        <f>IF(AD814="N/A", IF(U814="N/A", "N/A", L814+U814), AD814+AH814)</f>
        <v>1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44</v>
      </c>
      <c r="AS814" s="14" t="s">
        <v>44</v>
      </c>
      <c r="AT814" s="14" t="s">
        <v>44</v>
      </c>
      <c r="AU814" s="14" t="s">
        <v>44</v>
      </c>
      <c r="AV814" s="14" t="s">
        <v>44</v>
      </c>
      <c r="AW814" s="14" t="s">
        <v>44</v>
      </c>
      <c r="AX814" s="14" t="s">
        <v>44</v>
      </c>
      <c r="AY814" s="14" t="s">
        <v>44</v>
      </c>
      <c r="AZ814" s="14" t="s">
        <v>44</v>
      </c>
      <c r="BA814" s="14" t="s">
        <v>44</v>
      </c>
      <c r="BB814" s="14" t="s">
        <v>44</v>
      </c>
      <c r="BC814" s="14" t="s">
        <v>44</v>
      </c>
      <c r="BD814" s="14" t="s">
        <v>44</v>
      </c>
      <c r="BE814" s="14" t="s">
        <v>44</v>
      </c>
      <c r="BF814" s="14" t="s">
        <v>44</v>
      </c>
      <c r="BG814" s="14" t="s">
        <v>44</v>
      </c>
      <c r="BH814" s="14" t="s">
        <v>44</v>
      </c>
      <c r="BI814" s="14"/>
      <c r="BJ814" s="15">
        <f>IF(AR814="R", $CA814, IF(OR(AR814="P", AR814="T", AR814="N"), 0, IF($C814="DM", $T814, IF(OR(AR814="Y", AR814="IR"),$AM814,IF(AR814="C", IF($BI814="Y", IF($AF814="N/A", $Q814, $AF814), IF($AG814="N/A", $T814,$AG814)))))))</f>
        <v>0</v>
      </c>
      <c r="BK814" s="15">
        <f>IF(AS814="R", $CA814, IF(OR(AS814="P", AS814="T", AS814="N"), 0, IF($C814="DM", $T814, IF(OR(AS814="Y", AS814="IR"),$AM814,IF(AS814="C", IF($BI814="Y", IF($AF814="N/A", $Q814, $AF814), IF($AG814="N/A", $T814,$AG814)))))))</f>
        <v>0</v>
      </c>
      <c r="BL814" s="15">
        <f>IF(AT814="R", $CA814, IF(OR(AT814="P", AT814="T", AT814="N"), 0, IF($C814="DM", $T814, IF(OR(AT814="Y", AT814="IR"),$AM814,IF(AT814="C", IF($BI814="Y", IF($AF814="N/A", $Q814, $AF814), IF($AG814="N/A", $T814,$AG814)))))))</f>
        <v>0</v>
      </c>
      <c r="BM814" s="15">
        <f>IF(AU814="R", $CA814, IF(OR(AU814="P", AU814="T", AU814="N"), 0, IF($C814="DM", $T814, IF(OR(AU814="Y", AU814="IR"),$AM814,IF(AU814="C", IF($BI814="Y", IF($AF814="N/A", $Q814, $AF814), IF($AG814="N/A", $T814,$AG814)))))))</f>
        <v>0</v>
      </c>
      <c r="BN814" s="15">
        <f>IF(AV814="R", $CA814, IF(OR(AV814="P", AV814="T", AV814="N"), 0, IF($C814="DM", $T814, IF(OR(AV814="Y", AV814="IR"),$AM814,IF(AV814="C", IF($BI814="Y", IF($AF814="N/A", $Q814, $AF814), IF($AG814="N/A", $T814,$AG814)))))))</f>
        <v>0</v>
      </c>
      <c r="BO814" s="15">
        <f>IF(AW814="R", $CA814, IF(OR(AW814="P", AW814="T", AW814="N"), 0, IF($C814="DM", $T814, IF(OR(AW814="Y", AW814="IR"),$AM814,IF(AW814="C", IF($BI814="Y", IF($AF814="N/A", $Q814, $AF814), IF($AG814="N/A", $T814,$AG814)))))))</f>
        <v>0</v>
      </c>
      <c r="BP814" s="15">
        <f>IF(AX814="R", $CA814, IF(OR(AX814="P", AX814="T", AX814="N"), 0, IF($C814="DM", $T814, IF(OR(AX814="Y", AX814="IR"),$AM814,IF(AX814="C", IF($BI814="Y", IF($AF814="N/A", $Q814, $AF814), IF($AG814="N/A", $T814,$AG814)))))))</f>
        <v>0</v>
      </c>
      <c r="BQ814" s="15">
        <f>IF(AY814="R", $CA814, IF(OR(AY814="P", AY814="T", AY814="N"), 0, IF($C814="DM", $T814, IF(OR(AY814="Y", AY814="IR"),$AM814,IF(AY814="C", IF($BI814="Y", IF($AF814="N/A", $Q814, $AF814), IF($AG814="N/A", $T814,$AG814)))))))</f>
        <v>0</v>
      </c>
      <c r="BR814" s="15">
        <f>IF(AZ814="R", $CA814, IF(OR(AZ814="P", AZ814="T", AZ814="N"), 0, IF($C814="DM", $T814, IF(OR(AZ814="Y", AZ814="IR"),$AM814,IF(AZ814="C", IF($BI814="Y", IF($AF814="N/A", $Q814, $AF814), IF($AG814="N/A", $T814,$AG814)))))))</f>
        <v>0</v>
      </c>
      <c r="BS814" s="15">
        <f>IF(BA814="R", $CA814, IF(OR(BA814="P", BA814="T", BA814="N"), 0, IF($C814="DM", $T814, IF(OR(BA814="Y", BA814="IR"),$AM814,IF(BA814="C", IF($BI814="Y", IF($AF814="N/A", $Q814, $AF814), IF($AG814="N/A", $T814,$AG814)))))))</f>
        <v>0</v>
      </c>
      <c r="BT814" s="15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0</v>
      </c>
      <c r="BU814" s="15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0</v>
      </c>
      <c r="BV814" s="15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0</v>
      </c>
      <c r="BW814" s="15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0</v>
      </c>
      <c r="BX814" s="15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0</v>
      </c>
      <c r="BY814" s="15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0</v>
      </c>
      <c r="BZ814" s="15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0</v>
      </c>
      <c r="CA814" s="14" t="s">
        <v>75</v>
      </c>
      <c r="CB814" s="15">
        <f>BZ814</f>
        <v>0</v>
      </c>
      <c r="CC814" s="14">
        <f>IF(OR($BH814="T", $BH814="R"), 0, IF($BH814="C", IF($BI814="Y", IF($BA814="C", 0, IF(AF814="N/A", Q814-T814, AF814-AG814)), IF($AF814="N/A", U814, AH814)), AN814))</f>
        <v>0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S:1 G:0 GR:0</v>
      </c>
      <c r="CH814" s="6"/>
      <c r="CK814" s="6"/>
      <c r="CL814" s="6"/>
      <c r="CM814" s="6"/>
      <c r="CN814" s="6"/>
      <c r="CO814" s="6"/>
      <c r="CP814" s="6"/>
    </row>
    <row r="815" spans="1:94" x14ac:dyDescent="0.25">
      <c r="A815" s="13">
        <v>5904</v>
      </c>
      <c r="B815" s="14" t="s">
        <v>921</v>
      </c>
      <c r="C815" s="14" t="s">
        <v>69</v>
      </c>
      <c r="D815" s="14" t="s">
        <v>56</v>
      </c>
      <c r="E815" s="14">
        <f>VLOOKUP(B815, 'Rookie Year'!$A$2:$B$55555,2,FALSE)</f>
        <v>2018</v>
      </c>
      <c r="F815" s="14">
        <v>2025</v>
      </c>
      <c r="G815" s="14" t="s">
        <v>42</v>
      </c>
      <c r="H815" s="14" t="s">
        <v>1927</v>
      </c>
      <c r="I815" s="15">
        <v>1</v>
      </c>
      <c r="J815" s="14">
        <v>1</v>
      </c>
      <c r="K815" s="16">
        <f>IF(AND(G815&lt;&gt;"N",R815="N/A"), IF(I815&lt;4, 0, 0.25),IF(I815=1, IF(J815=1,0.25, 0.25), IF(I815&lt;13, 0.25, IF(I815&lt;26, 0.4, IF(I815&lt;51, 0.6, 0.75)))))</f>
        <v>0.25</v>
      </c>
      <c r="L815" s="15">
        <f>I815-M815</f>
        <v>0</v>
      </c>
      <c r="M815" s="15">
        <f>ROUNDUP(I815*K815,0)</f>
        <v>1</v>
      </c>
      <c r="N815" s="15">
        <f>M815*J815</f>
        <v>1</v>
      </c>
      <c r="O815" s="15">
        <v>0</v>
      </c>
      <c r="P815" s="15">
        <v>0</v>
      </c>
      <c r="Q815" s="15">
        <f>N815-O815-P815</f>
        <v>1</v>
      </c>
      <c r="R815" s="14" t="s">
        <v>75</v>
      </c>
      <c r="S815" s="14">
        <f>IF(R815="N/A", J815-($B$1-F815), J815-($B$1-R815))</f>
        <v>1</v>
      </c>
      <c r="T815" s="15">
        <f>IF($S815&lt;1, "N/A", $M815)</f>
        <v>1</v>
      </c>
      <c r="U815" s="15" t="str">
        <f>IF($S815&lt;2, "N/A", $M815)</f>
        <v>N/A</v>
      </c>
      <c r="V815" s="15" t="str">
        <f>IF($S815&lt;3, "N/A", $M815)</f>
        <v>N/A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List'!$A$3:$AE$1972,19,FALSE)))</f>
        <v>N/A</v>
      </c>
      <c r="AB815" s="14" t="str">
        <f>IF(C815="DM", "N/A", IF(Z815="No","N/A",VLOOKUP(B815,'Extension List'!$A$3:$AE$1972,21,FALSE)))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>
        <f>IF(AD815="N/A", L815+T815, L815+AG815)</f>
        <v>1</v>
      </c>
      <c r="AN815" s="15" t="str">
        <f>IF(AD815="N/A", IF(U815="N/A", "N/A", L815+U815), AD815+AH815)</f>
        <v>N/A</v>
      </c>
      <c r="AO815" s="15" t="str">
        <f>IF(AD815="N/A", IF(V815="N/A", "N/A", L815+V815), IF(AI815="N/A", "N/A", AD815+AI815))</f>
        <v>N/A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44</v>
      </c>
      <c r="AS815" s="14" t="s">
        <v>44</v>
      </c>
      <c r="AT815" s="14" t="s">
        <v>44</v>
      </c>
      <c r="AU815" s="14" t="s">
        <v>44</v>
      </c>
      <c r="AV815" s="14" t="s">
        <v>44</v>
      </c>
      <c r="AW815" s="14" t="s">
        <v>44</v>
      </c>
      <c r="AX815" s="14" t="s">
        <v>44</v>
      </c>
      <c r="AY815" s="14" t="s">
        <v>44</v>
      </c>
      <c r="AZ815" s="14" t="s">
        <v>44</v>
      </c>
      <c r="BA815" s="14" t="s">
        <v>44</v>
      </c>
      <c r="BB815" s="14" t="s">
        <v>44</v>
      </c>
      <c r="BC815" s="14" t="s">
        <v>44</v>
      </c>
      <c r="BD815" s="14" t="s">
        <v>44</v>
      </c>
      <c r="BE815" s="14" t="s">
        <v>44</v>
      </c>
      <c r="BF815" s="14" t="s">
        <v>44</v>
      </c>
      <c r="BG815" s="14" t="s">
        <v>44</v>
      </c>
      <c r="BH815" s="14" t="s">
        <v>44</v>
      </c>
      <c r="BI815" s="14"/>
      <c r="BJ815" s="15">
        <f>IF(AR815="R", $CA815, IF(OR(AR815="P", AR815="T", AR815="N"), 0, IF($C815="DM", $T815, IF(OR(AR815="Y", AR815="IR"),$AM815,IF(AR815="C", IF($BI815="Y", IF($AF815="N/A", $Q815, $AF815), IF($AG815="N/A", $T815,$AG815)))))))</f>
        <v>1</v>
      </c>
      <c r="BK815" s="15">
        <f>IF(AS815="R", $CA815, IF(OR(AS815="P", AS815="T", AS815="N"), 0, IF($C815="DM", $T815, IF(OR(AS815="Y", AS815="IR"),$AM815,IF(AS815="C", IF($BI815="Y", IF($AF815="N/A", $Q815, $AF815), IF($AG815="N/A", $T815,$AG815)))))))</f>
        <v>1</v>
      </c>
      <c r="BL815" s="15">
        <f>IF(AT815="R", $CA815, IF(OR(AT815="P", AT815="T", AT815="N"), 0, IF($C815="DM", $T815, IF(OR(AT815="Y", AT815="IR"),$AM815,IF(AT815="C", IF($BI815="Y", IF($AF815="N/A", $Q815, $AF815), IF($AG815="N/A", $T815,$AG815)))))))</f>
        <v>1</v>
      </c>
      <c r="BM815" s="15">
        <f>IF(AU815="R", $CA815, IF(OR(AU815="P", AU815="T", AU815="N"), 0, IF($C815="DM", $T815, IF(OR(AU815="Y", AU815="IR"),$AM815,IF(AU815="C", IF($BI815="Y", IF($AF815="N/A", $Q815, $AF815), IF($AG815="N/A", $T815,$AG815)))))))</f>
        <v>1</v>
      </c>
      <c r="BN815" s="15">
        <f>IF(AV815="R", $CA815, IF(OR(AV815="P", AV815="T", AV815="N"), 0, IF($C815="DM", $T815, IF(OR(AV815="Y", AV815="IR"),$AM815,IF(AV815="C", IF($BI815="Y", IF($AF815="N/A", $Q815, $AF815), IF($AG815="N/A", $T815,$AG815)))))))</f>
        <v>1</v>
      </c>
      <c r="BO815" s="15">
        <f>IF(AW815="R", $CA815, IF(OR(AW815="P", AW815="T", AW815="N"), 0, IF($C815="DM", $T815, IF(OR(AW815="Y", AW815="IR"),$AM815,IF(AW815="C", IF($BI815="Y", IF($AF815="N/A", $Q815, $AF815), IF($AG815="N/A", $T815,$AG815)))))))</f>
        <v>1</v>
      </c>
      <c r="BP815" s="15">
        <f>IF(AX815="R", $CA815, IF(OR(AX815="P", AX815="T", AX815="N"), 0, IF($C815="DM", $T815, IF(OR(AX815="Y", AX815="IR"),$AM815,IF(AX815="C", IF($BI815="Y", IF($AF815="N/A", $Q815, $AF815), IF($AG815="N/A", $T815,$AG815)))))))</f>
        <v>1</v>
      </c>
      <c r="BQ815" s="15">
        <f>IF(AY815="R", $CA815, IF(OR(AY815="P", AY815="T", AY815="N"), 0, IF($C815="DM", $T815, IF(OR(AY815="Y", AY815="IR"),$AM815,IF(AY815="C", IF($BI815="Y", IF($AF815="N/A", $Q815, $AF815), IF($AG815="N/A", $T815,$AG815)))))))</f>
        <v>1</v>
      </c>
      <c r="BR815" s="15">
        <f>IF(AZ815="R", $CA815, IF(OR(AZ815="P", AZ815="T", AZ815="N"), 0, IF($C815="DM", $T815, IF(OR(AZ815="Y", AZ815="IR"),$AM815,IF(AZ815="C", IF($BI815="Y", IF($AF815="N/A", $Q815, $AF815), IF($AG815="N/A", $T815,$AG815)))))))</f>
        <v>1</v>
      </c>
      <c r="BS815" s="15">
        <f>IF(BA815="R", $CA815, IF(OR(BA815="P", BA815="T", BA815="N"), 0, IF($C815="DM", $T815, IF(OR(BA815="Y", BA815="IR"),$AM815,IF(BA815="C", IF($BI815="Y", IF($AF815="N/A", $Q815, $AF815), IF($AG815="N/A", $T815,$AG815)))))))</f>
        <v>1</v>
      </c>
      <c r="BT815" s="15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1</v>
      </c>
      <c r="BU815" s="15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1</v>
      </c>
      <c r="BV815" s="15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1</v>
      </c>
      <c r="BW815" s="15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1</v>
      </c>
      <c r="BX815" s="15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1</v>
      </c>
      <c r="BY815" s="15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1</v>
      </c>
      <c r="BZ815" s="15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1</v>
      </c>
      <c r="CA815" s="14" t="s">
        <v>75</v>
      </c>
      <c r="CB815" s="15">
        <f>BZ815</f>
        <v>1</v>
      </c>
      <c r="CC815" s="14" t="str">
        <f>IF(OR($BH815="T", $BH815="R"), 0, IF($BH815="C", IF($BI815="Y", IF($BA815="C", 0, IF(AF815="N/A", Q815-T815, AF815-AG815)), IF($AF815="N/A", U815, AH815)), AN815))</f>
        <v>N/A</v>
      </c>
      <c r="CD815" s="14" t="str">
        <f>IF(OR($BH815="T", $BH815="R"), 0, IF($BH815="C", IF($BI815="Y", 0, IF($AF815="N/A", V815, AI815)), AO815))</f>
        <v>N/A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S:0 G:1 GR:1</v>
      </c>
      <c r="CH815" s="6"/>
      <c r="CK815" s="6"/>
      <c r="CL815" s="6"/>
      <c r="CM815" s="6"/>
      <c r="CN815" s="6"/>
      <c r="CO815" s="6"/>
      <c r="CP815" s="6"/>
    </row>
    <row r="816" spans="1:94" x14ac:dyDescent="0.25">
      <c r="A816" s="13">
        <v>5983</v>
      </c>
      <c r="B816" s="14" t="s">
        <v>1293</v>
      </c>
      <c r="C816" s="14" t="s">
        <v>69</v>
      </c>
      <c r="D816" s="14" t="s">
        <v>56</v>
      </c>
      <c r="E816" s="14">
        <f>VLOOKUP(B816, 'Rookie Year'!$A$2:$B$55555,2,FALSE)</f>
        <v>2019</v>
      </c>
      <c r="F816" s="14">
        <v>2025</v>
      </c>
      <c r="G816" s="14" t="s">
        <v>42</v>
      </c>
      <c r="H816" s="14" t="s">
        <v>1927</v>
      </c>
      <c r="I816" s="15">
        <v>4</v>
      </c>
      <c r="J816" s="14">
        <v>2</v>
      </c>
      <c r="K816" s="16">
        <f>IF(AND(G816&lt;&gt;"N",R816="N/A"), IF(I816&lt;4, 0, 0.25),IF(I816=1, IF(J816=1,0.25, 0.25), IF(I816&lt;13, 0.25, IF(I816&lt;26, 0.4, IF(I816&lt;51, 0.6, 0.75)))))</f>
        <v>0.25</v>
      </c>
      <c r="L816" s="15">
        <f>I816-M816</f>
        <v>3</v>
      </c>
      <c r="M816" s="15">
        <f>ROUNDUP(I816*K816,0)</f>
        <v>1</v>
      </c>
      <c r="N816" s="15">
        <f>M816*J816</f>
        <v>2</v>
      </c>
      <c r="O816" s="15">
        <v>0</v>
      </c>
      <c r="P816" s="15">
        <v>0</v>
      </c>
      <c r="Q816" s="15">
        <f>N816-O816-P816</f>
        <v>2</v>
      </c>
      <c r="R816" s="14" t="s">
        <v>75</v>
      </c>
      <c r="S816" s="14">
        <f>IF(R816="N/A", J816-($B$1-F816), J816-($B$1-R816))</f>
        <v>2</v>
      </c>
      <c r="T816" s="15">
        <v>2</v>
      </c>
      <c r="U816" s="15">
        <v>0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No</v>
      </c>
      <c r="AA816" s="17" t="str">
        <f>IF(C816="DM", "N/A", IF(Z816="No","N/A",VLOOKUP(B816,'Extension List'!$A$3:$AE$1972,19,FALSE)))</f>
        <v>N/A</v>
      </c>
      <c r="AB816" s="14" t="str">
        <f>IF(C816="DM", "N/A", IF(Z816="No","N/A",VLOOKUP(B816,'Extension List'!$A$3:$AE$1972,21,FALSE)))</f>
        <v>N/A</v>
      </c>
      <c r="AC816" s="14" t="str">
        <f>IF(AA816="N/A", "N/A", 0)</f>
        <v>N/A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>
        <f>IF(AD816="N/A", L816+T816, L816+AG816)</f>
        <v>5</v>
      </c>
      <c r="AN816" s="15">
        <f>IF(AD816="N/A", IF(U816="N/A", "N/A", L816+U816), AD816+AH816)</f>
        <v>3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40</v>
      </c>
      <c r="AS816" s="14" t="s">
        <v>40</v>
      </c>
      <c r="AT816" s="14" t="s">
        <v>40</v>
      </c>
      <c r="AU816" s="14" t="s">
        <v>40</v>
      </c>
      <c r="AV816" s="14" t="s">
        <v>40</v>
      </c>
      <c r="AW816" s="14" t="s">
        <v>40</v>
      </c>
      <c r="AX816" s="14" t="s">
        <v>40</v>
      </c>
      <c r="AY816" s="14" t="s">
        <v>40</v>
      </c>
      <c r="AZ816" s="14" t="s">
        <v>40</v>
      </c>
      <c r="BA816" s="14" t="s">
        <v>40</v>
      </c>
      <c r="BB816" s="14" t="s">
        <v>40</v>
      </c>
      <c r="BC816" s="14" t="s">
        <v>40</v>
      </c>
      <c r="BD816" s="14" t="s">
        <v>40</v>
      </c>
      <c r="BE816" s="14" t="s">
        <v>40</v>
      </c>
      <c r="BF816" s="14" t="s">
        <v>40</v>
      </c>
      <c r="BG816" s="14" t="s">
        <v>40</v>
      </c>
      <c r="BH816" s="14" t="s">
        <v>40</v>
      </c>
      <c r="BJ816" s="15">
        <f>IF(AR816="R", $CA816, IF(OR(AR816="P", AR816="T", AR816="N"), 0, IF($C816="DM", $T816, IF(OR(AR816="Y", AR816="IR"),$AM816,IF(AR816="C", IF($BI816="Y", IF($AF816="N/A", $Q816, $AF816), IF($AG816="N/A", $T816,$AG816)))))))</f>
        <v>5</v>
      </c>
      <c r="BK816" s="15">
        <f>IF(AS816="R", $CA816, IF(OR(AS816="P", AS816="T", AS816="N"), 0, IF($C816="DM", $T816, IF(OR(AS816="Y", AS816="IR"),$AM816,IF(AS816="C", IF($BI816="Y", IF($AF816="N/A", $Q816, $AF816), IF($AG816="N/A", $T816,$AG816)))))))</f>
        <v>5</v>
      </c>
      <c r="BL816" s="15">
        <f>IF(AT816="R", $CA816, IF(OR(AT816="P", AT816="T", AT816="N"), 0, IF($C816="DM", $T816, IF(OR(AT816="Y", AT816="IR"),$AM816,IF(AT816="C", IF($BI816="Y", IF($AF816="N/A", $Q816, $AF816), IF($AG816="N/A", $T816,$AG816)))))))</f>
        <v>5</v>
      </c>
      <c r="BM816" s="15">
        <f>IF(AU816="R", $CA816, IF(OR(AU816="P", AU816="T", AU816="N"), 0, IF($C816="DM", $T816, IF(OR(AU816="Y", AU816="IR"),$AM816,IF(AU816="C", IF($BI816="Y", IF($AF816="N/A", $Q816, $AF816), IF($AG816="N/A", $T816,$AG816)))))))</f>
        <v>5</v>
      </c>
      <c r="BN816" s="15">
        <f>IF(AV816="R", $CA816, IF(OR(AV816="P", AV816="T", AV816="N"), 0, IF($C816="DM", $T816, IF(OR(AV816="Y", AV816="IR"),$AM816,IF(AV816="C", IF($BI816="Y", IF($AF816="N/A", $Q816, $AF816), IF($AG816="N/A", $T816,$AG816)))))))</f>
        <v>5</v>
      </c>
      <c r="BO816" s="15">
        <f>IF(AW816="R", $CA816, IF(OR(AW816="P", AW816="T", AW816="N"), 0, IF($C816="DM", $T816, IF(OR(AW816="Y", AW816="IR"),$AM816,IF(AW816="C", IF($BI816="Y", IF($AF816="N/A", $Q816, $AF816), IF($AG816="N/A", $T816,$AG816)))))))</f>
        <v>5</v>
      </c>
      <c r="BP816" s="15">
        <f>IF(AX816="R", $CA816, IF(OR(AX816="P", AX816="T", AX816="N"), 0, IF($C816="DM", $T816, IF(OR(AX816="Y", AX816="IR"),$AM816,IF(AX816="C", IF($BI816="Y", IF($AF816="N/A", $Q816, $AF816), IF($AG816="N/A", $T816,$AG816)))))))</f>
        <v>5</v>
      </c>
      <c r="BQ816" s="15">
        <f>IF(AY816="R", $CA816, IF(OR(AY816="P", AY816="T", AY816="N"), 0, IF($C816="DM", $T816, IF(OR(AY816="Y", AY816="IR"),$AM816,IF(AY816="C", IF($BI816="Y", IF($AF816="N/A", $Q816, $AF816), IF($AG816="N/A", $T816,$AG816)))))))</f>
        <v>5</v>
      </c>
      <c r="BR816" s="15">
        <f>IF(AZ816="R", $CA816, IF(OR(AZ816="P", AZ816="T", AZ816="N"), 0, IF($C816="DM", $T816, IF(OR(AZ816="Y", AZ816="IR"),$AM816,IF(AZ816="C", IF($BI816="Y", IF($AF816="N/A", $Q816, $AF816), IF($AG816="N/A", $T816,$AG816)))))))</f>
        <v>5</v>
      </c>
      <c r="BS816" s="15">
        <f>IF(BA816="R", $CA816, IF(OR(BA816="P", BA816="T", BA816="N"), 0, IF($C816="DM", $T816, IF(OR(BA816="Y", BA816="IR"),$AM816,IF(BA816="C", IF($BI816="Y", IF($AF816="N/A", $Q816, $AF816), IF($AG816="N/A", $T816,$AG816)))))))</f>
        <v>5</v>
      </c>
      <c r="BT816" s="15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5</v>
      </c>
      <c r="BU816" s="15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5</v>
      </c>
      <c r="BV816" s="15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5</v>
      </c>
      <c r="BW816" s="15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5</v>
      </c>
      <c r="BX816" s="15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5</v>
      </c>
      <c r="BY816" s="15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5</v>
      </c>
      <c r="BZ816" s="15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5</v>
      </c>
      <c r="CA816" s="14" t="s">
        <v>75</v>
      </c>
      <c r="CB816" s="15">
        <f>BZ816</f>
        <v>5</v>
      </c>
      <c r="CC816" s="14">
        <f>IF(OR($BH816="T", $BH816="R"), 0, IF($BH816="C", IF($BI816="Y", IF($BA816="C", 0, IF(AF816="N/A", Q816-T816, AF816-AG816)), IF($AF816="N/A", U816, AH816)), AN816))</f>
        <v>3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S:3 G:1 GR:2</v>
      </c>
      <c r="CH816" s="6"/>
      <c r="CK816" s="6"/>
      <c r="CL816" s="6"/>
      <c r="CM816" s="6"/>
      <c r="CN816" s="6"/>
      <c r="CO816" s="6"/>
      <c r="CP816" s="6"/>
    </row>
    <row r="817" spans="1:94" x14ac:dyDescent="0.25">
      <c r="A817" s="13">
        <v>5722</v>
      </c>
      <c r="B817" s="14" t="s">
        <v>2940</v>
      </c>
      <c r="C817" s="14" t="s">
        <v>69</v>
      </c>
      <c r="D817" s="14" t="s">
        <v>56</v>
      </c>
      <c r="E817" s="14">
        <f>VLOOKUP(B817, 'Rookie Year'!$A$2:$B$55555,2,FALSE)</f>
        <v>2024</v>
      </c>
      <c r="F817" s="14">
        <v>2025</v>
      </c>
      <c r="G817" s="14" t="s">
        <v>42</v>
      </c>
      <c r="H817" s="14" t="s">
        <v>2928</v>
      </c>
      <c r="I817" s="15">
        <v>1</v>
      </c>
      <c r="J817" s="14">
        <v>1</v>
      </c>
      <c r="K817" s="16">
        <f>IF(AND(G817&lt;&gt;"N",R817="N/A"), IF(I817&lt;4, 0, 0.25),IF(I817=1, IF(J817=1,0.25, 0.25), IF(I817&lt;13, 0.25, IF(I817&lt;26, 0.4, IF(I817&lt;51, 0.6, 0.75)))))</f>
        <v>0.25</v>
      </c>
      <c r="L817" s="15">
        <f>I817-M817</f>
        <v>0</v>
      </c>
      <c r="M817" s="15">
        <f>ROUNDUP(I817*K817,0)</f>
        <v>1</v>
      </c>
      <c r="N817" s="15">
        <f>M817*J817</f>
        <v>1</v>
      </c>
      <c r="O817" s="15">
        <v>0</v>
      </c>
      <c r="P817" s="15">
        <v>0</v>
      </c>
      <c r="Q817" s="15">
        <f>N817-O817-P817</f>
        <v>1</v>
      </c>
      <c r="R817" s="14" t="s">
        <v>75</v>
      </c>
      <c r="S817" s="14">
        <f>IF(R817="N/A", J817-($B$1-F817), J817-($B$1-R817))</f>
        <v>1</v>
      </c>
      <c r="T817" s="15">
        <f>IF($S817&lt;1, "N/A", $M817)</f>
        <v>1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List'!$A$3:$AE$1972,19,FALSE)))</f>
        <v>N/A</v>
      </c>
      <c r="AB817" s="14" t="str">
        <f>IF(C817="DM", "N/A", IF(Z817="No","N/A",VLOOKUP(B817,'Extension List'!$A$3:$AE$1972,21,FALSE)))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>
        <f>IF(AD817="N/A", L817+T817, L817+AG817)</f>
        <v>1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40</v>
      </c>
      <c r="AS817" s="14" t="s">
        <v>44</v>
      </c>
      <c r="AT817" s="14" t="s">
        <v>44</v>
      </c>
      <c r="AU817" s="14" t="s">
        <v>44</v>
      </c>
      <c r="AV817" s="14" t="s">
        <v>44</v>
      </c>
      <c r="AW817" s="14" t="s">
        <v>44</v>
      </c>
      <c r="AX817" s="14" t="s">
        <v>44</v>
      </c>
      <c r="AY817" s="14" t="s">
        <v>44</v>
      </c>
      <c r="AZ817" s="14" t="s">
        <v>44</v>
      </c>
      <c r="BA817" s="14" t="s">
        <v>44</v>
      </c>
      <c r="BB817" s="14" t="s">
        <v>44</v>
      </c>
      <c r="BC817" s="14" t="s">
        <v>44</v>
      </c>
      <c r="BD817" s="14" t="s">
        <v>44</v>
      </c>
      <c r="BE817" s="14" t="s">
        <v>44</v>
      </c>
      <c r="BF817" s="14" t="s">
        <v>44</v>
      </c>
      <c r="BG817" s="14" t="s">
        <v>44</v>
      </c>
      <c r="BH817" s="14" t="s">
        <v>44</v>
      </c>
      <c r="BI817" s="14"/>
      <c r="BJ817" s="15">
        <f>IF(AR817="R", $CA817, IF(OR(AR817="P", AR817="T", AR817="N"), 0, IF($C817="DM", $T817, IF(OR(AR817="Y", AR817="IR"),$AM817,IF(AR817="C", IF($BI817="Y", IF($AF817="N/A", $Q817, $AF817), IF($AG817="N/A", $T817,$AG817)))))))</f>
        <v>1</v>
      </c>
      <c r="BK817" s="15">
        <f>IF(AS817="R", $CA817, IF(OR(AS817="P", AS817="T", AS817="N"), 0, IF($C817="DM", $T817, IF(OR(AS817="Y", AS817="IR"),$AM817,IF(AS817="C", IF($BI817="Y", IF($AF817="N/A", $Q817, $AF817), IF($AG817="N/A", $T817,$AG817)))))))</f>
        <v>1</v>
      </c>
      <c r="BL817" s="15">
        <f>IF(AT817="R", $CA817, IF(OR(AT817="P", AT817="T", AT817="N"), 0, IF($C817="DM", $T817, IF(OR(AT817="Y", AT817="IR"),$AM817,IF(AT817="C", IF($BI817="Y", IF($AF817="N/A", $Q817, $AF817), IF($AG817="N/A", $T817,$AG817)))))))</f>
        <v>1</v>
      </c>
      <c r="BM817" s="15">
        <f>IF(AU817="R", $CA817, IF(OR(AU817="P", AU817="T", AU817="N"), 0, IF($C817="DM", $T817, IF(OR(AU817="Y", AU817="IR"),$AM817,IF(AU817="C", IF($BI817="Y", IF($AF817="N/A", $Q817, $AF817), IF($AG817="N/A", $T817,$AG817)))))))</f>
        <v>1</v>
      </c>
      <c r="BN817" s="15">
        <f>IF(AV817="R", $CA817, IF(OR(AV817="P", AV817="T", AV817="N"), 0, IF($C817="DM", $T817, IF(OR(AV817="Y", AV817="IR"),$AM817,IF(AV817="C", IF($BI817="Y", IF($AF817="N/A", $Q817, $AF817), IF($AG817="N/A", $T817,$AG817)))))))</f>
        <v>1</v>
      </c>
      <c r="BO817" s="15">
        <f>IF(AW817="R", $CA817, IF(OR(AW817="P", AW817="T", AW817="N"), 0, IF($C817="DM", $T817, IF(OR(AW817="Y", AW817="IR"),$AM817,IF(AW817="C", IF($BI817="Y", IF($AF817="N/A", $Q817, $AF817), IF($AG817="N/A", $T817,$AG817)))))))</f>
        <v>1</v>
      </c>
      <c r="BP817" s="15">
        <f>IF(AX817="R", $CA817, IF(OR(AX817="P", AX817="T", AX817="N"), 0, IF($C817="DM", $T817, IF(OR(AX817="Y", AX817="IR"),$AM817,IF(AX817="C", IF($BI817="Y", IF($AF817="N/A", $Q817, $AF817), IF($AG817="N/A", $T817,$AG817)))))))</f>
        <v>1</v>
      </c>
      <c r="BQ817" s="15">
        <f>IF(AY817="R", $CA817, IF(OR(AY817="P", AY817="T", AY817="N"), 0, IF($C817="DM", $T817, IF(OR(AY817="Y", AY817="IR"),$AM817,IF(AY817="C", IF($BI817="Y", IF($AF817="N/A", $Q817, $AF817), IF($AG817="N/A", $T817,$AG817)))))))</f>
        <v>1</v>
      </c>
      <c r="BR817" s="15">
        <f>IF(AZ817="R", $CA817, IF(OR(AZ817="P", AZ817="T", AZ817="N"), 0, IF($C817="DM", $T817, IF(OR(AZ817="Y", AZ817="IR"),$AM817,IF(AZ817="C", IF($BI817="Y", IF($AF817="N/A", $Q817, $AF817), IF($AG817="N/A", $T817,$AG817)))))))</f>
        <v>1</v>
      </c>
      <c r="BS817" s="15">
        <f>IF(BA817="R", $CA817, IF(OR(BA817="P", BA817="T", BA817="N"), 0, IF($C817="DM", $T817, IF(OR(BA817="Y", BA817="IR"),$AM817,IF(BA817="C", IF($BI817="Y", IF($AF817="N/A", $Q817, $AF817), IF($AG817="N/A", $T817,$AG817)))))))</f>
        <v>1</v>
      </c>
      <c r="BT817" s="15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1</v>
      </c>
      <c r="BU817" s="15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1</v>
      </c>
      <c r="BV817" s="15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1</v>
      </c>
      <c r="BW817" s="15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1</v>
      </c>
      <c r="BX817" s="15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1</v>
      </c>
      <c r="BY817" s="15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1</v>
      </c>
      <c r="BZ817" s="15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1</v>
      </c>
      <c r="CA817" s="14" t="s">
        <v>75</v>
      </c>
      <c r="CB817" s="15">
        <f>BZ817</f>
        <v>1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S:0 G:1 GR:1</v>
      </c>
      <c r="CH817" s="6"/>
      <c r="CK817" s="6"/>
      <c r="CL817" s="6"/>
      <c r="CM817" s="6"/>
      <c r="CN817" s="6"/>
      <c r="CO817" s="6"/>
      <c r="CP817" s="6"/>
    </row>
    <row r="818" spans="1:94" x14ac:dyDescent="0.25">
      <c r="A818" s="13">
        <v>5987</v>
      </c>
      <c r="B818" s="14" t="s">
        <v>1715</v>
      </c>
      <c r="C818" s="14" t="s">
        <v>69</v>
      </c>
      <c r="D818" s="14" t="s">
        <v>56</v>
      </c>
      <c r="E818" s="14">
        <f>VLOOKUP(B818, 'Rookie Year'!$A$2:$B$55555,2,FALSE)</f>
        <v>2013</v>
      </c>
      <c r="F818" s="14">
        <v>2025</v>
      </c>
      <c r="G818" s="14" t="s">
        <v>42</v>
      </c>
      <c r="H818" s="14" t="s">
        <v>1927</v>
      </c>
      <c r="I818" s="15">
        <v>4</v>
      </c>
      <c r="J818" s="14">
        <v>2</v>
      </c>
      <c r="K818" s="16">
        <f>IF(AND(G818&lt;&gt;"N",R818="N/A"), IF(I818&lt;4, 0, 0.25),IF(I818=1, IF(J818=1,0.25, 0.25), IF(I818&lt;13, 0.25, IF(I818&lt;26, 0.4, IF(I818&lt;51, 0.6, 0.75)))))</f>
        <v>0.25</v>
      </c>
      <c r="L818" s="15">
        <f>I818-M818</f>
        <v>3</v>
      </c>
      <c r="M818" s="15">
        <f>ROUNDUP(I818*K818,0)</f>
        <v>1</v>
      </c>
      <c r="N818" s="15">
        <f>M818*J818</f>
        <v>2</v>
      </c>
      <c r="O818" s="15">
        <v>0</v>
      </c>
      <c r="P818" s="15">
        <v>0</v>
      </c>
      <c r="Q818" s="15">
        <f>N818-O818-P818</f>
        <v>2</v>
      </c>
      <c r="R818" s="14" t="s">
        <v>75</v>
      </c>
      <c r="S818" s="14">
        <f>IF(R818="N/A", J818-($B$1-F818), J818-($B$1-R818))</f>
        <v>2</v>
      </c>
      <c r="T818" s="15">
        <f>IF($S818&lt;1, "N/A", $M818)</f>
        <v>1</v>
      </c>
      <c r="U818" s="15">
        <f>IF($S818&lt;2, "N/A", $M818)</f>
        <v>1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No</v>
      </c>
      <c r="AA818" s="17" t="str">
        <f>IF(C818="DM", "N/A", IF(Z818="No","N/A",VLOOKUP(B818,'Extension List'!$A$3:$AE$1972,19,FALSE)))</f>
        <v>N/A</v>
      </c>
      <c r="AB818" s="14" t="str">
        <f>IF(C818="DM", "N/A", IF(Z818="No","N/A",VLOOKUP(B818,'Extension List'!$A$3:$AE$1972,21,FALSE)))</f>
        <v>N/A</v>
      </c>
      <c r="AC818" s="14" t="str">
        <f>IF(AA818="N/A", "N/A", 0)</f>
        <v>N/A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>
        <f>IF(AD818="N/A", L818+T818, L818+AG818)</f>
        <v>4</v>
      </c>
      <c r="AN818" s="15">
        <f>IF(AD818="N/A", IF(U818="N/A", "N/A", L818+U818), AD818+AH818)</f>
        <v>4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40</v>
      </c>
      <c r="AS818" s="14" t="s">
        <v>40</v>
      </c>
      <c r="AT818" s="14" t="s">
        <v>40</v>
      </c>
      <c r="AU818" s="14" t="s">
        <v>40</v>
      </c>
      <c r="AV818" s="14" t="s">
        <v>40</v>
      </c>
      <c r="AW818" s="14" t="s">
        <v>40</v>
      </c>
      <c r="AX818" s="14" t="s">
        <v>40</v>
      </c>
      <c r="AY818" s="14" t="s">
        <v>40</v>
      </c>
      <c r="AZ818" s="14" t="s">
        <v>40</v>
      </c>
      <c r="BA818" s="14" t="s">
        <v>40</v>
      </c>
      <c r="BB818" s="14" t="s">
        <v>40</v>
      </c>
      <c r="BC818" s="14" t="s">
        <v>40</v>
      </c>
      <c r="BD818" s="14" t="s">
        <v>40</v>
      </c>
      <c r="BE818" s="14" t="s">
        <v>40</v>
      </c>
      <c r="BF818" s="14" t="s">
        <v>40</v>
      </c>
      <c r="BG818" s="14" t="s">
        <v>40</v>
      </c>
      <c r="BH818" s="14" t="s">
        <v>40</v>
      </c>
      <c r="BJ818" s="15">
        <f>IF(AR818="R", $CA818, IF(OR(AR818="P", AR818="T", AR818="N"), 0, IF($C818="DM", $T818, IF(OR(AR818="Y", AR818="IR"),$AM818,IF(AR818="C", IF($BI818="Y", IF($AF818="N/A", $Q818, $AF818), IF($AG818="N/A", $T818,$AG818)))))))</f>
        <v>4</v>
      </c>
      <c r="BK818" s="15">
        <f>IF(AS818="R", $CA818, IF(OR(AS818="P", AS818="T", AS818="N"), 0, IF($C818="DM", $T818, IF(OR(AS818="Y", AS818="IR"),$AM818,IF(AS818="C", IF($BI818="Y", IF($AF818="N/A", $Q818, $AF818), IF($AG818="N/A", $T818,$AG818)))))))</f>
        <v>4</v>
      </c>
      <c r="BL818" s="15">
        <f>IF(AT818="R", $CA818, IF(OR(AT818="P", AT818="T", AT818="N"), 0, IF($C818="DM", $T818, IF(OR(AT818="Y", AT818="IR"),$AM818,IF(AT818="C", IF($BI818="Y", IF($AF818="N/A", $Q818, $AF818), IF($AG818="N/A", $T818,$AG818)))))))</f>
        <v>4</v>
      </c>
      <c r="BM818" s="15">
        <f>IF(AU818="R", $CA818, IF(OR(AU818="P", AU818="T", AU818="N"), 0, IF($C818="DM", $T818, IF(OR(AU818="Y", AU818="IR"),$AM818,IF(AU818="C", IF($BI818="Y", IF($AF818="N/A", $Q818, $AF818), IF($AG818="N/A", $T818,$AG818)))))))</f>
        <v>4</v>
      </c>
      <c r="BN818" s="15">
        <f>IF(AV818="R", $CA818, IF(OR(AV818="P", AV818="T", AV818="N"), 0, IF($C818="DM", $T818, IF(OR(AV818="Y", AV818="IR"),$AM818,IF(AV818="C", IF($BI818="Y", IF($AF818="N/A", $Q818, $AF818), IF($AG818="N/A", $T818,$AG818)))))))</f>
        <v>4</v>
      </c>
      <c r="BO818" s="15">
        <f>IF(AW818="R", $CA818, IF(OR(AW818="P", AW818="T", AW818="N"), 0, IF($C818="DM", $T818, IF(OR(AW818="Y", AW818="IR"),$AM818,IF(AW818="C", IF($BI818="Y", IF($AF818="N/A", $Q818, $AF818), IF($AG818="N/A", $T818,$AG818)))))))</f>
        <v>4</v>
      </c>
      <c r="BP818" s="15">
        <f>IF(AX818="R", $CA818, IF(OR(AX818="P", AX818="T", AX818="N"), 0, IF($C818="DM", $T818, IF(OR(AX818="Y", AX818="IR"),$AM818,IF(AX818="C", IF($BI818="Y", IF($AF818="N/A", $Q818, $AF818), IF($AG818="N/A", $T818,$AG818)))))))</f>
        <v>4</v>
      </c>
      <c r="BQ818" s="15">
        <f>IF(AY818="R", $CA818, IF(OR(AY818="P", AY818="T", AY818="N"), 0, IF($C818="DM", $T818, IF(OR(AY818="Y", AY818="IR"),$AM818,IF(AY818="C", IF($BI818="Y", IF($AF818="N/A", $Q818, $AF818), IF($AG818="N/A", $T818,$AG818)))))))</f>
        <v>4</v>
      </c>
      <c r="BR818" s="15">
        <f>IF(AZ818="R", $CA818, IF(OR(AZ818="P", AZ818="T", AZ818="N"), 0, IF($C818="DM", $T818, IF(OR(AZ818="Y", AZ818="IR"),$AM818,IF(AZ818="C", IF($BI818="Y", IF($AF818="N/A", $Q818, $AF818), IF($AG818="N/A", $T818,$AG818)))))))</f>
        <v>4</v>
      </c>
      <c r="BS818" s="15">
        <f>IF(BA818="R", $CA818, IF(OR(BA818="P", BA818="T", BA818="N"), 0, IF($C818="DM", $T818, IF(OR(BA818="Y", BA818="IR"),$AM818,IF(BA818="C", IF($BI818="Y", IF($AF818="N/A", $Q818, $AF818), IF($AG818="N/A", $T818,$AG818)))))))</f>
        <v>4</v>
      </c>
      <c r="BT818" s="15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4</v>
      </c>
      <c r="BU818" s="15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4</v>
      </c>
      <c r="BV818" s="15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4</v>
      </c>
      <c r="BW818" s="15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4</v>
      </c>
      <c r="BX818" s="15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4</v>
      </c>
      <c r="BY818" s="15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4</v>
      </c>
      <c r="BZ818" s="15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4</v>
      </c>
      <c r="CA818" s="14" t="s">
        <v>75</v>
      </c>
      <c r="CB818" s="15">
        <f>BZ818</f>
        <v>4</v>
      </c>
      <c r="CC818" s="14">
        <f>IF(OR($BH818="T", $BH818="R"), 0, IF($BH818="C", IF($BI818="Y", IF($BA818="C", 0, IF(AF818="N/A", Q818-T818, AF818-AG818)), IF($AF818="N/A", U818, AH818)), AN818))</f>
        <v>4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S:3 G:1 GR:2</v>
      </c>
      <c r="CH818" s="6"/>
      <c r="CK818" s="6"/>
      <c r="CL818" s="6"/>
      <c r="CM818" s="6"/>
      <c r="CN818" s="6"/>
      <c r="CO818" s="6"/>
      <c r="CP818" s="6"/>
    </row>
    <row r="819" spans="1:94" x14ac:dyDescent="0.25">
      <c r="A819" s="13">
        <v>6155</v>
      </c>
      <c r="B819" s="14" t="s">
        <v>1777</v>
      </c>
      <c r="C819" s="14" t="s">
        <v>69</v>
      </c>
      <c r="D819" s="14" t="s">
        <v>56</v>
      </c>
      <c r="E819" s="14">
        <f>VLOOKUP(B819, 'Rookie Year'!$A$2:$B$55555,2,FALSE)</f>
        <v>2019</v>
      </c>
      <c r="F819" s="14">
        <v>2025</v>
      </c>
      <c r="G819" s="14" t="s">
        <v>42</v>
      </c>
      <c r="H819" s="14">
        <v>1</v>
      </c>
      <c r="I819" s="15">
        <v>1</v>
      </c>
      <c r="J819" s="14">
        <v>1</v>
      </c>
      <c r="K819" s="16">
        <f>IF(AND(G819&lt;&gt;"N",R819="N/A"), IF(I819&lt;4, 0, 0.25),IF(I819=1, IF(J819=1,0.25, 0.25), IF(I819&lt;13, 0.25, IF(I819&lt;26, 0.4, IF(I819&lt;51, 0.6, 0.75)))))</f>
        <v>0.25</v>
      </c>
      <c r="L819" s="15">
        <f>I819-M819</f>
        <v>0</v>
      </c>
      <c r="M819" s="15">
        <f>ROUNDUP(I819*K819,0)</f>
        <v>1</v>
      </c>
      <c r="N819" s="15">
        <f>M819*J819</f>
        <v>1</v>
      </c>
      <c r="O819" s="15">
        <v>0</v>
      </c>
      <c r="P819" s="15">
        <v>0</v>
      </c>
      <c r="Q819" s="15">
        <f>N819-O819-P819</f>
        <v>1</v>
      </c>
      <c r="R819" s="14" t="s">
        <v>75</v>
      </c>
      <c r="S819" s="14">
        <f>IF(R819="N/A", J819-($B$1-F819), J819-($B$1-R819))</f>
        <v>1</v>
      </c>
      <c r="T819" s="15">
        <f>IF($S819&lt;1, "N/A", $M819)</f>
        <v>1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List'!$A$3:$AE$1972,19,FALSE)))</f>
        <v>N/A</v>
      </c>
      <c r="AB819" s="14" t="str">
        <f>IF(C819="DM", "N/A", IF(Z819="No","N/A",VLOOKUP(B819,'Extension List'!$A$3:$AE$1972,21,FALSE)))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>
        <f>IF(AD819="N/A", L819+T819, L819+AG819)</f>
        <v>1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42</v>
      </c>
      <c r="AS819" s="14" t="s">
        <v>40</v>
      </c>
      <c r="AT819" s="14" t="s">
        <v>40</v>
      </c>
      <c r="AU819" s="14" t="s">
        <v>40</v>
      </c>
      <c r="AV819" s="14" t="s">
        <v>40</v>
      </c>
      <c r="AW819" s="14" t="s">
        <v>40</v>
      </c>
      <c r="AX819" s="14" t="s">
        <v>40</v>
      </c>
      <c r="AY819" s="14" t="s">
        <v>40</v>
      </c>
      <c r="AZ819" s="14" t="s">
        <v>40</v>
      </c>
      <c r="BA819" s="14" t="s">
        <v>40</v>
      </c>
      <c r="BB819" s="14" t="s">
        <v>40</v>
      </c>
      <c r="BC819" s="14" t="s">
        <v>40</v>
      </c>
      <c r="BD819" s="14" t="s">
        <v>40</v>
      </c>
      <c r="BE819" s="14" t="s">
        <v>40</v>
      </c>
      <c r="BF819" s="14" t="s">
        <v>40</v>
      </c>
      <c r="BG819" s="14" t="s">
        <v>40</v>
      </c>
      <c r="BH819" s="14" t="s">
        <v>40</v>
      </c>
      <c r="BJ819" s="15">
        <f>IF(AR819="R", $CA819, IF(OR(AR819="P", AR819="T", AR819="N"), 0, IF($C819="DM", $T819, IF(OR(AR819="Y", AR819="IR"),$AM819,IF(AR819="C", IF($BI819="Y", IF($AF819="N/A", $Q819, $AF819), IF($AG819="N/A", $T819,$AG819)))))))</f>
        <v>0</v>
      </c>
      <c r="BK819" s="15">
        <f>IF(AS819="R", $CA819, IF(OR(AS819="P", AS819="T", AS819="N"), 0, IF($C819="DM", $T819, IF(OR(AS819="Y", AS819="IR"),$AM819,IF(AS819="C", IF($BI819="Y", IF($AF819="N/A", $Q819, $AF819), IF($AG819="N/A", $T819,$AG819)))))))</f>
        <v>1</v>
      </c>
      <c r="BL819" s="15">
        <f>IF(AT819="R", $CA819, IF(OR(AT819="P", AT819="T", AT819="N"), 0, IF($C819="DM", $T819, IF(OR(AT819="Y", AT819="IR"),$AM819,IF(AT819="C", IF($BI819="Y", IF($AF819="N/A", $Q819, $AF819), IF($AG819="N/A", $T819,$AG819)))))))</f>
        <v>1</v>
      </c>
      <c r="BM819" s="15">
        <f>IF(AU819="R", $CA819, IF(OR(AU819="P", AU819="T", AU819="N"), 0, IF($C819="DM", $T819, IF(OR(AU819="Y", AU819="IR"),$AM819,IF(AU819="C", IF($BI819="Y", IF($AF819="N/A", $Q819, $AF819), IF($AG819="N/A", $T819,$AG819)))))))</f>
        <v>1</v>
      </c>
      <c r="BN819" s="15">
        <f>IF(AV819="R", $CA819, IF(OR(AV819="P", AV819="T", AV819="N"), 0, IF($C819="DM", $T819, IF(OR(AV819="Y", AV819="IR"),$AM819,IF(AV819="C", IF($BI819="Y", IF($AF819="N/A", $Q819, $AF819), IF($AG819="N/A", $T819,$AG819)))))))</f>
        <v>1</v>
      </c>
      <c r="BO819" s="15">
        <f>IF(AW819="R", $CA819, IF(OR(AW819="P", AW819="T", AW819="N"), 0, IF($C819="DM", $T819, IF(OR(AW819="Y", AW819="IR"),$AM819,IF(AW819="C", IF($BI819="Y", IF($AF819="N/A", $Q819, $AF819), IF($AG819="N/A", $T819,$AG819)))))))</f>
        <v>1</v>
      </c>
      <c r="BP819" s="15">
        <f>IF(AX819="R", $CA819, IF(OR(AX819="P", AX819="T", AX819="N"), 0, IF($C819="DM", $T819, IF(OR(AX819="Y", AX819="IR"),$AM819,IF(AX819="C", IF($BI819="Y", IF($AF819="N/A", $Q819, $AF819), IF($AG819="N/A", $T819,$AG819)))))))</f>
        <v>1</v>
      </c>
      <c r="BQ819" s="15">
        <f>IF(AY819="R", $CA819, IF(OR(AY819="P", AY819="T", AY819="N"), 0, IF($C819="DM", $T819, IF(OR(AY819="Y", AY819="IR"),$AM819,IF(AY819="C", IF($BI819="Y", IF($AF819="N/A", $Q819, $AF819), IF($AG819="N/A", $T819,$AG819)))))))</f>
        <v>1</v>
      </c>
      <c r="BR819" s="15">
        <f>IF(AZ819="R", $CA819, IF(OR(AZ819="P", AZ819="T", AZ819="N"), 0, IF($C819="DM", $T819, IF(OR(AZ819="Y", AZ819="IR"),$AM819,IF(AZ819="C", IF($BI819="Y", IF($AF819="N/A", $Q819, $AF819), IF($AG819="N/A", $T819,$AG819)))))))</f>
        <v>1</v>
      </c>
      <c r="BS819" s="15">
        <f>IF(BA819="R", $CA819, IF(OR(BA819="P", BA819="T", BA819="N"), 0, IF($C819="DM", $T819, IF(OR(BA819="Y", BA819="IR"),$AM819,IF(BA819="C", IF($BI819="Y", IF($AF819="N/A", $Q819, $AF819), IF($AG819="N/A", $T819,$AG819)))))))</f>
        <v>1</v>
      </c>
      <c r="BT819" s="15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1</v>
      </c>
      <c r="BU819" s="15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1</v>
      </c>
      <c r="BV819" s="15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1</v>
      </c>
      <c r="BW819" s="15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1</v>
      </c>
      <c r="BX819" s="15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1</v>
      </c>
      <c r="BY819" s="15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1</v>
      </c>
      <c r="BZ819" s="15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1</v>
      </c>
      <c r="CA819" s="14" t="s">
        <v>75</v>
      </c>
      <c r="CB819" s="15">
        <f>BZ819</f>
        <v>1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G:1 GR:1</v>
      </c>
      <c r="CH819" s="6"/>
      <c r="CK819" s="6"/>
      <c r="CL819" s="6"/>
      <c r="CM819" s="6"/>
      <c r="CN819" s="6"/>
      <c r="CO819" s="6"/>
      <c r="CP819" s="6"/>
    </row>
    <row r="820" spans="1:94" x14ac:dyDescent="0.25">
      <c r="A820" s="13">
        <v>5685</v>
      </c>
      <c r="B820" s="14" t="s">
        <v>3098</v>
      </c>
      <c r="C820" s="14" t="s">
        <v>70</v>
      </c>
      <c r="D820" s="14" t="s">
        <v>56</v>
      </c>
      <c r="E820" s="14">
        <f>VLOOKUP(B820, 'Rookie Year'!$A$2:$B$55555,2,FALSE)</f>
        <v>2024</v>
      </c>
      <c r="F820" s="14">
        <v>2024</v>
      </c>
      <c r="G820" s="14" t="s">
        <v>40</v>
      </c>
      <c r="H820" s="14" t="s">
        <v>2228</v>
      </c>
      <c r="I820" s="15">
        <v>1</v>
      </c>
      <c r="J820" s="14">
        <v>3</v>
      </c>
      <c r="K820" s="16">
        <f>IF(AND(G820&lt;&gt;"N",R820="N/A"), IF(I820&lt;4, 0, 0.25),IF(I820=1, IF(J820=1,0.25, 0.25), IF(I820&lt;13, 0.25, IF(I820&lt;26, 0.4, IF(I820&lt;51, 0.6, 0.75)))))</f>
        <v>0</v>
      </c>
      <c r="L820" s="15">
        <f>I820-M820</f>
        <v>1</v>
      </c>
      <c r="M820" s="15">
        <f>ROUNDUP(I820*K820,0)</f>
        <v>0</v>
      </c>
      <c r="N820" s="15">
        <f>M820*J820</f>
        <v>0</v>
      </c>
      <c r="O820" s="15">
        <v>0</v>
      </c>
      <c r="P820" s="15">
        <v>0</v>
      </c>
      <c r="Q820" s="15">
        <f>N820-O820-P820</f>
        <v>0</v>
      </c>
      <c r="R820" s="14" t="s">
        <v>75</v>
      </c>
      <c r="S820" s="14">
        <f>IF(R820="N/A", J820-($B$1-F820), J820-($B$1-R820))</f>
        <v>2</v>
      </c>
      <c r="T820" s="15">
        <v>0</v>
      </c>
      <c r="U820" s="15">
        <v>0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List'!$A$3:$AE$1972,19,FALSE)))</f>
        <v>N/A</v>
      </c>
      <c r="AB820" s="14" t="str">
        <f>IF(C820="DM", "N/A", IF(Z820="No","N/A",VLOOKUP(B820,'Extension List'!$A$3:$AE$1972,21,FALSE)))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>
        <f>IF(AD820="N/A", L820+T820, L820+AG820)</f>
        <v>1</v>
      </c>
      <c r="AN820" s="15">
        <f>IF(AD820="N/A", IF(U820="N/A", "N/A", L820+U820), AD820+AH820)</f>
        <v>1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40</v>
      </c>
      <c r="AS820" s="14" t="s">
        <v>40</v>
      </c>
      <c r="AT820" s="14" t="s">
        <v>40</v>
      </c>
      <c r="AU820" s="14" t="s">
        <v>40</v>
      </c>
      <c r="AV820" s="14" t="s">
        <v>40</v>
      </c>
      <c r="AW820" s="14" t="s">
        <v>40</v>
      </c>
      <c r="AX820" s="14" t="s">
        <v>44</v>
      </c>
      <c r="AY820" s="14" t="s">
        <v>44</v>
      </c>
      <c r="AZ820" s="14" t="s">
        <v>44</v>
      </c>
      <c r="BA820" s="14" t="s">
        <v>44</v>
      </c>
      <c r="BB820" s="14" t="s">
        <v>44</v>
      </c>
      <c r="BC820" s="14" t="s">
        <v>44</v>
      </c>
      <c r="BD820" s="14" t="s">
        <v>44</v>
      </c>
      <c r="BE820" s="14" t="s">
        <v>44</v>
      </c>
      <c r="BF820" s="14" t="s">
        <v>44</v>
      </c>
      <c r="BG820" s="14" t="s">
        <v>44</v>
      </c>
      <c r="BH820" s="14" t="s">
        <v>44</v>
      </c>
      <c r="BI820" s="14"/>
      <c r="BJ820" s="15">
        <f>IF(AR820="R", $CA820, IF(OR(AR820="P", AR820="T", AR820="N"), 0, IF($C820="DM", $T820, IF(OR(AR820="Y", AR820="IR"),$AM820,IF(AR820="C", IF($BI820="Y", IF($AF820="N/A", $Q820, $AF820), IF($AG820="N/A", $T820,$AG820)))))))</f>
        <v>1</v>
      </c>
      <c r="BK820" s="15">
        <f>IF(AS820="R", $CA820, IF(OR(AS820="P", AS820="T", AS820="N"), 0, IF($C820="DM", $T820, IF(OR(AS820="Y", AS820="IR"),$AM820,IF(AS820="C", IF($BI820="Y", IF($AF820="N/A", $Q820, $AF820), IF($AG820="N/A", $T820,$AG820)))))))</f>
        <v>1</v>
      </c>
      <c r="BL820" s="15">
        <f>IF(AT820="R", $CA820, IF(OR(AT820="P", AT820="T", AT820="N"), 0, IF($C820="DM", $T820, IF(OR(AT820="Y", AT820="IR"),$AM820,IF(AT820="C", IF($BI820="Y", IF($AF820="N/A", $Q820, $AF820), IF($AG820="N/A", $T820,$AG820)))))))</f>
        <v>1</v>
      </c>
      <c r="BM820" s="15">
        <f>IF(AU820="R", $CA820, IF(OR(AU820="P", AU820="T", AU820="N"), 0, IF($C820="DM", $T820, IF(OR(AU820="Y", AU820="IR"),$AM820,IF(AU820="C", IF($BI820="Y", IF($AF820="N/A", $Q820, $AF820), IF($AG820="N/A", $T820,$AG820)))))))</f>
        <v>1</v>
      </c>
      <c r="BN820" s="15">
        <f>IF(AV820="R", $CA820, IF(OR(AV820="P", AV820="T", AV820="N"), 0, IF($C820="DM", $T820, IF(OR(AV820="Y", AV820="IR"),$AM820,IF(AV820="C", IF($BI820="Y", IF($AF820="N/A", $Q820, $AF820), IF($AG820="N/A", $T820,$AG820)))))))</f>
        <v>1</v>
      </c>
      <c r="BO820" s="15">
        <f>IF(AW820="R", $CA820, IF(OR(AW820="P", AW820="T", AW820="N"), 0, IF($C820="DM", $T820, IF(OR(AW820="Y", AW820="IR"),$AM820,IF(AW820="C", IF($BI820="Y", IF($AF820="N/A", $Q820, $AF820), IF($AG820="N/A", $T820,$AG820)))))))</f>
        <v>1</v>
      </c>
      <c r="BP820" s="15">
        <f>IF(AX820="R", $CA820, IF(OR(AX820="P", AX820="T", AX820="N"), 0, IF($C820="DM", $T820, IF(OR(AX820="Y", AX820="IR"),$AM820,IF(AX820="C", IF($BI820="Y", IF($AF820="N/A", $Q820, $AF820), IF($AG820="N/A", $T820,$AG820)))))))</f>
        <v>0</v>
      </c>
      <c r="BQ820" s="15">
        <f>IF(AY820="R", $CA820, IF(OR(AY820="P", AY820="T", AY820="N"), 0, IF($C820="DM", $T820, IF(OR(AY820="Y", AY820="IR"),$AM820,IF(AY820="C", IF($BI820="Y", IF($AF820="N/A", $Q820, $AF820), IF($AG820="N/A", $T820,$AG820)))))))</f>
        <v>0</v>
      </c>
      <c r="BR820" s="15">
        <f>IF(AZ820="R", $CA820, IF(OR(AZ820="P", AZ820="T", AZ820="N"), 0, IF($C820="DM", $T820, IF(OR(AZ820="Y", AZ820="IR"),$AM820,IF(AZ820="C", IF($BI820="Y", IF($AF820="N/A", $Q820, $AF820), IF($AG820="N/A", $T820,$AG820)))))))</f>
        <v>0</v>
      </c>
      <c r="BS820" s="15">
        <f>IF(BA820="R", $CA820, IF(OR(BA820="P", BA820="T", BA820="N"), 0, IF($C820="DM", $T820, IF(OR(BA820="Y", BA820="IR"),$AM820,IF(BA820="C", IF($BI820="Y", IF($AF820="N/A", $Q820, $AF820), IF($AG820="N/A", $T820,$AG820)))))))</f>
        <v>0</v>
      </c>
      <c r="BT820" s="15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0</v>
      </c>
      <c r="BU820" s="15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0</v>
      </c>
      <c r="BV820" s="15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0</v>
      </c>
      <c r="BW820" s="15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0</v>
      </c>
      <c r="BX820" s="15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0</v>
      </c>
      <c r="BY820" s="15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0</v>
      </c>
      <c r="BZ820" s="15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0</v>
      </c>
      <c r="CA820" s="14" t="s">
        <v>75</v>
      </c>
      <c r="CB820" s="15">
        <f>BZ820</f>
        <v>0</v>
      </c>
      <c r="CC820" s="14">
        <f>IF(OR($BH820="T", $BH820="R"), 0, IF($BH820="C", IF($BI820="Y", IF($BA820="C", 0, IF(AF820="N/A", Q820-T820, AF820-AG820)), IF($AF820="N/A", U820, AH820)), AN820))</f>
        <v>0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S:1 G:0 GR:0</v>
      </c>
      <c r="CH820" s="6"/>
      <c r="CK820" s="6"/>
      <c r="CL820" s="6"/>
      <c r="CM820" s="6"/>
      <c r="CN820" s="6"/>
      <c r="CO820" s="6"/>
      <c r="CP820" s="6"/>
    </row>
    <row r="821" spans="1:94" x14ac:dyDescent="0.25">
      <c r="A821" s="13">
        <v>6176</v>
      </c>
      <c r="B821" s="14" t="s">
        <v>3250</v>
      </c>
      <c r="C821" s="14" t="s">
        <v>70</v>
      </c>
      <c r="D821" s="14" t="s">
        <v>56</v>
      </c>
      <c r="E821" s="14">
        <f>VLOOKUP(B821, 'Rookie Year'!$A$2:$B$55555,2,FALSE)</f>
        <v>2022</v>
      </c>
      <c r="F821" s="14">
        <v>2025</v>
      </c>
      <c r="G821" s="14" t="s">
        <v>42</v>
      </c>
      <c r="H821" s="14">
        <v>2</v>
      </c>
      <c r="I821" s="15">
        <v>1</v>
      </c>
      <c r="J821" s="14">
        <v>1</v>
      </c>
      <c r="K821" s="16">
        <f>IF(AND(G821&lt;&gt;"N",R821="N/A"), IF(I821&lt;4, 0, 0.25),IF(I821=1, IF(J821=1,0.25, 0.25), IF(I821&lt;13, 0.25, IF(I821&lt;26, 0.4, IF(I821&lt;51, 0.6, 0.75)))))</f>
        <v>0.25</v>
      </c>
      <c r="L821" s="15">
        <f>I821-M821</f>
        <v>0</v>
      </c>
      <c r="M821" s="15">
        <f>ROUNDUP(I821*K821,0)</f>
        <v>1</v>
      </c>
      <c r="N821" s="15">
        <f>M821*J821</f>
        <v>1</v>
      </c>
      <c r="O821" s="15">
        <v>0</v>
      </c>
      <c r="P821" s="15">
        <v>0</v>
      </c>
      <c r="Q821" s="15">
        <f>N821-O821-P821</f>
        <v>1</v>
      </c>
      <c r="R821" s="14" t="s">
        <v>75</v>
      </c>
      <c r="S821" s="14">
        <f>IF(R821="N/A", J821-($B$1-F821), J821-($B$1-R821))</f>
        <v>1</v>
      </c>
      <c r="T821" s="15">
        <f>IF($S821&lt;1, "N/A", $M821)</f>
        <v>1</v>
      </c>
      <c r="U821" s="15" t="str">
        <f>IF($S821&lt;2, "N/A", $M821)</f>
        <v>N/A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List'!$A$3:$AE$1972,19,FALSE)))</f>
        <v>N/A</v>
      </c>
      <c r="AB821" s="14" t="str">
        <f>IF(C821="DM", "N/A", IF(Z821="No","N/A",VLOOKUP(B821,'Extension List'!$A$3:$AE$1972,21,FALSE)))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>
        <f>IF(AD821="N/A", L821+T821, L821+AG821)</f>
        <v>1</v>
      </c>
      <c r="AN821" s="15" t="str">
        <f>IF(AD821="N/A", IF(U821="N/A", "N/A", L821+U821), AD821+AH821)</f>
        <v>N/A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42</v>
      </c>
      <c r="AS821" s="14" t="s">
        <v>42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J821" s="15">
        <f>IF(AR821="R", $CA821, IF(OR(AR821="P", AR821="T", AR821="N"), 0, IF($C821="DM", $T821, IF(OR(AR821="Y", AR821="IR"),$AM821,IF(AR821="C", IF($BI821="Y", IF($AF821="N/A", $Q821, $AF821), IF($AG821="N/A", $T821,$AG821)))))))</f>
        <v>0</v>
      </c>
      <c r="BK821" s="15">
        <f>IF(AS821="R", $CA821, IF(OR(AS821="P", AS821="T", AS821="N"), 0, IF($C821="DM", $T821, IF(OR(AS821="Y", AS821="IR"),$AM821,IF(AS821="C", IF($BI821="Y", IF($AF821="N/A", $Q821, $AF821), IF($AG821="N/A", $T821,$AG821)))))))</f>
        <v>0</v>
      </c>
      <c r="BL821" s="15">
        <f>IF(AT821="R", $CA821, IF(OR(AT821="P", AT821="T", AT821="N"), 0, IF($C821="DM", $T821, IF(OR(AT821="Y", AT821="IR"),$AM821,IF(AT821="C", IF($BI821="Y", IF($AF821="N/A", $Q821, $AF821), IF($AG821="N/A", $T821,$AG821)))))))</f>
        <v>1</v>
      </c>
      <c r="BM821" s="15">
        <f>IF(AU821="R", $CA821, IF(OR(AU821="P", AU821="T", AU821="N"), 0, IF($C821="DM", $T821, IF(OR(AU821="Y", AU821="IR"),$AM821,IF(AU821="C", IF($BI821="Y", IF($AF821="N/A", $Q821, $AF821), IF($AG821="N/A", $T821,$AG821)))))))</f>
        <v>1</v>
      </c>
      <c r="BN821" s="15">
        <f>IF(AV821="R", $CA821, IF(OR(AV821="P", AV821="T", AV821="N"), 0, IF($C821="DM", $T821, IF(OR(AV821="Y", AV821="IR"),$AM821,IF(AV821="C", IF($BI821="Y", IF($AF821="N/A", $Q821, $AF821), IF($AG821="N/A", $T821,$AG821)))))))</f>
        <v>1</v>
      </c>
      <c r="BO821" s="15">
        <f>IF(AW821="R", $CA821, IF(OR(AW821="P", AW821="T", AW821="N"), 0, IF($C821="DM", $T821, IF(OR(AW821="Y", AW821="IR"),$AM821,IF(AW821="C", IF($BI821="Y", IF($AF821="N/A", $Q821, $AF821), IF($AG821="N/A", $T821,$AG821)))))))</f>
        <v>1</v>
      </c>
      <c r="BP821" s="15">
        <f>IF(AX821="R", $CA821, IF(OR(AX821="P", AX821="T", AX821="N"), 0, IF($C821="DM", $T821, IF(OR(AX821="Y", AX821="IR"),$AM821,IF(AX821="C", IF($BI821="Y", IF($AF821="N/A", $Q821, $AF821), IF($AG821="N/A", $T821,$AG821)))))))</f>
        <v>1</v>
      </c>
      <c r="BQ821" s="15">
        <f>IF(AY821="R", $CA821, IF(OR(AY821="P", AY821="T", AY821="N"), 0, IF($C821="DM", $T821, IF(OR(AY821="Y", AY821="IR"),$AM821,IF(AY821="C", IF($BI821="Y", IF($AF821="N/A", $Q821, $AF821), IF($AG821="N/A", $T821,$AG821)))))))</f>
        <v>1</v>
      </c>
      <c r="BR821" s="15">
        <f>IF(AZ821="R", $CA821, IF(OR(AZ821="P", AZ821="T", AZ821="N"), 0, IF($C821="DM", $T821, IF(OR(AZ821="Y", AZ821="IR"),$AM821,IF(AZ821="C", IF($BI821="Y", IF($AF821="N/A", $Q821, $AF821), IF($AG821="N/A", $T821,$AG821)))))))</f>
        <v>1</v>
      </c>
      <c r="BS821" s="15">
        <f>IF(BA821="R", $CA821, IF(OR(BA821="P", BA821="T", BA821="N"), 0, IF($C821="DM", $T821, IF(OR(BA821="Y", BA821="IR"),$AM821,IF(BA821="C", IF($BI821="Y", IF($AF821="N/A", $Q821, $AF821), IF($AG821="N/A", $T821,$AG821)))))))</f>
        <v>1</v>
      </c>
      <c r="BT821" s="15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1</v>
      </c>
      <c r="BU821" s="15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1</v>
      </c>
      <c r="BV821" s="15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1</v>
      </c>
      <c r="BW821" s="15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1</v>
      </c>
      <c r="BX821" s="15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1</v>
      </c>
      <c r="BY821" s="15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1</v>
      </c>
      <c r="BZ821" s="15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1</v>
      </c>
      <c r="CA821" s="14" t="s">
        <v>75</v>
      </c>
      <c r="CB821" s="15">
        <f>BZ821</f>
        <v>1</v>
      </c>
      <c r="CC821" s="14" t="str">
        <f>IF(OR($BH821="T", $BH821="R"), 0, IF($BH821="C", IF($BI821="Y", IF($BA821="C", 0, IF(AF821="N/A", Q821-T821, AF821-AG821)), IF($AF821="N/A", U821, AH821)), AN821))</f>
        <v>N/A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G:1 GR:1</v>
      </c>
      <c r="CH821" s="6"/>
      <c r="CK821" s="6"/>
      <c r="CL821" s="6"/>
      <c r="CM821" s="6"/>
      <c r="CN821" s="6"/>
      <c r="CO821" s="6"/>
      <c r="CP821" s="6"/>
    </row>
    <row r="822" spans="1:94" x14ac:dyDescent="0.25">
      <c r="A822" s="13">
        <v>5146</v>
      </c>
      <c r="B822" s="14" t="s">
        <v>2681</v>
      </c>
      <c r="C822" s="14" t="s">
        <v>70</v>
      </c>
      <c r="D822" s="14" t="s">
        <v>56</v>
      </c>
      <c r="E822" s="14">
        <f>VLOOKUP(B822, 'Rookie Year'!$A$2:$B$55555,2,FALSE)</f>
        <v>2021</v>
      </c>
      <c r="F822" s="14">
        <v>2023</v>
      </c>
      <c r="G822" s="14" t="s">
        <v>42</v>
      </c>
      <c r="H822" s="14" t="s">
        <v>1927</v>
      </c>
      <c r="I822" s="15">
        <v>1</v>
      </c>
      <c r="J822" s="14">
        <v>3</v>
      </c>
      <c r="K822" s="16">
        <f>IF(AND(G822&lt;&gt;"N",R822="N/A"), IF(I822&lt;4, 0, 0.25),IF(I822=1, IF(J822=1,0.25, 0.25), IF(I822&lt;13, 0.25, IF(I822&lt;26, 0.4, IF(I822&lt;51, 0.6, 0.75)))))</f>
        <v>0.25</v>
      </c>
      <c r="L822" s="15">
        <f>I822-M822</f>
        <v>0</v>
      </c>
      <c r="M822" s="15">
        <f>ROUNDUP(I822*K822,0)</f>
        <v>1</v>
      </c>
      <c r="N822" s="15">
        <f>M822*J822</f>
        <v>3</v>
      </c>
      <c r="O822" s="15">
        <v>2</v>
      </c>
      <c r="P822" s="15">
        <v>0</v>
      </c>
      <c r="Q822" s="15">
        <f>N822-O822-P822</f>
        <v>1</v>
      </c>
      <c r="R822" s="14" t="s">
        <v>75</v>
      </c>
      <c r="S822" s="14">
        <f>IF(R822="N/A", J822-($B$1-F822), J822-($B$1-R822))</f>
        <v>1</v>
      </c>
      <c r="T822" s="15">
        <v>1</v>
      </c>
      <c r="U822" s="15" t="str">
        <f>IF($S822&lt;2, "N/A", $M822)</f>
        <v>N/A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Yes</v>
      </c>
      <c r="AA822" s="17">
        <f>IF(C822="DM", "N/A", IF(Z822="No","N/A",VLOOKUP(B822,'Extension List'!$A$3:$AE$1972,19,FALSE)))</f>
        <v>1</v>
      </c>
      <c r="AB822" s="14">
        <f>IF(C822="DM", "N/A", IF(Z822="No","N/A",VLOOKUP(B822,'Extension List'!$A$3:$AE$1972,21,FALSE)))</f>
        <v>1</v>
      </c>
      <c r="AC822" s="14">
        <f>IF(AA822="N/A", "N/A", 0)</f>
        <v>0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>
        <f>IF(AD822="N/A", L822+T822, L822+AG822)</f>
        <v>1</v>
      </c>
      <c r="AN822" s="15" t="str">
        <f>IF(AD822="N/A", IF(U822="N/A", "N/A", L822+U822), AD822+AH822)</f>
        <v>N/A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44</v>
      </c>
      <c r="AS822" s="14" t="s">
        <v>44</v>
      </c>
      <c r="AT822" s="14" t="s">
        <v>44</v>
      </c>
      <c r="AU822" s="14" t="s">
        <v>44</v>
      </c>
      <c r="AV822" s="14" t="s">
        <v>44</v>
      </c>
      <c r="AW822" s="14" t="s">
        <v>44</v>
      </c>
      <c r="AX822" s="14" t="s">
        <v>44</v>
      </c>
      <c r="AY822" s="14" t="s">
        <v>44</v>
      </c>
      <c r="AZ822" s="14" t="s">
        <v>44</v>
      </c>
      <c r="BA822" s="14" t="s">
        <v>44</v>
      </c>
      <c r="BB822" s="14" t="s">
        <v>44</v>
      </c>
      <c r="BC822" s="14" t="s">
        <v>44</v>
      </c>
      <c r="BD822" s="14" t="s">
        <v>44</v>
      </c>
      <c r="BE822" s="14" t="s">
        <v>44</v>
      </c>
      <c r="BF822" s="14" t="s">
        <v>44</v>
      </c>
      <c r="BG822" s="14" t="s">
        <v>44</v>
      </c>
      <c r="BH822" s="14" t="s">
        <v>44</v>
      </c>
      <c r="BI822" s="14"/>
      <c r="BJ822" s="15">
        <f>IF(AR822="R", $CA822, IF(OR(AR822="P", AR822="T", AR822="N"), 0, IF($C822="DM", $T822, IF(OR(AR822="Y", AR822="IR"),$AM822,IF(AR822="C", IF($BI822="Y", IF($AF822="N/A", $Q822, $AF822), IF($AG822="N/A", $T822,$AG822)))))))</f>
        <v>1</v>
      </c>
      <c r="BK822" s="15">
        <f>IF(AS822="R", $CA822, IF(OR(AS822="P", AS822="T", AS822="N"), 0, IF($C822="DM", $T822, IF(OR(AS822="Y", AS822="IR"),$AM822,IF(AS822="C", IF($BI822="Y", IF($AF822="N/A", $Q822, $AF822), IF($AG822="N/A", $T822,$AG822)))))))</f>
        <v>1</v>
      </c>
      <c r="BL822" s="15">
        <f>IF(AT822="R", $CA822, IF(OR(AT822="P", AT822="T", AT822="N"), 0, IF($C822="DM", $T822, IF(OR(AT822="Y", AT822="IR"),$AM822,IF(AT822="C", IF($BI822="Y", IF($AF822="N/A", $Q822, $AF822), IF($AG822="N/A", $T822,$AG822)))))))</f>
        <v>1</v>
      </c>
      <c r="BM822" s="15">
        <f>IF(AU822="R", $CA822, IF(OR(AU822="P", AU822="T", AU822="N"), 0, IF($C822="DM", $T822, IF(OR(AU822="Y", AU822="IR"),$AM822,IF(AU822="C", IF($BI822="Y", IF($AF822="N/A", $Q822, $AF822), IF($AG822="N/A", $T822,$AG822)))))))</f>
        <v>1</v>
      </c>
      <c r="BN822" s="15">
        <f>IF(AV822="R", $CA822, IF(OR(AV822="P", AV822="T", AV822="N"), 0, IF($C822="DM", $T822, IF(OR(AV822="Y", AV822="IR"),$AM822,IF(AV822="C", IF($BI822="Y", IF($AF822="N/A", $Q822, $AF822), IF($AG822="N/A", $T822,$AG822)))))))</f>
        <v>1</v>
      </c>
      <c r="BO822" s="15">
        <f>IF(AW822="R", $CA822, IF(OR(AW822="P", AW822="T", AW822="N"), 0, IF($C822="DM", $T822, IF(OR(AW822="Y", AW822="IR"),$AM822,IF(AW822="C", IF($BI822="Y", IF($AF822="N/A", $Q822, $AF822), IF($AG822="N/A", $T822,$AG822)))))))</f>
        <v>1</v>
      </c>
      <c r="BP822" s="15">
        <f>IF(AX822="R", $CA822, IF(OR(AX822="P", AX822="T", AX822="N"), 0, IF($C822="DM", $T822, IF(OR(AX822="Y", AX822="IR"),$AM822,IF(AX822="C", IF($BI822="Y", IF($AF822="N/A", $Q822, $AF822), IF($AG822="N/A", $T822,$AG822)))))))</f>
        <v>1</v>
      </c>
      <c r="BQ822" s="15">
        <f>IF(AY822="R", $CA822, IF(OR(AY822="P", AY822="T", AY822="N"), 0, IF($C822="DM", $T822, IF(OR(AY822="Y", AY822="IR"),$AM822,IF(AY822="C", IF($BI822="Y", IF($AF822="N/A", $Q822, $AF822), IF($AG822="N/A", $T822,$AG822)))))))</f>
        <v>1</v>
      </c>
      <c r="BR822" s="15">
        <f>IF(AZ822="R", $CA822, IF(OR(AZ822="P", AZ822="T", AZ822="N"), 0, IF($C822="DM", $T822, IF(OR(AZ822="Y", AZ822="IR"),$AM822,IF(AZ822="C", IF($BI822="Y", IF($AF822="N/A", $Q822, $AF822), IF($AG822="N/A", $T822,$AG822)))))))</f>
        <v>1</v>
      </c>
      <c r="BS822" s="15">
        <f>IF(BA822="R", $CA822, IF(OR(BA822="P", BA822="T", BA822="N"), 0, IF($C822="DM", $T822, IF(OR(BA822="Y", BA822="IR"),$AM822,IF(BA822="C", IF($BI822="Y", IF($AF822="N/A", $Q822, $AF822), IF($AG822="N/A", $T822,$AG822)))))))</f>
        <v>1</v>
      </c>
      <c r="BT822" s="15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1</v>
      </c>
      <c r="BU822" s="15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1</v>
      </c>
      <c r="BV822" s="15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1</v>
      </c>
      <c r="BW822" s="15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1</v>
      </c>
      <c r="BX822" s="15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1</v>
      </c>
      <c r="BY822" s="15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1</v>
      </c>
      <c r="BZ822" s="15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1</v>
      </c>
      <c r="CA822" s="14" t="s">
        <v>75</v>
      </c>
      <c r="CB822" s="15">
        <f>BZ822</f>
        <v>1</v>
      </c>
      <c r="CC822" s="14" t="str">
        <f>IF(OR($BH822="T", $BH822="R"), 0, IF($BH822="C", IF($BI822="Y", IF($BA822="C", 0, IF(AF822="N/A", Q822-T822, AF822-AG822)), IF($AF822="N/A", U822, AH822)), AN822))</f>
        <v>N/A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S:0 G:1 GR:1</v>
      </c>
      <c r="CH822" s="6"/>
      <c r="CK822" s="6"/>
      <c r="CL822" s="6"/>
      <c r="CM822" s="6"/>
      <c r="CN822" s="6"/>
      <c r="CO822" s="6"/>
      <c r="CP822" s="6"/>
    </row>
    <row r="823" spans="1:94" x14ac:dyDescent="0.25">
      <c r="A823" s="13">
        <v>6114</v>
      </c>
      <c r="B823" s="14" t="s">
        <v>3230</v>
      </c>
      <c r="C823" s="14" t="s">
        <v>70</v>
      </c>
      <c r="D823" s="14" t="s">
        <v>56</v>
      </c>
      <c r="E823" s="14">
        <v>2025</v>
      </c>
      <c r="F823" s="14">
        <v>2025</v>
      </c>
      <c r="G823" s="14" t="s">
        <v>40</v>
      </c>
      <c r="H823" s="14" t="s">
        <v>2245</v>
      </c>
      <c r="I823" s="15">
        <v>1</v>
      </c>
      <c r="J823" s="14">
        <v>3</v>
      </c>
      <c r="K823" s="16">
        <f>IF(AND(G823&lt;&gt;"N",R823="N/A"), IF(I823&lt;4, 0, 0.25),IF(I823=1, IF(J823=1,0.25, 0.25), IF(I823&lt;13, 0.25, IF(I823&lt;26, 0.4, IF(I823&lt;51, 0.6, 0.75)))))</f>
        <v>0</v>
      </c>
      <c r="L823" s="15">
        <f>I823-M823</f>
        <v>1</v>
      </c>
      <c r="M823" s="15">
        <f>ROUNDUP(I823*K823,0)</f>
        <v>0</v>
      </c>
      <c r="N823" s="15">
        <f>M823*J823</f>
        <v>0</v>
      </c>
      <c r="O823" s="15">
        <v>0</v>
      </c>
      <c r="P823" s="15">
        <v>0</v>
      </c>
      <c r="Q823" s="15">
        <f>N823-O823-P823</f>
        <v>0</v>
      </c>
      <c r="R823" s="14" t="s">
        <v>75</v>
      </c>
      <c r="S823" s="14">
        <f>IF(R823="N/A", J823-($B$1-F823), J823-($B$1-R823))</f>
        <v>3</v>
      </c>
      <c r="T823" s="15">
        <f>IF($S823&lt;1, "N/A", $M823)</f>
        <v>0</v>
      </c>
      <c r="U823" s="15">
        <f>IF($S823&lt;2, "N/A", $M823)</f>
        <v>0</v>
      </c>
      <c r="V823" s="15">
        <f>IF($S823&lt;3, "N/A", $M823)</f>
        <v>0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List'!$A$3:$AE$1972,19,FALSE)))</f>
        <v>N/A</v>
      </c>
      <c r="AB823" s="14" t="str">
        <f>IF(C823="DM", "N/A", IF(Z823="No","N/A",VLOOKUP(B823,'Extension List'!$A$3:$AE$1972,21,FALSE)))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>
        <f>IF(AD823="N/A", L823+T823, L823+AG823)</f>
        <v>1</v>
      </c>
      <c r="AN823" s="15">
        <f>IF(AD823="N/A", IF(U823="N/A", "N/A", L823+U823), AD823+AH823)</f>
        <v>1</v>
      </c>
      <c r="AO823" s="15">
        <f>IF(AD823="N/A", IF(V823="N/A", "N/A", L823+V823), IF(AI823="N/A", "N/A", AD823+AI823))</f>
        <v>1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40</v>
      </c>
      <c r="AS823" s="14" t="s">
        <v>40</v>
      </c>
      <c r="AT823" s="14" t="s">
        <v>40</v>
      </c>
      <c r="AU823" s="14" t="s">
        <v>40</v>
      </c>
      <c r="AV823" s="14" t="s">
        <v>40</v>
      </c>
      <c r="AW823" s="14" t="s">
        <v>44</v>
      </c>
      <c r="AX823" s="14" t="s">
        <v>44</v>
      </c>
      <c r="AY823" s="14" t="s">
        <v>44</v>
      </c>
      <c r="AZ823" s="14" t="s">
        <v>44</v>
      </c>
      <c r="BA823" s="14" t="s">
        <v>44</v>
      </c>
      <c r="BB823" s="14" t="s">
        <v>44</v>
      </c>
      <c r="BC823" s="14" t="s">
        <v>44</v>
      </c>
      <c r="BD823" s="14" t="s">
        <v>44</v>
      </c>
      <c r="BE823" s="14" t="s">
        <v>44</v>
      </c>
      <c r="BF823" s="14" t="s">
        <v>44</v>
      </c>
      <c r="BG823" s="14" t="s">
        <v>44</v>
      </c>
      <c r="BH823" s="14" t="s">
        <v>44</v>
      </c>
      <c r="BJ823" s="15">
        <f>IF(AR823="R", $CA823, IF(OR(AR823="P", AR823="T", AR823="N"), 0, IF($C823="DM", $T823, IF(OR(AR823="Y", AR823="IR"),$AM823,IF(AR823="C", IF($BI823="Y", IF($AF823="N/A", $Q823, $AF823), IF($AG823="N/A", $T823,$AG823)))))))</f>
        <v>1</v>
      </c>
      <c r="BK823" s="15">
        <f>IF(AS823="R", $CA823, IF(OR(AS823="P", AS823="T", AS823="N"), 0, IF($C823="DM", $T823, IF(OR(AS823="Y", AS823="IR"),$AM823,IF(AS823="C", IF($BI823="Y", IF($AF823="N/A", $Q823, $AF823), IF($AG823="N/A", $T823,$AG823)))))))</f>
        <v>1</v>
      </c>
      <c r="BL823" s="15">
        <f>IF(AT823="R", $CA823, IF(OR(AT823="P", AT823="T", AT823="N"), 0, IF($C823="DM", $T823, IF(OR(AT823="Y", AT823="IR"),$AM823,IF(AT823="C", IF($BI823="Y", IF($AF823="N/A", $Q823, $AF823), IF($AG823="N/A", $T823,$AG823)))))))</f>
        <v>1</v>
      </c>
      <c r="BM823" s="15">
        <f>IF(AU823="R", $CA823, IF(OR(AU823="P", AU823="T", AU823="N"), 0, IF($C823="DM", $T823, IF(OR(AU823="Y", AU823="IR"),$AM823,IF(AU823="C", IF($BI823="Y", IF($AF823="N/A", $Q823, $AF823), IF($AG823="N/A", $T823,$AG823)))))))</f>
        <v>1</v>
      </c>
      <c r="BN823" s="15">
        <f>IF(AV823="R", $CA823, IF(OR(AV823="P", AV823="T", AV823="N"), 0, IF($C823="DM", $T823, IF(OR(AV823="Y", AV823="IR"),$AM823,IF(AV823="C", IF($BI823="Y", IF($AF823="N/A", $Q823, $AF823), IF($AG823="N/A", $T823,$AG823)))))))</f>
        <v>1</v>
      </c>
      <c r="BO823" s="15">
        <f>IF(AW823="R", $CA823, IF(OR(AW823="P", AW823="T", AW823="N"), 0, IF($C823="DM", $T823, IF(OR(AW823="Y", AW823="IR"),$AM823,IF(AW823="C", IF($BI823="Y", IF($AF823="N/A", $Q823, $AF823), IF($AG823="N/A", $T823,$AG823)))))))</f>
        <v>0</v>
      </c>
      <c r="BP823" s="15">
        <f>IF(AX823="R", $CA823, IF(OR(AX823="P", AX823="T", AX823="N"), 0, IF($C823="DM", $T823, IF(OR(AX823="Y", AX823="IR"),$AM823,IF(AX823="C", IF($BI823="Y", IF($AF823="N/A", $Q823, $AF823), IF($AG823="N/A", $T823,$AG823)))))))</f>
        <v>0</v>
      </c>
      <c r="BQ823" s="15">
        <f>IF(AY823="R", $CA823, IF(OR(AY823="P", AY823="T", AY823="N"), 0, IF($C823="DM", $T823, IF(OR(AY823="Y", AY823="IR"),$AM823,IF(AY823="C", IF($BI823="Y", IF($AF823="N/A", $Q823, $AF823), IF($AG823="N/A", $T823,$AG823)))))))</f>
        <v>0</v>
      </c>
      <c r="BR823" s="15">
        <f>IF(AZ823="R", $CA823, IF(OR(AZ823="P", AZ823="T", AZ823="N"), 0, IF($C823="DM", $T823, IF(OR(AZ823="Y", AZ823="IR"),$AM823,IF(AZ823="C", IF($BI823="Y", IF($AF823="N/A", $Q823, $AF823), IF($AG823="N/A", $T823,$AG823)))))))</f>
        <v>0</v>
      </c>
      <c r="BS823" s="15">
        <f>IF(BA823="R", $CA823, IF(OR(BA823="P", BA823="T", BA823="N"), 0, IF($C823="DM", $T823, IF(OR(BA823="Y", BA823="IR"),$AM823,IF(BA823="C", IF($BI823="Y", IF($AF823="N/A", $Q823, $AF823), IF($AG823="N/A", $T823,$AG823)))))))</f>
        <v>0</v>
      </c>
      <c r="BT823" s="15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0</v>
      </c>
      <c r="BU823" s="15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0</v>
      </c>
      <c r="BV823" s="15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0</v>
      </c>
      <c r="BW823" s="15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0</v>
      </c>
      <c r="BX823" s="15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0</v>
      </c>
      <c r="BY823" s="15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0</v>
      </c>
      <c r="BZ823" s="15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0</v>
      </c>
      <c r="CA823" s="14" t="s">
        <v>75</v>
      </c>
      <c r="CB823" s="15">
        <f>BZ823</f>
        <v>0</v>
      </c>
      <c r="CC823" s="14">
        <f>IF(OR($BH823="T", $BH823="R"), 0, IF($BH823="C", IF($BI823="Y", IF($BA823="C", 0, IF(AF823="N/A", Q823-T823, AF823-AG823)), IF($AF823="N/A", U823, AH823)), AN823))</f>
        <v>0</v>
      </c>
      <c r="CD823" s="14">
        <f>IF(OR($BH823="T", $BH823="R"), 0, IF($BH823="C", IF($BI823="Y", 0, IF($AF823="N/A", V823, AI823)), AO823))</f>
        <v>0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S:1 G:0 GR:0</v>
      </c>
      <c r="CH823" s="6"/>
      <c r="CK823" s="6"/>
      <c r="CL823" s="6"/>
      <c r="CM823" s="6"/>
      <c r="CN823" s="6"/>
      <c r="CO823" s="6"/>
      <c r="CP823" s="6"/>
    </row>
    <row r="824" spans="1:94" x14ac:dyDescent="0.25">
      <c r="A824" s="13">
        <v>5991</v>
      </c>
      <c r="B824" s="14" t="s">
        <v>2603</v>
      </c>
      <c r="C824" s="14" t="s">
        <v>70</v>
      </c>
      <c r="D824" s="14" t="s">
        <v>56</v>
      </c>
      <c r="E824" s="14">
        <f>VLOOKUP(B824, 'Rookie Year'!$A$2:$B$55555,2,FALSE)</f>
        <v>2022</v>
      </c>
      <c r="F824" s="14">
        <v>2025</v>
      </c>
      <c r="G824" s="14" t="s">
        <v>42</v>
      </c>
      <c r="H824" s="14" t="s">
        <v>1927</v>
      </c>
      <c r="I824" s="15">
        <v>5</v>
      </c>
      <c r="J824" s="14">
        <v>2</v>
      </c>
      <c r="K824" s="16">
        <f>IF(AND(G824&lt;&gt;"N",R824="N/A"), IF(I824&lt;4, 0, 0.25),IF(I824=1, IF(J824=1,0.25, 0.25), IF(I824&lt;13, 0.25, IF(I824&lt;26, 0.4, IF(I824&lt;51, 0.6, 0.75)))))</f>
        <v>0.25</v>
      </c>
      <c r="L824" s="15">
        <f>I824-M824</f>
        <v>3</v>
      </c>
      <c r="M824" s="15">
        <f>ROUNDUP(I824*K824,0)</f>
        <v>2</v>
      </c>
      <c r="N824" s="15">
        <f>M824*J824</f>
        <v>4</v>
      </c>
      <c r="O824" s="15">
        <v>0</v>
      </c>
      <c r="P824" s="15">
        <v>0</v>
      </c>
      <c r="Q824" s="15">
        <f>N824-O824-P824</f>
        <v>4</v>
      </c>
      <c r="R824" s="14" t="s">
        <v>75</v>
      </c>
      <c r="S824" s="14">
        <f>IF(R824="N/A", J824-($B$1-F824), J824-($B$1-R824))</f>
        <v>2</v>
      </c>
      <c r="T824" s="15">
        <v>4</v>
      </c>
      <c r="U824" s="15">
        <v>0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List'!$A$3:$AE$1972,19,FALSE)))</f>
        <v>N/A</v>
      </c>
      <c r="AB824" s="14" t="str">
        <f>IF(C824="DM", "N/A", IF(Z824="No","N/A",VLOOKUP(B824,'Extension List'!$A$3:$AE$1972,21,FALSE)))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>
        <f>IF(AD824="N/A", L824+T824, L824+AG824)</f>
        <v>7</v>
      </c>
      <c r="AN824" s="15">
        <f>IF(AD824="N/A", IF(U824="N/A", "N/A", L824+U824), AD824+AH824)</f>
        <v>3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40</v>
      </c>
      <c r="AS824" s="14" t="s">
        <v>40</v>
      </c>
      <c r="AT824" s="14" t="s">
        <v>40</v>
      </c>
      <c r="AU824" s="14" t="s">
        <v>40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J824" s="15">
        <f>IF(AR824="R", $CA824, IF(OR(AR824="P", AR824="T", AR824="N"), 0, IF($C824="DM", $T824, IF(OR(AR824="Y", AR824="IR"),$AM824,IF(AR824="C", IF($BI824="Y", IF($AF824="N/A", $Q824, $AF824), IF($AG824="N/A", $T824,$AG824)))))))</f>
        <v>7</v>
      </c>
      <c r="BK824" s="15">
        <f>IF(AS824="R", $CA824, IF(OR(AS824="P", AS824="T", AS824="N"), 0, IF($C824="DM", $T824, IF(OR(AS824="Y", AS824="IR"),$AM824,IF(AS824="C", IF($BI824="Y", IF($AF824="N/A", $Q824, $AF824), IF($AG824="N/A", $T824,$AG824)))))))</f>
        <v>7</v>
      </c>
      <c r="BL824" s="15">
        <f>IF(AT824="R", $CA824, IF(OR(AT824="P", AT824="T", AT824="N"), 0, IF($C824="DM", $T824, IF(OR(AT824="Y", AT824="IR"),$AM824,IF(AT824="C", IF($BI824="Y", IF($AF824="N/A", $Q824, $AF824), IF($AG824="N/A", $T824,$AG824)))))))</f>
        <v>7</v>
      </c>
      <c r="BM824" s="15">
        <f>IF(AU824="R", $CA824, IF(OR(AU824="P", AU824="T", AU824="N"), 0, IF($C824="DM", $T824, IF(OR(AU824="Y", AU824="IR"),$AM824,IF(AU824="C", IF($BI824="Y", IF($AF824="N/A", $Q824, $AF824), IF($AG824="N/A", $T824,$AG824)))))))</f>
        <v>7</v>
      </c>
      <c r="BN824" s="15">
        <f>IF(AV824="R", $CA824, IF(OR(AV824="P", AV824="T", AV824="N"), 0, IF($C824="DM", $T824, IF(OR(AV824="Y", AV824="IR"),$AM824,IF(AV824="C", IF($BI824="Y", IF($AF824="N/A", $Q824, $AF824), IF($AG824="N/A", $T824,$AG824)))))))</f>
        <v>7</v>
      </c>
      <c r="BO824" s="15">
        <f>IF(AW824="R", $CA824, IF(OR(AW824="P", AW824="T", AW824="N"), 0, IF($C824="DM", $T824, IF(OR(AW824="Y", AW824="IR"),$AM824,IF(AW824="C", IF($BI824="Y", IF($AF824="N/A", $Q824, $AF824), IF($AG824="N/A", $T824,$AG824)))))))</f>
        <v>7</v>
      </c>
      <c r="BP824" s="15">
        <f>IF(AX824="R", $CA824, IF(OR(AX824="P", AX824="T", AX824="N"), 0, IF($C824="DM", $T824, IF(OR(AX824="Y", AX824="IR"),$AM824,IF(AX824="C", IF($BI824="Y", IF($AF824="N/A", $Q824, $AF824), IF($AG824="N/A", $T824,$AG824)))))))</f>
        <v>7</v>
      </c>
      <c r="BQ824" s="15">
        <f>IF(AY824="R", $CA824, IF(OR(AY824="P", AY824="T", AY824="N"), 0, IF($C824="DM", $T824, IF(OR(AY824="Y", AY824="IR"),$AM824,IF(AY824="C", IF($BI824="Y", IF($AF824="N/A", $Q824, $AF824), IF($AG824="N/A", $T824,$AG824)))))))</f>
        <v>7</v>
      </c>
      <c r="BR824" s="15">
        <f>IF(AZ824="R", $CA824, IF(OR(AZ824="P", AZ824="T", AZ824="N"), 0, IF($C824="DM", $T824, IF(OR(AZ824="Y", AZ824="IR"),$AM824,IF(AZ824="C", IF($BI824="Y", IF($AF824="N/A", $Q824, $AF824), IF($AG824="N/A", $T824,$AG824)))))))</f>
        <v>7</v>
      </c>
      <c r="BS824" s="15">
        <f>IF(BA824="R", $CA824, IF(OR(BA824="P", BA824="T", BA824="N"), 0, IF($C824="DM", $T824, IF(OR(BA824="Y", BA824="IR"),$AM824,IF(BA824="C", IF($BI824="Y", IF($AF824="N/A", $Q824, $AF824), IF($AG824="N/A", $T824,$AG824)))))))</f>
        <v>7</v>
      </c>
      <c r="BT824" s="15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7</v>
      </c>
      <c r="BU824" s="15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7</v>
      </c>
      <c r="BV824" s="15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7</v>
      </c>
      <c r="BW824" s="15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7</v>
      </c>
      <c r="BX824" s="15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7</v>
      </c>
      <c r="BY824" s="15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7</v>
      </c>
      <c r="BZ824" s="15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7</v>
      </c>
      <c r="CA824" s="14" t="s">
        <v>75</v>
      </c>
      <c r="CB824" s="15">
        <f>BZ824</f>
        <v>7</v>
      </c>
      <c r="CC824" s="14">
        <f>IF(OR($BH824="T", $BH824="R"), 0, IF($BH824="C", IF($BI824="Y", IF($BA824="C", 0, IF(AF824="N/A", Q824-T824, AF824-AG824)), IF($AF824="N/A", U824, AH824)), AN824))</f>
        <v>3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S:3 G:2 GR:4</v>
      </c>
      <c r="CH824" s="6"/>
      <c r="CK824" s="6"/>
      <c r="CL824" s="6"/>
      <c r="CM824" s="6"/>
      <c r="CN824" s="6"/>
      <c r="CO824" s="6"/>
      <c r="CP824" s="6"/>
    </row>
    <row r="825" spans="1:94" x14ac:dyDescent="0.25">
      <c r="A825" s="13">
        <v>5905</v>
      </c>
      <c r="B825" s="14" t="s">
        <v>2907</v>
      </c>
      <c r="C825" s="14" t="s">
        <v>70</v>
      </c>
      <c r="D825" s="14" t="s">
        <v>56</v>
      </c>
      <c r="E825" s="14">
        <f>VLOOKUP(B825, 'Rookie Year'!$A$2:$B$55555,2,FALSE)</f>
        <v>2022</v>
      </c>
      <c r="F825" s="14">
        <v>2025</v>
      </c>
      <c r="G825" s="14" t="s">
        <v>42</v>
      </c>
      <c r="H825" s="14" t="s">
        <v>1927</v>
      </c>
      <c r="I825" s="15">
        <v>1</v>
      </c>
      <c r="J825" s="14">
        <v>1</v>
      </c>
      <c r="K825" s="16">
        <f>IF(AND(G825&lt;&gt;"N",R825="N/A"), IF(I825&lt;4, 0, 0.25),IF(I825=1, IF(J825=1,0.25, 0.25), IF(I825&lt;13, 0.25, IF(I825&lt;26, 0.4, IF(I825&lt;51, 0.6, 0.75)))))</f>
        <v>0.25</v>
      </c>
      <c r="L825" s="15">
        <f>I825-M825</f>
        <v>0</v>
      </c>
      <c r="M825" s="15">
        <f>ROUNDUP(I825*K825,0)</f>
        <v>1</v>
      </c>
      <c r="N825" s="15">
        <f>M825*J825</f>
        <v>1</v>
      </c>
      <c r="O825" s="15">
        <v>0</v>
      </c>
      <c r="P825" s="15">
        <v>0</v>
      </c>
      <c r="Q825" s="15">
        <f>N825-O825-P825</f>
        <v>1</v>
      </c>
      <c r="R825" s="14" t="s">
        <v>75</v>
      </c>
      <c r="S825" s="14">
        <f>IF(R825="N/A", J825-($B$1-F825), J825-($B$1-R825))</f>
        <v>1</v>
      </c>
      <c r="T825" s="15">
        <f>IF($S825&lt;1, "N/A", $M825)</f>
        <v>1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List'!$A$3:$AE$1972,19,FALSE)))</f>
        <v>N/A</v>
      </c>
      <c r="AB825" s="14" t="str">
        <f>IF(C825="DM", "N/A", IF(Z825="No","N/A",VLOOKUP(B825,'Extension List'!$A$3:$AE$1972,21,FALSE)))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>
        <f>IF(AD825="N/A", L825+T825, L825+AG825)</f>
        <v>1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40</v>
      </c>
      <c r="AS825" s="14" t="s">
        <v>40</v>
      </c>
      <c r="AT825" s="14" t="s">
        <v>40</v>
      </c>
      <c r="AU825" s="14" t="s">
        <v>40</v>
      </c>
      <c r="AV825" s="14" t="s">
        <v>40</v>
      </c>
      <c r="AW825" s="14" t="s">
        <v>40</v>
      </c>
      <c r="AX825" s="14" t="s">
        <v>44</v>
      </c>
      <c r="AY825" s="14" t="s">
        <v>44</v>
      </c>
      <c r="AZ825" s="14" t="s">
        <v>44</v>
      </c>
      <c r="BA825" s="14" t="s">
        <v>44</v>
      </c>
      <c r="BB825" s="14" t="s">
        <v>44</v>
      </c>
      <c r="BC825" s="14" t="s">
        <v>44</v>
      </c>
      <c r="BD825" s="14" t="s">
        <v>44</v>
      </c>
      <c r="BE825" s="14" t="s">
        <v>44</v>
      </c>
      <c r="BF825" s="14" t="s">
        <v>44</v>
      </c>
      <c r="BG825" s="14" t="s">
        <v>44</v>
      </c>
      <c r="BH825" s="14" t="s">
        <v>44</v>
      </c>
      <c r="BI825" s="14"/>
      <c r="BJ825" s="15">
        <f>IF(AR825="R", $CA825, IF(OR(AR825="P", AR825="T", AR825="N"), 0, IF($C825="DM", $T825, IF(OR(AR825="Y", AR825="IR"),$AM825,IF(AR825="C", IF($BI825="Y", IF($AF825="N/A", $Q825, $AF825), IF($AG825="N/A", $T825,$AG825)))))))</f>
        <v>1</v>
      </c>
      <c r="BK825" s="15">
        <f>IF(AS825="R", $CA825, IF(OR(AS825="P", AS825="T", AS825="N"), 0, IF($C825="DM", $T825, IF(OR(AS825="Y", AS825="IR"),$AM825,IF(AS825="C", IF($BI825="Y", IF($AF825="N/A", $Q825, $AF825), IF($AG825="N/A", $T825,$AG825)))))))</f>
        <v>1</v>
      </c>
      <c r="BL825" s="15">
        <f>IF(AT825="R", $CA825, IF(OR(AT825="P", AT825="T", AT825="N"), 0, IF($C825="DM", $T825, IF(OR(AT825="Y", AT825="IR"),$AM825,IF(AT825="C", IF($BI825="Y", IF($AF825="N/A", $Q825, $AF825), IF($AG825="N/A", $T825,$AG825)))))))</f>
        <v>1</v>
      </c>
      <c r="BM825" s="15">
        <f>IF(AU825="R", $CA825, IF(OR(AU825="P", AU825="T", AU825="N"), 0, IF($C825="DM", $T825, IF(OR(AU825="Y", AU825="IR"),$AM825,IF(AU825="C", IF($BI825="Y", IF($AF825="N/A", $Q825, $AF825), IF($AG825="N/A", $T825,$AG825)))))))</f>
        <v>1</v>
      </c>
      <c r="BN825" s="15">
        <f>IF(AV825="R", $CA825, IF(OR(AV825="P", AV825="T", AV825="N"), 0, IF($C825="DM", $T825, IF(OR(AV825="Y", AV825="IR"),$AM825,IF(AV825="C", IF($BI825="Y", IF($AF825="N/A", $Q825, $AF825), IF($AG825="N/A", $T825,$AG825)))))))</f>
        <v>1</v>
      </c>
      <c r="BO825" s="15">
        <f>IF(AW825="R", $CA825, IF(OR(AW825="P", AW825="T", AW825="N"), 0, IF($C825="DM", $T825, IF(OR(AW825="Y", AW825="IR"),$AM825,IF(AW825="C", IF($BI825="Y", IF($AF825="N/A", $Q825, $AF825), IF($AG825="N/A", $T825,$AG825)))))))</f>
        <v>1</v>
      </c>
      <c r="BP825" s="15">
        <f>IF(AX825="R", $CA825, IF(OR(AX825="P", AX825="T", AX825="N"), 0, IF($C825="DM", $T825, IF(OR(AX825="Y", AX825="IR"),$AM825,IF(AX825="C", IF($BI825="Y", IF($AF825="N/A", $Q825, $AF825), IF($AG825="N/A", $T825,$AG825)))))))</f>
        <v>1</v>
      </c>
      <c r="BQ825" s="15">
        <f>IF(AY825="R", $CA825, IF(OR(AY825="P", AY825="T", AY825="N"), 0, IF($C825="DM", $T825, IF(OR(AY825="Y", AY825="IR"),$AM825,IF(AY825="C", IF($BI825="Y", IF($AF825="N/A", $Q825, $AF825), IF($AG825="N/A", $T825,$AG825)))))))</f>
        <v>1</v>
      </c>
      <c r="BR825" s="15">
        <f>IF(AZ825="R", $CA825, IF(OR(AZ825="P", AZ825="T", AZ825="N"), 0, IF($C825="DM", $T825, IF(OR(AZ825="Y", AZ825="IR"),$AM825,IF(AZ825="C", IF($BI825="Y", IF($AF825="N/A", $Q825, $AF825), IF($AG825="N/A", $T825,$AG825)))))))</f>
        <v>1</v>
      </c>
      <c r="BS825" s="15">
        <f>IF(BA825="R", $CA825, IF(OR(BA825="P", BA825="T", BA825="N"), 0, IF($C825="DM", $T825, IF(OR(BA825="Y", BA825="IR"),$AM825,IF(BA825="C", IF($BI825="Y", IF($AF825="N/A", $Q825, $AF825), IF($AG825="N/A", $T825,$AG825)))))))</f>
        <v>1</v>
      </c>
      <c r="BT825" s="15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1</v>
      </c>
      <c r="BU825" s="15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1</v>
      </c>
      <c r="BV825" s="15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1</v>
      </c>
      <c r="BW825" s="15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1</v>
      </c>
      <c r="BX825" s="15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1</v>
      </c>
      <c r="BY825" s="15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1</v>
      </c>
      <c r="BZ825" s="15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1</v>
      </c>
      <c r="CA825" s="14" t="s">
        <v>75</v>
      </c>
      <c r="CB825" s="15">
        <f>BZ825</f>
        <v>1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S:0 G:1 GR:1</v>
      </c>
      <c r="CH825" s="6"/>
      <c r="CK825" s="6"/>
      <c r="CL825" s="6"/>
      <c r="CM825" s="6"/>
      <c r="CN825" s="6"/>
      <c r="CO825" s="6"/>
      <c r="CP825" s="6"/>
    </row>
    <row r="826" spans="1:94" x14ac:dyDescent="0.25">
      <c r="A826" s="13">
        <v>4131</v>
      </c>
      <c r="B826" s="14" t="s">
        <v>1733</v>
      </c>
      <c r="C826" s="14" t="s">
        <v>70</v>
      </c>
      <c r="D826" s="14" t="s">
        <v>56</v>
      </c>
      <c r="E826" s="14">
        <f>VLOOKUP(B826, 'Rookie Year'!$A$2:$B$55555,2,FALSE)</f>
        <v>2018</v>
      </c>
      <c r="F826" s="14">
        <v>2021</v>
      </c>
      <c r="G826" s="14" t="s">
        <v>42</v>
      </c>
      <c r="H826" s="14" t="s">
        <v>1927</v>
      </c>
      <c r="I826" s="15">
        <v>3</v>
      </c>
      <c r="J826" s="14">
        <v>3</v>
      </c>
      <c r="K826" s="16">
        <f>IF(AND(G826&lt;&gt;"N",R826="N/A"), IF(I826&lt;4, 0, 0.25),IF(I826=1, IF(J826=1,0.25, 0.25), IF(I826&lt;13, 0.25, IF(I826&lt;26, 0.4, IF(I826&lt;51, 0.6, 0.75)))))</f>
        <v>0.25</v>
      </c>
      <c r="L826" s="15">
        <f>I826-M826</f>
        <v>2</v>
      </c>
      <c r="M826" s="15">
        <f>ROUNDUP(I826*K826,0)</f>
        <v>1</v>
      </c>
      <c r="N826" s="15">
        <f>M826*J826</f>
        <v>3</v>
      </c>
      <c r="O826" s="15">
        <v>2</v>
      </c>
      <c r="P826" s="15">
        <v>0</v>
      </c>
      <c r="Q826" s="15">
        <f>N826-O826-P826</f>
        <v>1</v>
      </c>
      <c r="R826" s="14">
        <v>2023</v>
      </c>
      <c r="S826" s="14">
        <f>IF(R826="N/A", J826-($B$1-F826), J826-($B$1-R826))</f>
        <v>1</v>
      </c>
      <c r="T826" s="15">
        <v>1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Yes</v>
      </c>
      <c r="AA826" s="17">
        <f>IF(C826="DM", "N/A", IF(Z826="No","N/A",VLOOKUP(B826,'Extension List'!$A$3:$AE$1972,19,FALSE)))</f>
        <v>3</v>
      </c>
      <c r="AB826" s="14">
        <f>IF(C826="DM", "N/A", IF(Z826="No","N/A",VLOOKUP(B826,'Extension List'!$A$3:$AE$1972,21,FALSE)))</f>
        <v>1</v>
      </c>
      <c r="AC826" s="14">
        <f>IF(AA826="N/A", "N/A", 0)</f>
        <v>0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>
        <f>IF(AD826="N/A", L826+T826, L826+AG826)</f>
        <v>3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40</v>
      </c>
      <c r="AS826" s="14" t="s">
        <v>40</v>
      </c>
      <c r="AT826" s="14" t="s">
        <v>40</v>
      </c>
      <c r="AU826" s="14" t="s">
        <v>40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I826" s="14"/>
      <c r="BJ826" s="15">
        <f>IF(AR826="R", $CA826, IF(OR(AR826="P", AR826="T", AR826="N"), 0, IF($C826="DM", $T826, IF(OR(AR826="Y", AR826="IR"),$AM826,IF(AR826="C", IF($BI826="Y", IF($AF826="N/A", $Q826, $AF826), IF($AG826="N/A", $T826,$AG826)))))))</f>
        <v>3</v>
      </c>
      <c r="BK826" s="15">
        <f>IF(AS826="R", $CA826, IF(OR(AS826="P", AS826="T", AS826="N"), 0, IF($C826="DM", $T826, IF(OR(AS826="Y", AS826="IR"),$AM826,IF(AS826="C", IF($BI826="Y", IF($AF826="N/A", $Q826, $AF826), IF($AG826="N/A", $T826,$AG826)))))))</f>
        <v>3</v>
      </c>
      <c r="BL826" s="15">
        <f>IF(AT826="R", $CA826, IF(OR(AT826="P", AT826="T", AT826="N"), 0, IF($C826="DM", $T826, IF(OR(AT826="Y", AT826="IR"),$AM826,IF(AT826="C", IF($BI826="Y", IF($AF826="N/A", $Q826, $AF826), IF($AG826="N/A", $T826,$AG826)))))))</f>
        <v>3</v>
      </c>
      <c r="BM826" s="15">
        <f>IF(AU826="R", $CA826, IF(OR(AU826="P", AU826="T", AU826="N"), 0, IF($C826="DM", $T826, IF(OR(AU826="Y", AU826="IR"),$AM826,IF(AU826="C", IF($BI826="Y", IF($AF826="N/A", $Q826, $AF826), IF($AG826="N/A", $T826,$AG826)))))))</f>
        <v>3</v>
      </c>
      <c r="BN826" s="15">
        <f>IF(AV826="R", $CA826, IF(OR(AV826="P", AV826="T", AV826="N"), 0, IF($C826="DM", $T826, IF(OR(AV826="Y", AV826="IR"),$AM826,IF(AV826="C", IF($BI826="Y", IF($AF826="N/A", $Q826, $AF826), IF($AG826="N/A", $T826,$AG826)))))))</f>
        <v>3</v>
      </c>
      <c r="BO826" s="15">
        <f>IF(AW826="R", $CA826, IF(OR(AW826="P", AW826="T", AW826="N"), 0, IF($C826="DM", $T826, IF(OR(AW826="Y", AW826="IR"),$AM826,IF(AW826="C", IF($BI826="Y", IF($AF826="N/A", $Q826, $AF826), IF($AG826="N/A", $T826,$AG826)))))))</f>
        <v>3</v>
      </c>
      <c r="BP826" s="15">
        <f>IF(AX826="R", $CA826, IF(OR(AX826="P", AX826="T", AX826="N"), 0, IF($C826="DM", $T826, IF(OR(AX826="Y", AX826="IR"),$AM826,IF(AX826="C", IF($BI826="Y", IF($AF826="N/A", $Q826, $AF826), IF($AG826="N/A", $T826,$AG826)))))))</f>
        <v>3</v>
      </c>
      <c r="BQ826" s="15">
        <f>IF(AY826="R", $CA826, IF(OR(AY826="P", AY826="T", AY826="N"), 0, IF($C826="DM", $T826, IF(OR(AY826="Y", AY826="IR"),$AM826,IF(AY826="C", IF($BI826="Y", IF($AF826="N/A", $Q826, $AF826), IF($AG826="N/A", $T826,$AG826)))))))</f>
        <v>3</v>
      </c>
      <c r="BR826" s="15">
        <f>IF(AZ826="R", $CA826, IF(OR(AZ826="P", AZ826="T", AZ826="N"), 0, IF($C826="DM", $T826, IF(OR(AZ826="Y", AZ826="IR"),$AM826,IF(AZ826="C", IF($BI826="Y", IF($AF826="N/A", $Q826, $AF826), IF($AG826="N/A", $T826,$AG826)))))))</f>
        <v>3</v>
      </c>
      <c r="BS826" s="15">
        <f>IF(BA826="R", $CA826, IF(OR(BA826="P", BA826="T", BA826="N"), 0, IF($C826="DM", $T826, IF(OR(BA826="Y", BA826="IR"),$AM826,IF(BA826="C", IF($BI826="Y", IF($AF826="N/A", $Q826, $AF826), IF($AG826="N/A", $T826,$AG826)))))))</f>
        <v>3</v>
      </c>
      <c r="BT826" s="15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3</v>
      </c>
      <c r="BU826" s="15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3</v>
      </c>
      <c r="BV826" s="15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3</v>
      </c>
      <c r="BW826" s="15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3</v>
      </c>
      <c r="BX826" s="15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3</v>
      </c>
      <c r="BY826" s="15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3</v>
      </c>
      <c r="BZ826" s="15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3</v>
      </c>
      <c r="CA826" s="14" t="s">
        <v>75</v>
      </c>
      <c r="CB826" s="15">
        <f>BZ826</f>
        <v>3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S:2 G:1 GR:1</v>
      </c>
      <c r="CH826" s="6"/>
      <c r="CK826" s="6"/>
      <c r="CL826" s="6"/>
      <c r="CM826" s="6"/>
      <c r="CN826" s="6"/>
      <c r="CO826" s="6"/>
      <c r="CP826" s="6"/>
    </row>
    <row r="827" spans="1:94" x14ac:dyDescent="0.25">
      <c r="A827" s="13">
        <v>6228</v>
      </c>
      <c r="B827" s="14" t="s">
        <v>3268</v>
      </c>
      <c r="C827" s="14" t="s">
        <v>70</v>
      </c>
      <c r="D827" s="14" t="s">
        <v>56</v>
      </c>
      <c r="E827" s="14">
        <f>VLOOKUP(B827, 'Rookie Year'!$A$2:$B$55555,2,FALSE)</f>
        <v>2021</v>
      </c>
      <c r="F827" s="14">
        <v>2025</v>
      </c>
      <c r="G827" s="14" t="s">
        <v>42</v>
      </c>
      <c r="H827" s="14">
        <v>6</v>
      </c>
      <c r="I827" s="15">
        <v>1</v>
      </c>
      <c r="J827" s="14">
        <v>1</v>
      </c>
      <c r="K827" s="16">
        <f>IF(AND(G827&lt;&gt;"N",R827="N/A"), IF(I827&lt;4, 0, 0.25),IF(I827=1, IF(J827=1,0.25, 0.25), IF(I827&lt;13, 0.25, IF(I827&lt;26, 0.4, IF(I827&lt;51, 0.6, 0.75)))))</f>
        <v>0.25</v>
      </c>
      <c r="L827" s="15">
        <f>I827-M827</f>
        <v>0</v>
      </c>
      <c r="M827" s="15">
        <f>ROUNDUP(I827*K827,0)</f>
        <v>1</v>
      </c>
      <c r="N827" s="15">
        <f>M827*J827</f>
        <v>1</v>
      </c>
      <c r="O827" s="15">
        <v>0</v>
      </c>
      <c r="P827" s="15">
        <v>0</v>
      </c>
      <c r="Q827" s="15">
        <f>N827-O827-P827</f>
        <v>1</v>
      </c>
      <c r="R827" s="14" t="s">
        <v>75</v>
      </c>
      <c r="S827" s="14">
        <f>IF(R827="N/A", J827-($B$1-F827), J827-($B$1-R827))</f>
        <v>1</v>
      </c>
      <c r="T827" s="15">
        <f>IF($S827&lt;1, "N/A", $M827)</f>
        <v>1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No</v>
      </c>
      <c r="AA827" s="17" t="str">
        <f>IF(C827="DM", "N/A", IF(Z827="No","N/A",VLOOKUP(B827,'Extension List'!$A$3:$AE$1972,19,FALSE)))</f>
        <v>N/A</v>
      </c>
      <c r="AB827" s="14" t="str">
        <f>IF(C827="DM", "N/A", IF(Z827="No","N/A",VLOOKUP(B827,'Extension List'!$A$3:$AE$1972,21,FALSE)))</f>
        <v>N/A</v>
      </c>
      <c r="AC827" s="14" t="str">
        <f>IF(AA827="N/A", "N/A", 0)</f>
        <v>N/A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>
        <f>IF(AD827="N/A", L827+T827, L827+AG827)</f>
        <v>1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42</v>
      </c>
      <c r="AS827" s="14" t="s">
        <v>42</v>
      </c>
      <c r="AT827" s="14" t="s">
        <v>42</v>
      </c>
      <c r="AU827" s="14" t="s">
        <v>42</v>
      </c>
      <c r="AV827" s="14" t="s">
        <v>42</v>
      </c>
      <c r="AW827" s="14" t="s">
        <v>42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J827" s="15">
        <f>IF(AR827="R", $CA827, IF(OR(AR827="P", AR827="T", AR827="N"), 0, IF($C827="DM", $T827, IF(OR(AR827="Y", AR827="IR"),$AM827,IF(AR827="C", IF($BI827="Y", IF($AF827="N/A", $Q827, $AF827), IF($AG827="N/A", $T827,$AG827)))))))</f>
        <v>0</v>
      </c>
      <c r="BK827" s="15">
        <f>IF(AS827="R", $CA827, IF(OR(AS827="P", AS827="T", AS827="N"), 0, IF($C827="DM", $T827, IF(OR(AS827="Y", AS827="IR"),$AM827,IF(AS827="C", IF($BI827="Y", IF($AF827="N/A", $Q827, $AF827), IF($AG827="N/A", $T827,$AG827)))))))</f>
        <v>0</v>
      </c>
      <c r="BL827" s="15">
        <f>IF(AT827="R", $CA827, IF(OR(AT827="P", AT827="T", AT827="N"), 0, IF($C827="DM", $T827, IF(OR(AT827="Y", AT827="IR"),$AM827,IF(AT827="C", IF($BI827="Y", IF($AF827="N/A", $Q827, $AF827), IF($AG827="N/A", $T827,$AG827)))))))</f>
        <v>0</v>
      </c>
      <c r="BM827" s="15">
        <f>IF(AU827="R", $CA827, IF(OR(AU827="P", AU827="T", AU827="N"), 0, IF($C827="DM", $T827, IF(OR(AU827="Y", AU827="IR"),$AM827,IF(AU827="C", IF($BI827="Y", IF($AF827="N/A", $Q827, $AF827), IF($AG827="N/A", $T827,$AG827)))))))</f>
        <v>0</v>
      </c>
      <c r="BN827" s="15">
        <f>IF(AV827="R", $CA827, IF(OR(AV827="P", AV827="T", AV827="N"), 0, IF($C827="DM", $T827, IF(OR(AV827="Y", AV827="IR"),$AM827,IF(AV827="C", IF($BI827="Y", IF($AF827="N/A", $Q827, $AF827), IF($AG827="N/A", $T827,$AG827)))))))</f>
        <v>0</v>
      </c>
      <c r="BO827" s="15">
        <f>IF(AW827="R", $CA827, IF(OR(AW827="P", AW827="T", AW827="N"), 0, IF($C827="DM", $T827, IF(OR(AW827="Y", AW827="IR"),$AM827,IF(AW827="C", IF($BI827="Y", IF($AF827="N/A", $Q827, $AF827), IF($AG827="N/A", $T827,$AG827)))))))</f>
        <v>0</v>
      </c>
      <c r="BP827" s="15">
        <f>IF(AX827="R", $CA827, IF(OR(AX827="P", AX827="T", AX827="N"), 0, IF($C827="DM", $T827, IF(OR(AX827="Y", AX827="IR"),$AM827,IF(AX827="C", IF($BI827="Y", IF($AF827="N/A", $Q827, $AF827), IF($AG827="N/A", $T827,$AG827)))))))</f>
        <v>1</v>
      </c>
      <c r="BQ827" s="15">
        <f>IF(AY827="R", $CA827, IF(OR(AY827="P", AY827="T", AY827="N"), 0, IF($C827="DM", $T827, IF(OR(AY827="Y", AY827="IR"),$AM827,IF(AY827="C", IF($BI827="Y", IF($AF827="N/A", $Q827, $AF827), IF($AG827="N/A", $T827,$AG827)))))))</f>
        <v>1</v>
      </c>
      <c r="BR827" s="15">
        <f>IF(AZ827="R", $CA827, IF(OR(AZ827="P", AZ827="T", AZ827="N"), 0, IF($C827="DM", $T827, IF(OR(AZ827="Y", AZ827="IR"),$AM827,IF(AZ827="C", IF($BI827="Y", IF($AF827="N/A", $Q827, $AF827), IF($AG827="N/A", $T827,$AG827)))))))</f>
        <v>1</v>
      </c>
      <c r="BS827" s="15">
        <f>IF(BA827="R", $CA827, IF(OR(BA827="P", BA827="T", BA827="N"), 0, IF($C827="DM", $T827, IF(OR(BA827="Y", BA827="IR"),$AM827,IF(BA827="C", IF($BI827="Y", IF($AF827="N/A", $Q827, $AF827), IF($AG827="N/A", $T827,$AG827)))))))</f>
        <v>1</v>
      </c>
      <c r="BT827" s="15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1</v>
      </c>
      <c r="BU827" s="15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1</v>
      </c>
      <c r="BV827" s="15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1</v>
      </c>
      <c r="BW827" s="15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1</v>
      </c>
      <c r="BX827" s="15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1</v>
      </c>
      <c r="BY827" s="15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1</v>
      </c>
      <c r="BZ827" s="15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1</v>
      </c>
      <c r="CA827" s="14" t="s">
        <v>75</v>
      </c>
      <c r="CB827" s="15">
        <f>BZ827</f>
        <v>1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S:0 G:1 GR:1</v>
      </c>
      <c r="CH827" s="6"/>
      <c r="CK827" s="6"/>
      <c r="CL827" s="6"/>
      <c r="CM827" s="6"/>
      <c r="CN827" s="6"/>
      <c r="CO827" s="6"/>
      <c r="CP827" s="6"/>
    </row>
    <row r="828" spans="1:94" x14ac:dyDescent="0.25">
      <c r="A828" s="13">
        <v>5147</v>
      </c>
      <c r="B828" s="14" t="s">
        <v>194</v>
      </c>
      <c r="C828" s="14" t="s">
        <v>71</v>
      </c>
      <c r="D828" s="14" t="s">
        <v>56</v>
      </c>
      <c r="E828" s="14">
        <f>VLOOKUP(B828, 'Rookie Year'!$A$2:$B$55555,2,FALSE)</f>
        <v>2018</v>
      </c>
      <c r="F828" s="14">
        <v>2023</v>
      </c>
      <c r="G828" s="14" t="s">
        <v>42</v>
      </c>
      <c r="H828" s="14" t="s">
        <v>1927</v>
      </c>
      <c r="I828" s="15">
        <v>3</v>
      </c>
      <c r="J828" s="14">
        <v>3</v>
      </c>
      <c r="K828" s="16">
        <f>IF(AND(G828&lt;&gt;"N",R828="N/A"), IF(I828&lt;4, 0, 0.25),IF(I828=1, IF(J828=1,0.25, 0.25), IF(I828&lt;13, 0.25, IF(I828&lt;26, 0.4, IF(I828&lt;51, 0.6, 0.75)))))</f>
        <v>0.25</v>
      </c>
      <c r="L828" s="15">
        <f>I828-M828</f>
        <v>2</v>
      </c>
      <c r="M828" s="15">
        <f>ROUNDUP(I828*K828,0)</f>
        <v>1</v>
      </c>
      <c r="N828" s="15">
        <f>M828*J828</f>
        <v>3</v>
      </c>
      <c r="O828" s="15">
        <v>2</v>
      </c>
      <c r="P828" s="15">
        <v>0</v>
      </c>
      <c r="Q828" s="15">
        <f>N828-O828-P828</f>
        <v>1</v>
      </c>
      <c r="R828" s="14" t="s">
        <v>75</v>
      </c>
      <c r="S828" s="14">
        <f>IF(R828="N/A", J828-($B$1-F828), J828-($B$1-R828))</f>
        <v>1</v>
      </c>
      <c r="T828" s="15">
        <v>1</v>
      </c>
      <c r="U828" s="15" t="str">
        <f>IF($S828&lt;2, "N/A", $M828)</f>
        <v>N/A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Yes</v>
      </c>
      <c r="AA828" s="17">
        <f>IF(C828="DM", "N/A", IF(Z828="No","N/A",VLOOKUP(B828,'Extension List'!$A$3:$AE$1972,19,FALSE)))</f>
        <v>24</v>
      </c>
      <c r="AB828" s="14">
        <f>IF(C828="DM", "N/A", IF(Z828="No","N/A",VLOOKUP(B828,'Extension List'!$A$3:$AE$1972,21,FALSE)))</f>
        <v>4</v>
      </c>
      <c r="AC828" s="14">
        <f>IF(AA828="N/A", "N/A", 0)</f>
        <v>0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>
        <f>IF(AD828="N/A", L828+T828, L828+AG828)</f>
        <v>3</v>
      </c>
      <c r="AN828" s="15" t="str">
        <f>IF(AD828="N/A", IF(U828="N/A", "N/A", L828+U828), AD828+AH828)</f>
        <v>N/A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40</v>
      </c>
      <c r="AS828" s="14" t="s">
        <v>40</v>
      </c>
      <c r="AT828" s="14" t="s">
        <v>40</v>
      </c>
      <c r="AU828" s="14" t="s">
        <v>40</v>
      </c>
      <c r="AV828" s="14" t="s">
        <v>40</v>
      </c>
      <c r="AW828" s="14" t="s">
        <v>40</v>
      </c>
      <c r="AX828" s="14" t="s">
        <v>44</v>
      </c>
      <c r="AY828" s="14" t="s">
        <v>44</v>
      </c>
      <c r="AZ828" s="14" t="s">
        <v>44</v>
      </c>
      <c r="BA828" s="14" t="s">
        <v>44</v>
      </c>
      <c r="BB828" s="14" t="s">
        <v>44</v>
      </c>
      <c r="BC828" s="14" t="s">
        <v>44</v>
      </c>
      <c r="BD828" s="14" t="s">
        <v>44</v>
      </c>
      <c r="BE828" s="14" t="s">
        <v>44</v>
      </c>
      <c r="BF828" s="14" t="s">
        <v>44</v>
      </c>
      <c r="BG828" s="14" t="s">
        <v>44</v>
      </c>
      <c r="BH828" s="14" t="s">
        <v>44</v>
      </c>
      <c r="BI828" s="14"/>
      <c r="BJ828" s="15">
        <f>IF(AR828="R", $CA828, IF(OR(AR828="P", AR828="T", AR828="N"), 0, IF($C828="DM", $T828, IF(OR(AR828="Y", AR828="IR"),$AM828,IF(AR828="C", IF($BI828="Y", IF($AF828="N/A", $Q828, $AF828), IF($AG828="N/A", $T828,$AG828)))))))</f>
        <v>3</v>
      </c>
      <c r="BK828" s="15">
        <f>IF(AS828="R", $CA828, IF(OR(AS828="P", AS828="T", AS828="N"), 0, IF($C828="DM", $T828, IF(OR(AS828="Y", AS828="IR"),$AM828,IF(AS828="C", IF($BI828="Y", IF($AF828="N/A", $Q828, $AF828), IF($AG828="N/A", $T828,$AG828)))))))</f>
        <v>3</v>
      </c>
      <c r="BL828" s="15">
        <f>IF(AT828="R", $CA828, IF(OR(AT828="P", AT828="T", AT828="N"), 0, IF($C828="DM", $T828, IF(OR(AT828="Y", AT828="IR"),$AM828,IF(AT828="C", IF($BI828="Y", IF($AF828="N/A", $Q828, $AF828), IF($AG828="N/A", $T828,$AG828)))))))</f>
        <v>3</v>
      </c>
      <c r="BM828" s="15">
        <f>IF(AU828="R", $CA828, IF(OR(AU828="P", AU828="T", AU828="N"), 0, IF($C828="DM", $T828, IF(OR(AU828="Y", AU828="IR"),$AM828,IF(AU828="C", IF($BI828="Y", IF($AF828="N/A", $Q828, $AF828), IF($AG828="N/A", $T828,$AG828)))))))</f>
        <v>3</v>
      </c>
      <c r="BN828" s="15">
        <f>IF(AV828="R", $CA828, IF(OR(AV828="P", AV828="T", AV828="N"), 0, IF($C828="DM", $T828, IF(OR(AV828="Y", AV828="IR"),$AM828,IF(AV828="C", IF($BI828="Y", IF($AF828="N/A", $Q828, $AF828), IF($AG828="N/A", $T828,$AG828)))))))</f>
        <v>3</v>
      </c>
      <c r="BO828" s="15">
        <f>IF(AW828="R", $CA828, IF(OR(AW828="P", AW828="T", AW828="N"), 0, IF($C828="DM", $T828, IF(OR(AW828="Y", AW828="IR"),$AM828,IF(AW828="C", IF($BI828="Y", IF($AF828="N/A", $Q828, $AF828), IF($AG828="N/A", $T828,$AG828)))))))</f>
        <v>3</v>
      </c>
      <c r="BP828" s="15">
        <f>IF(AX828="R", $CA828, IF(OR(AX828="P", AX828="T", AX828="N"), 0, IF($C828="DM", $T828, IF(OR(AX828="Y", AX828="IR"),$AM828,IF(AX828="C", IF($BI828="Y", IF($AF828="N/A", $Q828, $AF828), IF($AG828="N/A", $T828,$AG828)))))))</f>
        <v>1</v>
      </c>
      <c r="BQ828" s="15">
        <f>IF(AY828="R", $CA828, IF(OR(AY828="P", AY828="T", AY828="N"), 0, IF($C828="DM", $T828, IF(OR(AY828="Y", AY828="IR"),$AM828,IF(AY828="C", IF($BI828="Y", IF($AF828="N/A", $Q828, $AF828), IF($AG828="N/A", $T828,$AG828)))))))</f>
        <v>1</v>
      </c>
      <c r="BR828" s="15">
        <f>IF(AZ828="R", $CA828, IF(OR(AZ828="P", AZ828="T", AZ828="N"), 0, IF($C828="DM", $T828, IF(OR(AZ828="Y", AZ828="IR"),$AM828,IF(AZ828="C", IF($BI828="Y", IF($AF828="N/A", $Q828, $AF828), IF($AG828="N/A", $T828,$AG828)))))))</f>
        <v>1</v>
      </c>
      <c r="BS828" s="15">
        <f>IF(BA828="R", $CA828, IF(OR(BA828="P", BA828="T", BA828="N"), 0, IF($C828="DM", $T828, IF(OR(BA828="Y", BA828="IR"),$AM828,IF(BA828="C", IF($BI828="Y", IF($AF828="N/A", $Q828, $AF828), IF($AG828="N/A", $T828,$AG828)))))))</f>
        <v>1</v>
      </c>
      <c r="BT828" s="15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1</v>
      </c>
      <c r="BU828" s="15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1</v>
      </c>
      <c r="BV828" s="15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1</v>
      </c>
      <c r="BW828" s="15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1</v>
      </c>
      <c r="BX828" s="15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1</v>
      </c>
      <c r="BY828" s="15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1</v>
      </c>
      <c r="BZ828" s="15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1</v>
      </c>
      <c r="CA828" s="14" t="s">
        <v>75</v>
      </c>
      <c r="CB828" s="15">
        <f>BZ828</f>
        <v>1</v>
      </c>
      <c r="CC828" s="14" t="str">
        <f>IF(OR($BH828="T", $BH828="R"), 0, IF($BH828="C", IF($BI828="Y", IF($BA828="C", 0, IF(AF828="N/A", Q828-T828, AF828-AG828)), IF($AF828="N/A", U828, AH828)), AN828))</f>
        <v>N/A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S:2 G:1 GR:1</v>
      </c>
      <c r="CH828" s="6"/>
      <c r="CK828" s="6"/>
      <c r="CL828" s="6"/>
      <c r="CM828" s="6"/>
      <c r="CN828" s="6"/>
      <c r="CO828" s="6"/>
      <c r="CP828" s="6"/>
    </row>
    <row r="829" spans="1:94" x14ac:dyDescent="0.25">
      <c r="A829" s="13">
        <v>5995</v>
      </c>
      <c r="B829" s="14" t="s">
        <v>2600</v>
      </c>
      <c r="C829" s="14" t="s">
        <v>71</v>
      </c>
      <c r="D829" s="14" t="s">
        <v>56</v>
      </c>
      <c r="E829" s="14">
        <f>VLOOKUP(B829, 'Rookie Year'!$A$2:$B$55555,2,FALSE)</f>
        <v>2022</v>
      </c>
      <c r="F829" s="14">
        <v>2025</v>
      </c>
      <c r="G829" s="14" t="s">
        <v>42</v>
      </c>
      <c r="H829" s="14" t="s">
        <v>1927</v>
      </c>
      <c r="I829" s="15">
        <v>7</v>
      </c>
      <c r="J829" s="14">
        <v>3</v>
      </c>
      <c r="K829" s="16">
        <f>IF(AND(G829&lt;&gt;"N",R829="N/A"), IF(I829&lt;4, 0, 0.25),IF(I829=1, IF(J829=1,0.25, 0.25), IF(I829&lt;13, 0.25, IF(I829&lt;26, 0.4, IF(I829&lt;51, 0.6, 0.75)))))</f>
        <v>0.25</v>
      </c>
      <c r="L829" s="15">
        <f>I829-M829</f>
        <v>5</v>
      </c>
      <c r="M829" s="15">
        <f>ROUNDUP(I829*K829,0)</f>
        <v>2</v>
      </c>
      <c r="N829" s="15">
        <f>M829*J829</f>
        <v>6</v>
      </c>
      <c r="O829" s="15">
        <v>0</v>
      </c>
      <c r="P829" s="15">
        <v>0</v>
      </c>
      <c r="Q829" s="15">
        <f>N829-O829-P829</f>
        <v>6</v>
      </c>
      <c r="R829" s="14" t="s">
        <v>75</v>
      </c>
      <c r="S829" s="14">
        <f>IF(R829="N/A", J829-($B$1-F829), J829-($B$1-R829))</f>
        <v>3</v>
      </c>
      <c r="T829" s="15">
        <v>4</v>
      </c>
      <c r="U829" s="15">
        <f>IF($S829&lt;2, "N/A", $M829)</f>
        <v>2</v>
      </c>
      <c r="V829" s="15">
        <v>0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List'!$A$3:$AE$1972,19,FALSE)))</f>
        <v>N/A</v>
      </c>
      <c r="AB829" s="14" t="str">
        <f>IF(C829="DM", "N/A", IF(Z829="No","N/A",VLOOKUP(B829,'Extension List'!$A$3:$AE$1972,21,FALSE)))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>
        <f>IF(AD829="N/A", L829+T829, L829+AG829)</f>
        <v>9</v>
      </c>
      <c r="AN829" s="15">
        <f>IF(AD829="N/A", IF(U829="N/A", "N/A", L829+U829), AD829+AH829)</f>
        <v>7</v>
      </c>
      <c r="AO829" s="15">
        <f>IF(AD829="N/A", IF(V829="N/A", "N/A", L829+V829), IF(AI829="N/A", "N/A", AD829+AI829))</f>
        <v>5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40</v>
      </c>
      <c r="AS829" s="14" t="s">
        <v>40</v>
      </c>
      <c r="AT829" s="14" t="s">
        <v>40</v>
      </c>
      <c r="AU829" s="14" t="s">
        <v>40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J829" s="15">
        <f>IF(AR829="R", $CA829, IF(OR(AR829="P", AR829="T", AR829="N"), 0, IF($C829="DM", $T829, IF(OR(AR829="Y", AR829="IR"),$AM829,IF(AR829="C", IF($BI829="Y", IF($AF829="N/A", $Q829, $AF829), IF($AG829="N/A", $T829,$AG829)))))))</f>
        <v>9</v>
      </c>
      <c r="BK829" s="15">
        <f>IF(AS829="R", $CA829, IF(OR(AS829="P", AS829="T", AS829="N"), 0, IF($C829="DM", $T829, IF(OR(AS829="Y", AS829="IR"),$AM829,IF(AS829="C", IF($BI829="Y", IF($AF829="N/A", $Q829, $AF829), IF($AG829="N/A", $T829,$AG829)))))))</f>
        <v>9</v>
      </c>
      <c r="BL829" s="15">
        <f>IF(AT829="R", $CA829, IF(OR(AT829="P", AT829="T", AT829="N"), 0, IF($C829="DM", $T829, IF(OR(AT829="Y", AT829="IR"),$AM829,IF(AT829="C", IF($BI829="Y", IF($AF829="N/A", $Q829, $AF829), IF($AG829="N/A", $T829,$AG829)))))))</f>
        <v>9</v>
      </c>
      <c r="BM829" s="15">
        <f>IF(AU829="R", $CA829, IF(OR(AU829="P", AU829="T", AU829="N"), 0, IF($C829="DM", $T829, IF(OR(AU829="Y", AU829="IR"),$AM829,IF(AU829="C", IF($BI829="Y", IF($AF829="N/A", $Q829, $AF829), IF($AG829="N/A", $T829,$AG829)))))))</f>
        <v>9</v>
      </c>
      <c r="BN829" s="15">
        <f>IF(AV829="R", $CA829, IF(OR(AV829="P", AV829="T", AV829="N"), 0, IF($C829="DM", $T829, IF(OR(AV829="Y", AV829="IR"),$AM829,IF(AV829="C", IF($BI829="Y", IF($AF829="N/A", $Q829, $AF829), IF($AG829="N/A", $T829,$AG829)))))))</f>
        <v>9</v>
      </c>
      <c r="BO829" s="15">
        <f>IF(AW829="R", $CA829, IF(OR(AW829="P", AW829="T", AW829="N"), 0, IF($C829="DM", $T829, IF(OR(AW829="Y", AW829="IR"),$AM829,IF(AW829="C", IF($BI829="Y", IF($AF829="N/A", $Q829, $AF829), IF($AG829="N/A", $T829,$AG829)))))))</f>
        <v>9</v>
      </c>
      <c r="BP829" s="15">
        <f>IF(AX829="R", $CA829, IF(OR(AX829="P", AX829="T", AX829="N"), 0, IF($C829="DM", $T829, IF(OR(AX829="Y", AX829="IR"),$AM829,IF(AX829="C", IF($BI829="Y", IF($AF829="N/A", $Q829, $AF829), IF($AG829="N/A", $T829,$AG829)))))))</f>
        <v>9</v>
      </c>
      <c r="BQ829" s="15">
        <f>IF(AY829="R", $CA829, IF(OR(AY829="P", AY829="T", AY829="N"), 0, IF($C829="DM", $T829, IF(OR(AY829="Y", AY829="IR"),$AM829,IF(AY829="C", IF($BI829="Y", IF($AF829="N/A", $Q829, $AF829), IF($AG829="N/A", $T829,$AG829)))))))</f>
        <v>9</v>
      </c>
      <c r="BR829" s="15">
        <f>IF(AZ829="R", $CA829, IF(OR(AZ829="P", AZ829="T", AZ829="N"), 0, IF($C829="DM", $T829, IF(OR(AZ829="Y", AZ829="IR"),$AM829,IF(AZ829="C", IF($BI829="Y", IF($AF829="N/A", $Q829, $AF829), IF($AG829="N/A", $T829,$AG829)))))))</f>
        <v>9</v>
      </c>
      <c r="BS829" s="15">
        <f>IF(BA829="R", $CA829, IF(OR(BA829="P", BA829="T", BA829="N"), 0, IF($C829="DM", $T829, IF(OR(BA829="Y", BA829="IR"),$AM829,IF(BA829="C", IF($BI829="Y", IF($AF829="N/A", $Q829, $AF829), IF($AG829="N/A", $T829,$AG829)))))))</f>
        <v>9</v>
      </c>
      <c r="BT829" s="15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9</v>
      </c>
      <c r="BU829" s="15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9</v>
      </c>
      <c r="BV829" s="15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9</v>
      </c>
      <c r="BW829" s="15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9</v>
      </c>
      <c r="BX829" s="15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9</v>
      </c>
      <c r="BY829" s="15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9</v>
      </c>
      <c r="BZ829" s="15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9</v>
      </c>
      <c r="CA829" s="14" t="s">
        <v>75</v>
      </c>
      <c r="CB829" s="15">
        <f>BZ829</f>
        <v>9</v>
      </c>
      <c r="CC829" s="14">
        <f>IF(OR($BH829="T", $BH829="R"), 0, IF($BH829="C", IF($BI829="Y", IF($BA829="C", 0, IF(AF829="N/A", Q829-T829, AF829-AG829)), IF($AF829="N/A", U829, AH829)), AN829))</f>
        <v>7</v>
      </c>
      <c r="CD829" s="14">
        <f>IF(OR($BH829="T", $BH829="R"), 0, IF($BH829="C", IF($BI829="Y", 0, IF($AF829="N/A", V829, AI829)), AO829))</f>
        <v>5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S:5 G:2 GR:6</v>
      </c>
      <c r="CH829" s="6"/>
      <c r="CK829" s="6"/>
      <c r="CL829" s="6"/>
      <c r="CM829" s="6"/>
      <c r="CN829" s="6"/>
      <c r="CO829" s="6"/>
      <c r="CP829" s="6"/>
    </row>
    <row r="830" spans="1:94" x14ac:dyDescent="0.25">
      <c r="A830" s="13">
        <v>5912</v>
      </c>
      <c r="B830" s="14" t="s">
        <v>2048</v>
      </c>
      <c r="C830" s="14" t="s">
        <v>71</v>
      </c>
      <c r="D830" s="14" t="s">
        <v>56</v>
      </c>
      <c r="E830" s="14">
        <f>VLOOKUP(B830, 'Rookie Year'!$A$2:$B$55555,2,FALSE)</f>
        <v>2020</v>
      </c>
      <c r="F830" s="14">
        <v>2025</v>
      </c>
      <c r="G830" s="14" t="s">
        <v>42</v>
      </c>
      <c r="H830" s="14" t="s">
        <v>1927</v>
      </c>
      <c r="I830" s="15">
        <v>2</v>
      </c>
      <c r="J830" s="14">
        <v>1</v>
      </c>
      <c r="K830" s="16">
        <f>IF(AND(G830&lt;&gt;"N",R830="N/A"), IF(I830&lt;4, 0, 0.25),IF(I830=1, IF(J830=1,0.25, 0.25), IF(I830&lt;13, 0.25, IF(I830&lt;26, 0.4, IF(I830&lt;51, 0.6, 0.75)))))</f>
        <v>0.25</v>
      </c>
      <c r="L830" s="15">
        <f>I830-M830</f>
        <v>1</v>
      </c>
      <c r="M830" s="15">
        <f>ROUNDUP(I830*K830,0)</f>
        <v>1</v>
      </c>
      <c r="N830" s="15">
        <f>M830*J830</f>
        <v>1</v>
      </c>
      <c r="O830" s="15">
        <v>0</v>
      </c>
      <c r="P830" s="15">
        <v>0</v>
      </c>
      <c r="Q830" s="15">
        <f>N830-O830-P830</f>
        <v>1</v>
      </c>
      <c r="R830" s="14" t="s">
        <v>75</v>
      </c>
      <c r="S830" s="14">
        <f>IF(R830="N/A", J830-($B$1-F830), J830-($B$1-R830))</f>
        <v>1</v>
      </c>
      <c r="T830" s="15">
        <f>IF($S830&lt;1, "N/A", $M830)</f>
        <v>1</v>
      </c>
      <c r="U830" s="15" t="str">
        <f>IF($S830&lt;2, "N/A", $M830)</f>
        <v>N/A</v>
      </c>
      <c r="V830" s="15" t="str">
        <f>IF($S830&lt;3, "N/A", $M830)</f>
        <v>N/A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List'!$A$3:$AE$1972,19,FALSE)))</f>
        <v>N/A</v>
      </c>
      <c r="AB830" s="14" t="str">
        <f>IF(C830="DM", "N/A", IF(Z830="No","N/A",VLOOKUP(B830,'Extension List'!$A$3:$AE$1972,21,FALSE)))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>
        <f>IF(AD830="N/A", L830+T830, L830+AG830)</f>
        <v>2</v>
      </c>
      <c r="AN830" s="15" t="str">
        <f>IF(AD830="N/A", IF(U830="N/A", "N/A", L830+U830), AD830+AH830)</f>
        <v>N/A</v>
      </c>
      <c r="AO830" s="15" t="str">
        <f>IF(AD830="N/A", IF(V830="N/A", "N/A", L830+V830), IF(AI830="N/A", "N/A", AD830+AI830))</f>
        <v>N/A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40</v>
      </c>
      <c r="AS830" s="14" t="s">
        <v>40</v>
      </c>
      <c r="AT830" s="14" t="s">
        <v>40</v>
      </c>
      <c r="AU830" s="14" t="s">
        <v>40</v>
      </c>
      <c r="AV830" s="14" t="s">
        <v>40</v>
      </c>
      <c r="AW830" s="14" t="s">
        <v>40</v>
      </c>
      <c r="AX830" s="14" t="s">
        <v>40</v>
      </c>
      <c r="AY830" s="14" t="s">
        <v>40</v>
      </c>
      <c r="AZ830" s="14" t="s">
        <v>40</v>
      </c>
      <c r="BA830" s="14" t="s">
        <v>40</v>
      </c>
      <c r="BB830" s="14" t="s">
        <v>40</v>
      </c>
      <c r="BC830" s="14" t="s">
        <v>40</v>
      </c>
      <c r="BD830" s="14" t="s">
        <v>40</v>
      </c>
      <c r="BE830" s="14" t="s">
        <v>40</v>
      </c>
      <c r="BF830" s="14" t="s">
        <v>40</v>
      </c>
      <c r="BG830" s="14" t="s">
        <v>40</v>
      </c>
      <c r="BH830" s="14" t="s">
        <v>40</v>
      </c>
      <c r="BI830" s="14"/>
      <c r="BJ830" s="15">
        <f>IF(AR830="R", $CA830, IF(OR(AR830="P", AR830="T", AR830="N"), 0, IF($C830="DM", $T830, IF(OR(AR830="Y", AR830="IR"),$AM830,IF(AR830="C", IF($BI830="Y", IF($AF830="N/A", $Q830, $AF830), IF($AG830="N/A", $T830,$AG830)))))))</f>
        <v>2</v>
      </c>
      <c r="BK830" s="15">
        <f>IF(AS830="R", $CA830, IF(OR(AS830="P", AS830="T", AS830="N"), 0, IF($C830="DM", $T830, IF(OR(AS830="Y", AS830="IR"),$AM830,IF(AS830="C", IF($BI830="Y", IF($AF830="N/A", $Q830, $AF830), IF($AG830="N/A", $T830,$AG830)))))))</f>
        <v>2</v>
      </c>
      <c r="BL830" s="15">
        <f>IF(AT830="R", $CA830, IF(OR(AT830="P", AT830="T", AT830="N"), 0, IF($C830="DM", $T830, IF(OR(AT830="Y", AT830="IR"),$AM830,IF(AT830="C", IF($BI830="Y", IF($AF830="N/A", $Q830, $AF830), IF($AG830="N/A", $T830,$AG830)))))))</f>
        <v>2</v>
      </c>
      <c r="BM830" s="15">
        <f>IF(AU830="R", $CA830, IF(OR(AU830="P", AU830="T", AU830="N"), 0, IF($C830="DM", $T830, IF(OR(AU830="Y", AU830="IR"),$AM830,IF(AU830="C", IF($BI830="Y", IF($AF830="N/A", $Q830, $AF830), IF($AG830="N/A", $T830,$AG830)))))))</f>
        <v>2</v>
      </c>
      <c r="BN830" s="15">
        <f>IF(AV830="R", $CA830, IF(OR(AV830="P", AV830="T", AV830="N"), 0, IF($C830="DM", $T830, IF(OR(AV830="Y", AV830="IR"),$AM830,IF(AV830="C", IF($BI830="Y", IF($AF830="N/A", $Q830, $AF830), IF($AG830="N/A", $T830,$AG830)))))))</f>
        <v>2</v>
      </c>
      <c r="BO830" s="15">
        <f>IF(AW830="R", $CA830, IF(OR(AW830="P", AW830="T", AW830="N"), 0, IF($C830="DM", $T830, IF(OR(AW830="Y", AW830="IR"),$AM830,IF(AW830="C", IF($BI830="Y", IF($AF830="N/A", $Q830, $AF830), IF($AG830="N/A", $T830,$AG830)))))))</f>
        <v>2</v>
      </c>
      <c r="BP830" s="15">
        <f>IF(AX830="R", $CA830, IF(OR(AX830="P", AX830="T", AX830="N"), 0, IF($C830="DM", $T830, IF(OR(AX830="Y", AX830="IR"),$AM830,IF(AX830="C", IF($BI830="Y", IF($AF830="N/A", $Q830, $AF830), IF($AG830="N/A", $T830,$AG830)))))))</f>
        <v>2</v>
      </c>
      <c r="BQ830" s="15">
        <f>IF(AY830="R", $CA830, IF(OR(AY830="P", AY830="T", AY830="N"), 0, IF($C830="DM", $T830, IF(OR(AY830="Y", AY830="IR"),$AM830,IF(AY830="C", IF($BI830="Y", IF($AF830="N/A", $Q830, $AF830), IF($AG830="N/A", $T830,$AG830)))))))</f>
        <v>2</v>
      </c>
      <c r="BR830" s="15">
        <f>IF(AZ830="R", $CA830, IF(OR(AZ830="P", AZ830="T", AZ830="N"), 0, IF($C830="DM", $T830, IF(OR(AZ830="Y", AZ830="IR"),$AM830,IF(AZ830="C", IF($BI830="Y", IF($AF830="N/A", $Q830, $AF830), IF($AG830="N/A", $T830,$AG830)))))))</f>
        <v>2</v>
      </c>
      <c r="BS830" s="15">
        <f>IF(BA830="R", $CA830, IF(OR(BA830="P", BA830="T", BA830="N"), 0, IF($C830="DM", $T830, IF(OR(BA830="Y", BA830="IR"),$AM830,IF(BA830="C", IF($BI830="Y", IF($AF830="N/A", $Q830, $AF830), IF($AG830="N/A", $T830,$AG830)))))))</f>
        <v>2</v>
      </c>
      <c r="BT830" s="15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2</v>
      </c>
      <c r="BU830" s="15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2</v>
      </c>
      <c r="BV830" s="15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2</v>
      </c>
      <c r="BW830" s="15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2</v>
      </c>
      <c r="BX830" s="15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2</v>
      </c>
      <c r="BY830" s="15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2</v>
      </c>
      <c r="BZ830" s="15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2</v>
      </c>
      <c r="CA830" s="14" t="s">
        <v>75</v>
      </c>
      <c r="CB830" s="15">
        <f>BZ830</f>
        <v>2</v>
      </c>
      <c r="CC830" s="14" t="str">
        <f>IF(OR($BH830="T", $BH830="R"), 0, IF($BH830="C", IF($BI830="Y", IF($BA830="C", 0, IF(AF830="N/A", Q830-T830, AF830-AG830)), IF($AF830="N/A", U830, AH830)), AN830))</f>
        <v>N/A</v>
      </c>
      <c r="CD830" s="14" t="str">
        <f>IF(OR($BH830="T", $BH830="R"), 0, IF($BH830="C", IF($BI830="Y", 0, IF($AF830="N/A", V830, AI830)), AO830))</f>
        <v>N/A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S:1 G:1 GR:1</v>
      </c>
      <c r="CH830" s="6"/>
      <c r="CK830" s="6"/>
      <c r="CL830" s="6"/>
      <c r="CM830" s="6"/>
      <c r="CN830" s="6"/>
      <c r="CO830" s="6"/>
      <c r="CP830" s="6"/>
    </row>
    <row r="831" spans="1:94" x14ac:dyDescent="0.25">
      <c r="A831" s="13">
        <v>6173</v>
      </c>
      <c r="B831" s="14" t="s">
        <v>2302</v>
      </c>
      <c r="C831" s="14" t="s">
        <v>71</v>
      </c>
      <c r="D831" s="14" t="s">
        <v>56</v>
      </c>
      <c r="E831" s="14">
        <f>VLOOKUP(B831, 'Rookie Year'!$A$2:$B$55555,2,FALSE)</f>
        <v>2020</v>
      </c>
      <c r="F831" s="14">
        <v>2025</v>
      </c>
      <c r="G831" s="14" t="s">
        <v>42</v>
      </c>
      <c r="H831" s="14">
        <v>2</v>
      </c>
      <c r="I831" s="15">
        <v>1</v>
      </c>
      <c r="J831" s="14">
        <v>1</v>
      </c>
      <c r="K831" s="16">
        <f>IF(AND(G831&lt;&gt;"N",R831="N/A"), IF(I831&lt;4, 0, 0.25),IF(I831=1, IF(J831=1,0.25, 0.25), IF(I831&lt;13, 0.25, IF(I831&lt;26, 0.4, IF(I831&lt;51, 0.6, 0.75)))))</f>
        <v>0.25</v>
      </c>
      <c r="L831" s="15">
        <f>I831-M831</f>
        <v>0</v>
      </c>
      <c r="M831" s="15">
        <f>ROUNDUP(I831*K831,0)</f>
        <v>1</v>
      </c>
      <c r="N831" s="15">
        <f>M831*J831</f>
        <v>1</v>
      </c>
      <c r="O831" s="15">
        <v>0</v>
      </c>
      <c r="P831" s="15">
        <v>0</v>
      </c>
      <c r="Q831" s="15">
        <f>N831-O831-P831</f>
        <v>1</v>
      </c>
      <c r="R831" s="14" t="s">
        <v>75</v>
      </c>
      <c r="S831" s="14">
        <f>IF(R831="N/A", J831-($B$1-F831), J831-($B$1-R831))</f>
        <v>1</v>
      </c>
      <c r="T831" s="15">
        <f>IF($S831&lt;1, "N/A", $M831)</f>
        <v>1</v>
      </c>
      <c r="U831" s="15" t="str">
        <f>IF($S831&lt;2, "N/A", $M831)</f>
        <v>N/A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List'!$A$3:$AE$1972,19,FALSE)))</f>
        <v>N/A</v>
      </c>
      <c r="AB831" s="14" t="str">
        <f>IF(C831="DM", "N/A", IF(Z831="No","N/A",VLOOKUP(B831,'Extension List'!$A$3:$AE$1972,21,FALSE)))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>
        <f>IF(AD831="N/A", L831+T831, L831+AG831)</f>
        <v>1</v>
      </c>
      <c r="AN831" s="15" t="str">
        <f>IF(AD831="N/A", IF(U831="N/A", "N/A", L831+U831), AD831+AH831)</f>
        <v>N/A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42</v>
      </c>
      <c r="AS831" s="14" t="s">
        <v>42</v>
      </c>
      <c r="AT831" s="14" t="s">
        <v>40</v>
      </c>
      <c r="AU831" s="14" t="s">
        <v>40</v>
      </c>
      <c r="AV831" s="14" t="s">
        <v>40</v>
      </c>
      <c r="AW831" s="14" t="s">
        <v>40</v>
      </c>
      <c r="AX831" s="14" t="s">
        <v>40</v>
      </c>
      <c r="AY831" s="14" t="s">
        <v>40</v>
      </c>
      <c r="AZ831" s="14" t="s">
        <v>40</v>
      </c>
      <c r="BA831" s="14" t="s">
        <v>40</v>
      </c>
      <c r="BB831" s="14" t="s">
        <v>40</v>
      </c>
      <c r="BC831" s="14" t="s">
        <v>40</v>
      </c>
      <c r="BD831" s="14" t="s">
        <v>40</v>
      </c>
      <c r="BE831" s="14" t="s">
        <v>40</v>
      </c>
      <c r="BF831" s="14" t="s">
        <v>40</v>
      </c>
      <c r="BG831" s="14" t="s">
        <v>40</v>
      </c>
      <c r="BH831" s="14" t="s">
        <v>40</v>
      </c>
      <c r="BJ831" s="15">
        <f>IF(AR831="R", $CA831, IF(OR(AR831="P", AR831="T", AR831="N"), 0, IF($C831="DM", $T831, IF(OR(AR831="Y", AR831="IR"),$AM831,IF(AR831="C", IF($BI831="Y", IF($AF831="N/A", $Q831, $AF831), IF($AG831="N/A", $T831,$AG831)))))))</f>
        <v>0</v>
      </c>
      <c r="BK831" s="15">
        <f>IF(AS831="R", $CA831, IF(OR(AS831="P", AS831="T", AS831="N"), 0, IF($C831="DM", $T831, IF(OR(AS831="Y", AS831="IR"),$AM831,IF(AS831="C", IF($BI831="Y", IF($AF831="N/A", $Q831, $AF831), IF($AG831="N/A", $T831,$AG831)))))))</f>
        <v>0</v>
      </c>
      <c r="BL831" s="15">
        <f>IF(AT831="R", $CA831, IF(OR(AT831="P", AT831="T", AT831="N"), 0, IF($C831="DM", $T831, IF(OR(AT831="Y", AT831="IR"),$AM831,IF(AT831="C", IF($BI831="Y", IF($AF831="N/A", $Q831, $AF831), IF($AG831="N/A", $T831,$AG831)))))))</f>
        <v>1</v>
      </c>
      <c r="BM831" s="15">
        <f>IF(AU831="R", $CA831, IF(OR(AU831="P", AU831="T", AU831="N"), 0, IF($C831="DM", $T831, IF(OR(AU831="Y", AU831="IR"),$AM831,IF(AU831="C", IF($BI831="Y", IF($AF831="N/A", $Q831, $AF831), IF($AG831="N/A", $T831,$AG831)))))))</f>
        <v>1</v>
      </c>
      <c r="BN831" s="15">
        <f>IF(AV831="R", $CA831, IF(OR(AV831="P", AV831="T", AV831="N"), 0, IF($C831="DM", $T831, IF(OR(AV831="Y", AV831="IR"),$AM831,IF(AV831="C", IF($BI831="Y", IF($AF831="N/A", $Q831, $AF831), IF($AG831="N/A", $T831,$AG831)))))))</f>
        <v>1</v>
      </c>
      <c r="BO831" s="15">
        <f>IF(AW831="R", $CA831, IF(OR(AW831="P", AW831="T", AW831="N"), 0, IF($C831="DM", $T831, IF(OR(AW831="Y", AW831="IR"),$AM831,IF(AW831="C", IF($BI831="Y", IF($AF831="N/A", $Q831, $AF831), IF($AG831="N/A", $T831,$AG831)))))))</f>
        <v>1</v>
      </c>
      <c r="BP831" s="15">
        <f>IF(AX831="R", $CA831, IF(OR(AX831="P", AX831="T", AX831="N"), 0, IF($C831="DM", $T831, IF(OR(AX831="Y", AX831="IR"),$AM831,IF(AX831="C", IF($BI831="Y", IF($AF831="N/A", $Q831, $AF831), IF($AG831="N/A", $T831,$AG831)))))))</f>
        <v>1</v>
      </c>
      <c r="BQ831" s="15">
        <f>IF(AY831="R", $CA831, IF(OR(AY831="P", AY831="T", AY831="N"), 0, IF($C831="DM", $T831, IF(OR(AY831="Y", AY831="IR"),$AM831,IF(AY831="C", IF($BI831="Y", IF($AF831="N/A", $Q831, $AF831), IF($AG831="N/A", $T831,$AG831)))))))</f>
        <v>1</v>
      </c>
      <c r="BR831" s="15">
        <f>IF(AZ831="R", $CA831, IF(OR(AZ831="P", AZ831="T", AZ831="N"), 0, IF($C831="DM", $T831, IF(OR(AZ831="Y", AZ831="IR"),$AM831,IF(AZ831="C", IF($BI831="Y", IF($AF831="N/A", $Q831, $AF831), IF($AG831="N/A", $T831,$AG831)))))))</f>
        <v>1</v>
      </c>
      <c r="BS831" s="15">
        <f>IF(BA831="R", $CA831, IF(OR(BA831="P", BA831="T", BA831="N"), 0, IF($C831="DM", $T831, IF(OR(BA831="Y", BA831="IR"),$AM831,IF(BA831="C", IF($BI831="Y", IF($AF831="N/A", $Q831, $AF831), IF($AG831="N/A", $T831,$AG831)))))))</f>
        <v>1</v>
      </c>
      <c r="BT831" s="15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1</v>
      </c>
      <c r="BU831" s="15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1</v>
      </c>
      <c r="BV831" s="15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1</v>
      </c>
      <c r="BW831" s="15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1</v>
      </c>
      <c r="BX831" s="15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1</v>
      </c>
      <c r="BY831" s="15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1</v>
      </c>
      <c r="BZ831" s="15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1</v>
      </c>
      <c r="CA831" s="14" t="s">
        <v>75</v>
      </c>
      <c r="CB831" s="15">
        <f>BZ831</f>
        <v>1</v>
      </c>
      <c r="CC831" s="14" t="str">
        <f>IF(OR($BH831="T", $BH831="R"), 0, IF($BH831="C", IF($BI831="Y", IF($BA831="C", 0, IF(AF831="N/A", Q831-T831, AF831-AG831)), IF($AF831="N/A", U831, AH831)), AN831))</f>
        <v>N/A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G:1 GR:1</v>
      </c>
      <c r="CH831" s="6"/>
      <c r="CK831" s="6"/>
      <c r="CL831" s="6"/>
      <c r="CM831" s="6"/>
      <c r="CN831" s="6"/>
      <c r="CO831" s="6"/>
      <c r="CP831" s="6"/>
    </row>
    <row r="832" spans="1:94" x14ac:dyDescent="0.25">
      <c r="A832" s="13">
        <v>5245</v>
      </c>
      <c r="B832" s="14" t="s">
        <v>2877</v>
      </c>
      <c r="C832" s="14" t="s">
        <v>71</v>
      </c>
      <c r="D832" s="14" t="s">
        <v>56</v>
      </c>
      <c r="E832" s="14">
        <f>VLOOKUP(B832, 'Rookie Year'!$A$2:$B$55555,2,FALSE)</f>
        <v>2023</v>
      </c>
      <c r="F832" s="14">
        <v>2023</v>
      </c>
      <c r="G832" s="14" t="s">
        <v>40</v>
      </c>
      <c r="H832" s="14" t="s">
        <v>2225</v>
      </c>
      <c r="I832" s="15">
        <v>1</v>
      </c>
      <c r="J832" s="14">
        <v>3</v>
      </c>
      <c r="K832" s="16">
        <f>IF(AND(G832&lt;&gt;"N",R832="N/A"), IF(I832&lt;4, 0, 0.25),IF(I832=1, IF(J832=1,0.25, 0.25), IF(I832&lt;13, 0.25, IF(I832&lt;26, 0.4, IF(I832&lt;51, 0.6, 0.75)))))</f>
        <v>0</v>
      </c>
      <c r="L832" s="15">
        <f>I832-M832</f>
        <v>1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1</v>
      </c>
      <c r="T832" s="15">
        <v>0</v>
      </c>
      <c r="U832" s="15" t="str">
        <f>IF($S832&lt;2, "N/A", $M832)</f>
        <v>N/A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Yes</v>
      </c>
      <c r="AA832" s="17">
        <f>IF(C832="DM", "N/A", IF(Z832="No","N/A",VLOOKUP(B832,'Extension List'!$A$3:$AE$1972,19,FALSE)))</f>
        <v>1</v>
      </c>
      <c r="AB832" s="14">
        <f>IF(C832="DM", "N/A", IF(Z832="No","N/A",VLOOKUP(B832,'Extension List'!$A$3:$AE$1972,21,FALSE)))</f>
        <v>1</v>
      </c>
      <c r="AC832" s="14">
        <f>IF(AA832="N/A", "N/A", 0)</f>
        <v>0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>
        <f>IF(AD832="N/A", L832+T832, L832+AG832)</f>
        <v>1</v>
      </c>
      <c r="AN832" s="15" t="str">
        <f>IF(AD832="N/A", IF(U832="N/A", "N/A", L832+U832), AD832+AH832)</f>
        <v>N/A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44</v>
      </c>
      <c r="AS832" s="14" t="s">
        <v>44</v>
      </c>
      <c r="AT832" s="14" t="s">
        <v>44</v>
      </c>
      <c r="AU832" s="14" t="s">
        <v>44</v>
      </c>
      <c r="AV832" s="14" t="s">
        <v>44</v>
      </c>
      <c r="AW832" s="14" t="s">
        <v>44</v>
      </c>
      <c r="AX832" s="14" t="s">
        <v>44</v>
      </c>
      <c r="AY832" s="14" t="s">
        <v>44</v>
      </c>
      <c r="AZ832" s="14" t="s">
        <v>44</v>
      </c>
      <c r="BA832" s="14" t="s">
        <v>44</v>
      </c>
      <c r="BB832" s="14" t="s">
        <v>44</v>
      </c>
      <c r="BC832" s="14" t="s">
        <v>44</v>
      </c>
      <c r="BD832" s="14" t="s">
        <v>44</v>
      </c>
      <c r="BE832" s="14" t="s">
        <v>44</v>
      </c>
      <c r="BF832" s="14" t="s">
        <v>44</v>
      </c>
      <c r="BG832" s="14" t="s">
        <v>44</v>
      </c>
      <c r="BH832" s="14" t="s">
        <v>44</v>
      </c>
      <c r="BI832" s="14"/>
      <c r="BJ832" s="15">
        <f>IF(AR832="R", $CA832, IF(OR(AR832="P", AR832="T", AR832="N"), 0, IF($C832="DM", $T832, IF(OR(AR832="Y", AR832="IR"),$AM832,IF(AR832="C", IF($BI832="Y", IF($AF832="N/A", $Q832, $AF832), IF($AG832="N/A", $T832,$AG832)))))))</f>
        <v>0</v>
      </c>
      <c r="BK832" s="15">
        <f>IF(AS832="R", $CA832, IF(OR(AS832="P", AS832="T", AS832="N"), 0, IF($C832="DM", $T832, IF(OR(AS832="Y", AS832="IR"),$AM832,IF(AS832="C", IF($BI832="Y", IF($AF832="N/A", $Q832, $AF832), IF($AG832="N/A", $T832,$AG832)))))))</f>
        <v>0</v>
      </c>
      <c r="BL832" s="15">
        <f>IF(AT832="R", $CA832, IF(OR(AT832="P", AT832="T", AT832="N"), 0, IF($C832="DM", $T832, IF(OR(AT832="Y", AT832="IR"),$AM832,IF(AT832="C", IF($BI832="Y", IF($AF832="N/A", $Q832, $AF832), IF($AG832="N/A", $T832,$AG832)))))))</f>
        <v>0</v>
      </c>
      <c r="BM832" s="15">
        <f>IF(AU832="R", $CA832, IF(OR(AU832="P", AU832="T", AU832="N"), 0, IF($C832="DM", $T832, IF(OR(AU832="Y", AU832="IR"),$AM832,IF(AU832="C", IF($BI832="Y", IF($AF832="N/A", $Q832, $AF832), IF($AG832="N/A", $T832,$AG832)))))))</f>
        <v>0</v>
      </c>
      <c r="BN832" s="15">
        <f>IF(AV832="R", $CA832, IF(OR(AV832="P", AV832="T", AV832="N"), 0, IF($C832="DM", $T832, IF(OR(AV832="Y", AV832="IR"),$AM832,IF(AV832="C", IF($BI832="Y", IF($AF832="N/A", $Q832, $AF832), IF($AG832="N/A", $T832,$AG832)))))))</f>
        <v>0</v>
      </c>
      <c r="BO832" s="15">
        <f>IF(AW832="R", $CA832, IF(OR(AW832="P", AW832="T", AW832="N"), 0, IF($C832="DM", $T832, IF(OR(AW832="Y", AW832="IR"),$AM832,IF(AW832="C", IF($BI832="Y", IF($AF832="N/A", $Q832, $AF832), IF($AG832="N/A", $T832,$AG832)))))))</f>
        <v>0</v>
      </c>
      <c r="BP832" s="15">
        <f>IF(AX832="R", $CA832, IF(OR(AX832="P", AX832="T", AX832="N"), 0, IF($C832="DM", $T832, IF(OR(AX832="Y", AX832="IR"),$AM832,IF(AX832="C", IF($BI832="Y", IF($AF832="N/A", $Q832, $AF832), IF($AG832="N/A", $T832,$AG832)))))))</f>
        <v>0</v>
      </c>
      <c r="BQ832" s="15">
        <f>IF(AY832="R", $CA832, IF(OR(AY832="P", AY832="T", AY832="N"), 0, IF($C832="DM", $T832, IF(OR(AY832="Y", AY832="IR"),$AM832,IF(AY832="C", IF($BI832="Y", IF($AF832="N/A", $Q832, $AF832), IF($AG832="N/A", $T832,$AG832)))))))</f>
        <v>0</v>
      </c>
      <c r="BR832" s="15">
        <f>IF(AZ832="R", $CA832, IF(OR(AZ832="P", AZ832="T", AZ832="N"), 0, IF($C832="DM", $T832, IF(OR(AZ832="Y", AZ832="IR"),$AM832,IF(AZ832="C", IF($BI832="Y", IF($AF832="N/A", $Q832, $AF832), IF($AG832="N/A", $T832,$AG832)))))))</f>
        <v>0</v>
      </c>
      <c r="BS832" s="15">
        <f>IF(BA832="R", $CA832, IF(OR(BA832="P", BA832="T", BA832="N"), 0, IF($C832="DM", $T832, IF(OR(BA832="Y", BA832="IR"),$AM832,IF(BA832="C", IF($BI832="Y", IF($AF832="N/A", $Q832, $AF832), IF($AG832="N/A", $T832,$AG832)))))))</f>
        <v>0</v>
      </c>
      <c r="BT832" s="15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0</v>
      </c>
      <c r="BU832" s="15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0</v>
      </c>
      <c r="BV832" s="15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0</v>
      </c>
      <c r="BW832" s="15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0</v>
      </c>
      <c r="BX832" s="15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0</v>
      </c>
      <c r="BY832" s="15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0</v>
      </c>
      <c r="BZ832" s="15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0</v>
      </c>
      <c r="CA832" s="14" t="s">
        <v>75</v>
      </c>
      <c r="CB832" s="15">
        <f>BZ832</f>
        <v>0</v>
      </c>
      <c r="CC832" s="14" t="str">
        <f>IF(OR($BH832="T", $BH832="R"), 0, IF($BH832="C", IF($BI832="Y", IF($BA832="C", 0, IF(AF832="N/A", Q832-T832, AF832-AG832)), IF($AF832="N/A", U832, AH832)), AN832))</f>
        <v>N/A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S:1 G:0 GR:0</v>
      </c>
      <c r="CH832" s="6"/>
      <c r="CK832" s="6"/>
      <c r="CL832" s="6"/>
      <c r="CM832" s="6"/>
      <c r="CN832" s="6"/>
      <c r="CO832" s="6"/>
      <c r="CP832" s="6"/>
    </row>
    <row r="833" spans="1:94" x14ac:dyDescent="0.25">
      <c r="A833" s="13">
        <v>6224</v>
      </c>
      <c r="B833" s="14" t="s">
        <v>3264</v>
      </c>
      <c r="C833" s="14" t="s">
        <v>71</v>
      </c>
      <c r="D833" s="14" t="s">
        <v>56</v>
      </c>
      <c r="E833" s="14">
        <f>VLOOKUP(B833, 'Rookie Year'!$A$2:$B$55555,2,FALSE)</f>
        <v>2025</v>
      </c>
      <c r="F833" s="14">
        <v>2025</v>
      </c>
      <c r="G833" s="14" t="s">
        <v>42</v>
      </c>
      <c r="H833" s="14">
        <v>6</v>
      </c>
      <c r="I833" s="15">
        <v>1</v>
      </c>
      <c r="J833" s="14">
        <v>1</v>
      </c>
      <c r="K833" s="16">
        <f>IF(AND(G833&lt;&gt;"N",R833="N/A"), IF(I833&lt;4, 0, 0.25),IF(I833=1, IF(J833=1,0.25, 0.25), IF(I833&lt;13, 0.25, IF(I833&lt;26, 0.4, IF(I833&lt;51, 0.6, 0.75)))))</f>
        <v>0.25</v>
      </c>
      <c r="L833" s="15">
        <f>I833-M833</f>
        <v>0</v>
      </c>
      <c r="M833" s="15">
        <f>ROUNDUP(I833*K833,0)</f>
        <v>1</v>
      </c>
      <c r="N833" s="15">
        <f>M833*J833</f>
        <v>1</v>
      </c>
      <c r="O833" s="15">
        <v>0</v>
      </c>
      <c r="P833" s="15">
        <v>0</v>
      </c>
      <c r="Q833" s="15">
        <f>N833-O833-P833</f>
        <v>1</v>
      </c>
      <c r="R833" s="14" t="s">
        <v>75</v>
      </c>
      <c r="S833" s="14">
        <f>IF(R833="N/A", J833-($B$1-F833), J833-($B$1-R833))</f>
        <v>1</v>
      </c>
      <c r="T833" s="15">
        <f>IF($S833&lt;1, "N/A", $M833)</f>
        <v>1</v>
      </c>
      <c r="U833" s="15" t="str">
        <f>IF($S833&lt;2, "N/A", $M833)</f>
        <v>N/A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List'!$A$3:$AE$1972,19,FALSE)))</f>
        <v>N/A</v>
      </c>
      <c r="AB833" s="14" t="str">
        <f>IF(C833="DM", "N/A", IF(Z833="No","N/A",VLOOKUP(B833,'Extension List'!$A$3:$AE$1972,21,FALSE)))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>
        <f>IF(AD833="N/A", L833+T833, L833+AG833)</f>
        <v>1</v>
      </c>
      <c r="AN833" s="15" t="str">
        <f>IF(AD833="N/A", IF(U833="N/A", "N/A", L833+U833), AD833+AH833)</f>
        <v>N/A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42</v>
      </c>
      <c r="AS833" s="14" t="s">
        <v>42</v>
      </c>
      <c r="AT833" s="14" t="s">
        <v>42</v>
      </c>
      <c r="AU833" s="14" t="s">
        <v>42</v>
      </c>
      <c r="AV833" s="14" t="s">
        <v>42</v>
      </c>
      <c r="AW833" s="14" t="s">
        <v>42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J833" s="15">
        <f>IF(AR833="R", $CA833, IF(OR(AR833="P", AR833="T", AR833="N"), 0, IF($C833="DM", $T833, IF(OR(AR833="Y", AR833="IR"),$AM833,IF(AR833="C", IF($BI833="Y", IF($AF833="N/A", $Q833, $AF833), IF($AG833="N/A", $T833,$AG833)))))))</f>
        <v>0</v>
      </c>
      <c r="BK833" s="15">
        <f>IF(AS833="R", $CA833, IF(OR(AS833="P", AS833="T", AS833="N"), 0, IF($C833="DM", $T833, IF(OR(AS833="Y", AS833="IR"),$AM833,IF(AS833="C", IF($BI833="Y", IF($AF833="N/A", $Q833, $AF833), IF($AG833="N/A", $T833,$AG833)))))))</f>
        <v>0</v>
      </c>
      <c r="BL833" s="15">
        <f>IF(AT833="R", $CA833, IF(OR(AT833="P", AT833="T", AT833="N"), 0, IF($C833="DM", $T833, IF(OR(AT833="Y", AT833="IR"),$AM833,IF(AT833="C", IF($BI833="Y", IF($AF833="N/A", $Q833, $AF833), IF($AG833="N/A", $T833,$AG833)))))))</f>
        <v>0</v>
      </c>
      <c r="BM833" s="15">
        <f>IF(AU833="R", $CA833, IF(OR(AU833="P", AU833="T", AU833="N"), 0, IF($C833="DM", $T833, IF(OR(AU833="Y", AU833="IR"),$AM833,IF(AU833="C", IF($BI833="Y", IF($AF833="N/A", $Q833, $AF833), IF($AG833="N/A", $T833,$AG833)))))))</f>
        <v>0</v>
      </c>
      <c r="BN833" s="15">
        <f>IF(AV833="R", $CA833, IF(OR(AV833="P", AV833="T", AV833="N"), 0, IF($C833="DM", $T833, IF(OR(AV833="Y", AV833="IR"),$AM833,IF(AV833="C", IF($BI833="Y", IF($AF833="N/A", $Q833, $AF833), IF($AG833="N/A", $T833,$AG833)))))))</f>
        <v>0</v>
      </c>
      <c r="BO833" s="15">
        <f>IF(AW833="R", $CA833, IF(OR(AW833="P", AW833="T", AW833="N"), 0, IF($C833="DM", $T833, IF(OR(AW833="Y", AW833="IR"),$AM833,IF(AW833="C", IF($BI833="Y", IF($AF833="N/A", $Q833, $AF833), IF($AG833="N/A", $T833,$AG833)))))))</f>
        <v>0</v>
      </c>
      <c r="BP833" s="15">
        <f>IF(AX833="R", $CA833, IF(OR(AX833="P", AX833="T", AX833="N"), 0, IF($C833="DM", $T833, IF(OR(AX833="Y", AX833="IR"),$AM833,IF(AX833="C", IF($BI833="Y", IF($AF833="N/A", $Q833, $AF833), IF($AG833="N/A", $T833,$AG833)))))))</f>
        <v>1</v>
      </c>
      <c r="BQ833" s="15">
        <f>IF(AY833="R", $CA833, IF(OR(AY833="P", AY833="T", AY833="N"), 0, IF($C833="DM", $T833, IF(OR(AY833="Y", AY833="IR"),$AM833,IF(AY833="C", IF($BI833="Y", IF($AF833="N/A", $Q833, $AF833), IF($AG833="N/A", $T833,$AG833)))))))</f>
        <v>1</v>
      </c>
      <c r="BR833" s="15">
        <f>IF(AZ833="R", $CA833, IF(OR(AZ833="P", AZ833="T", AZ833="N"), 0, IF($C833="DM", $T833, IF(OR(AZ833="Y", AZ833="IR"),$AM833,IF(AZ833="C", IF($BI833="Y", IF($AF833="N/A", $Q833, $AF833), IF($AG833="N/A", $T833,$AG833)))))))</f>
        <v>1</v>
      </c>
      <c r="BS833" s="15">
        <f>IF(BA833="R", $CA833, IF(OR(BA833="P", BA833="T", BA833="N"), 0, IF($C833="DM", $T833, IF(OR(BA833="Y", BA833="IR"),$AM833,IF(BA833="C", IF($BI833="Y", IF($AF833="N/A", $Q833, $AF833), IF($AG833="N/A", $T833,$AG833)))))))</f>
        <v>1</v>
      </c>
      <c r="BT833" s="15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1</v>
      </c>
      <c r="BU833" s="15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1</v>
      </c>
      <c r="BV833" s="15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1</v>
      </c>
      <c r="BW833" s="15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1</v>
      </c>
      <c r="BX833" s="15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1</v>
      </c>
      <c r="BY833" s="15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1</v>
      </c>
      <c r="BZ833" s="15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1</v>
      </c>
      <c r="CA833" s="14" t="s">
        <v>75</v>
      </c>
      <c r="CB833" s="15">
        <f>BZ833</f>
        <v>1</v>
      </c>
      <c r="CC833" s="14" t="str">
        <f>IF(OR($BH833="T", $BH833="R"), 0, IF($BH833="C", IF($BI833="Y", IF($BA833="C", 0, IF(AF833="N/A", Q833-T833, AF833-AG833)), IF($AF833="N/A", U833, AH833)), AN833))</f>
        <v>N/A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G:1 GR:1</v>
      </c>
      <c r="CH833" s="6"/>
      <c r="CK833" s="6"/>
      <c r="CL833" s="6"/>
      <c r="CM833" s="6"/>
      <c r="CN833" s="6"/>
      <c r="CO833" s="6"/>
      <c r="CP833" s="6"/>
    </row>
    <row r="834" spans="1:94" x14ac:dyDescent="0.25">
      <c r="A834" s="13">
        <v>4081</v>
      </c>
      <c r="B834" s="14" t="s">
        <v>382</v>
      </c>
      <c r="C834" s="14" t="s">
        <v>72</v>
      </c>
      <c r="D834" s="14" t="s">
        <v>56</v>
      </c>
      <c r="E834" s="14">
        <f>VLOOKUP(B834, 'Rookie Year'!$A$2:$B$55555,2,FALSE)</f>
        <v>2016</v>
      </c>
      <c r="F834" s="14">
        <v>2021</v>
      </c>
      <c r="G834" s="14" t="s">
        <v>42</v>
      </c>
      <c r="H834" s="14" t="s">
        <v>1927</v>
      </c>
      <c r="I834" s="15">
        <v>1</v>
      </c>
      <c r="J834" s="14">
        <v>3</v>
      </c>
      <c r="K834" s="16">
        <f>IF(AND(G834&lt;&gt;"N",R834="N/A"), IF(I834&lt;4, 0, 0.25),IF(I834=1, IF(J834=1,0.25, 0.25), IF(I834&lt;13, 0.25, IF(I834&lt;26, 0.4, IF(I834&lt;51, 0.6, 0.75)))))</f>
        <v>0.25</v>
      </c>
      <c r="L834" s="15">
        <f>I834-M834</f>
        <v>0</v>
      </c>
      <c r="M834" s="15">
        <f>ROUNDUP(I834*K834,0)</f>
        <v>1</v>
      </c>
      <c r="N834" s="15">
        <f>M834*J834</f>
        <v>3</v>
      </c>
      <c r="O834" s="15">
        <v>2</v>
      </c>
      <c r="P834" s="15">
        <v>0</v>
      </c>
      <c r="Q834" s="15">
        <f>N834-O834-P834</f>
        <v>1</v>
      </c>
      <c r="R834" s="14">
        <v>2023</v>
      </c>
      <c r="S834" s="14">
        <f>IF(R834="N/A", J834-($B$1-F834), J834-($B$1-R834))</f>
        <v>1</v>
      </c>
      <c r="T834" s="15">
        <v>1</v>
      </c>
      <c r="U834" s="15" t="str">
        <f>IF($S834&lt;2, "N/A", $M834)</f>
        <v>N/A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List'!$A$3:$AE$1972,19,FALSE)))</f>
        <v>N/A</v>
      </c>
      <c r="AB834" s="14" t="str">
        <f>IF(C834="DM", "N/A", IF(Z834="No","N/A",VLOOKUP(B834,'Extension List'!$A$3:$AE$1972,21,FALSE)))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>
        <f>IF(AD834="N/A", L834+T834, L834+AG834)</f>
        <v>1</v>
      </c>
      <c r="AN834" s="15" t="str">
        <f>IF(AD834="N/A", IF(U834="N/A", "N/A", L834+U834), AD834+AH834)</f>
        <v>N/A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40</v>
      </c>
      <c r="AS834" s="14" t="s">
        <v>40</v>
      </c>
      <c r="AT834" s="14" t="s">
        <v>40</v>
      </c>
      <c r="AU834" s="14" t="s">
        <v>40</v>
      </c>
      <c r="AV834" s="14" t="s">
        <v>40</v>
      </c>
      <c r="AW834" s="14" t="s">
        <v>40</v>
      </c>
      <c r="AX834" s="14" t="s">
        <v>40</v>
      </c>
      <c r="AY834" s="14" t="s">
        <v>40</v>
      </c>
      <c r="AZ834" s="14" t="s">
        <v>40</v>
      </c>
      <c r="BA834" s="14" t="s">
        <v>40</v>
      </c>
      <c r="BB834" s="14" t="s">
        <v>40</v>
      </c>
      <c r="BC834" s="14" t="s">
        <v>40</v>
      </c>
      <c r="BD834" s="14" t="s">
        <v>40</v>
      </c>
      <c r="BE834" s="14" t="s">
        <v>40</v>
      </c>
      <c r="BF834" s="14" t="s">
        <v>40</v>
      </c>
      <c r="BG834" s="14" t="s">
        <v>40</v>
      </c>
      <c r="BH834" s="14" t="s">
        <v>40</v>
      </c>
      <c r="BI834" s="14"/>
      <c r="BJ834" s="15">
        <f>IF(AR834="R", $CA834, IF(OR(AR834="P", AR834="T", AR834="N"), 0, IF($C834="DM", $T834, IF(OR(AR834="Y", AR834="IR"),$AM834,IF(AR834="C", IF($BI834="Y", IF($AF834="N/A", $Q834, $AF834), IF($AG834="N/A", $T834,$AG834)))))))</f>
        <v>1</v>
      </c>
      <c r="BK834" s="15">
        <f>IF(AS834="R", $CA834, IF(OR(AS834="P", AS834="T", AS834="N"), 0, IF($C834="DM", $T834, IF(OR(AS834="Y", AS834="IR"),$AM834,IF(AS834="C", IF($BI834="Y", IF($AF834="N/A", $Q834, $AF834), IF($AG834="N/A", $T834,$AG834)))))))</f>
        <v>1</v>
      </c>
      <c r="BL834" s="15">
        <f>IF(AT834="R", $CA834, IF(OR(AT834="P", AT834="T", AT834="N"), 0, IF($C834="DM", $T834, IF(OR(AT834="Y", AT834="IR"),$AM834,IF(AT834="C", IF($BI834="Y", IF($AF834="N/A", $Q834, $AF834), IF($AG834="N/A", $T834,$AG834)))))))</f>
        <v>1</v>
      </c>
      <c r="BM834" s="15">
        <f>IF(AU834="R", $CA834, IF(OR(AU834="P", AU834="T", AU834="N"), 0, IF($C834="DM", $T834, IF(OR(AU834="Y", AU834="IR"),$AM834,IF(AU834="C", IF($BI834="Y", IF($AF834="N/A", $Q834, $AF834), IF($AG834="N/A", $T834,$AG834)))))))</f>
        <v>1</v>
      </c>
      <c r="BN834" s="15">
        <f>IF(AV834="R", $CA834, IF(OR(AV834="P", AV834="T", AV834="N"), 0, IF($C834="DM", $T834, IF(OR(AV834="Y", AV834="IR"),$AM834,IF(AV834="C", IF($BI834="Y", IF($AF834="N/A", $Q834, $AF834), IF($AG834="N/A", $T834,$AG834)))))))</f>
        <v>1</v>
      </c>
      <c r="BO834" s="15">
        <f>IF(AW834="R", $CA834, IF(OR(AW834="P", AW834="T", AW834="N"), 0, IF($C834="DM", $T834, IF(OR(AW834="Y", AW834="IR"),$AM834,IF(AW834="C", IF($BI834="Y", IF($AF834="N/A", $Q834, $AF834), IF($AG834="N/A", $T834,$AG834)))))))</f>
        <v>1</v>
      </c>
      <c r="BP834" s="15">
        <f>IF(AX834="R", $CA834, IF(OR(AX834="P", AX834="T", AX834="N"), 0, IF($C834="DM", $T834, IF(OR(AX834="Y", AX834="IR"),$AM834,IF(AX834="C", IF($BI834="Y", IF($AF834="N/A", $Q834, $AF834), IF($AG834="N/A", $T834,$AG834)))))))</f>
        <v>1</v>
      </c>
      <c r="BQ834" s="15">
        <f>IF(AY834="R", $CA834, IF(OR(AY834="P", AY834="T", AY834="N"), 0, IF($C834="DM", $T834, IF(OR(AY834="Y", AY834="IR"),$AM834,IF(AY834="C", IF($BI834="Y", IF($AF834="N/A", $Q834, $AF834), IF($AG834="N/A", $T834,$AG834)))))))</f>
        <v>1</v>
      </c>
      <c r="BR834" s="15">
        <f>IF(AZ834="R", $CA834, IF(OR(AZ834="P", AZ834="T", AZ834="N"), 0, IF($C834="DM", $T834, IF(OR(AZ834="Y", AZ834="IR"),$AM834,IF(AZ834="C", IF($BI834="Y", IF($AF834="N/A", $Q834, $AF834), IF($AG834="N/A", $T834,$AG834)))))))</f>
        <v>1</v>
      </c>
      <c r="BS834" s="15">
        <f>IF(BA834="R", $CA834, IF(OR(BA834="P", BA834="T", BA834="N"), 0, IF($C834="DM", $T834, IF(OR(BA834="Y", BA834="IR"),$AM834,IF(BA834="C", IF($BI834="Y", IF($AF834="N/A", $Q834, $AF834), IF($AG834="N/A", $T834,$AG834)))))))</f>
        <v>1</v>
      </c>
      <c r="BT834" s="15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1</v>
      </c>
      <c r="BU834" s="15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1</v>
      </c>
      <c r="BV834" s="15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1</v>
      </c>
      <c r="BW834" s="15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1</v>
      </c>
      <c r="BX834" s="15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1</v>
      </c>
      <c r="BY834" s="15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1</v>
      </c>
      <c r="BZ834" s="15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1</v>
      </c>
      <c r="CA834" s="14" t="s">
        <v>75</v>
      </c>
      <c r="CB834" s="15">
        <f>BZ834</f>
        <v>1</v>
      </c>
      <c r="CC834" s="14" t="str">
        <f>IF(OR($BH834="T", $BH834="R"), 0, IF($BH834="C", IF($BI834="Y", IF($BA834="C", 0, IF(AF834="N/A", Q834-T834, AF834-AG834)), IF($AF834="N/A", U834, AH834)), AN834))</f>
        <v>N/A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G:1 GR:1</v>
      </c>
      <c r="CH834" s="6"/>
      <c r="CK834" s="6"/>
      <c r="CL834" s="6"/>
      <c r="CM834" s="6"/>
      <c r="CN834" s="6"/>
      <c r="CO834" s="6"/>
      <c r="CP834" s="6"/>
    </row>
    <row r="835" spans="1:94" x14ac:dyDescent="0.25">
      <c r="A835" s="13">
        <v>5285</v>
      </c>
      <c r="B835" s="14" t="s">
        <v>884</v>
      </c>
      <c r="C835" s="14" t="s">
        <v>72</v>
      </c>
      <c r="D835" s="14" t="s">
        <v>56</v>
      </c>
      <c r="E835" s="14">
        <f>VLOOKUP(B835, 'Rookie Year'!$A$2:$B$55555,2,FALSE)</f>
        <v>2017</v>
      </c>
      <c r="F835" s="14">
        <v>2023</v>
      </c>
      <c r="G835" s="14" t="s">
        <v>42</v>
      </c>
      <c r="H835" s="14" t="s">
        <v>1927</v>
      </c>
      <c r="I835" s="15">
        <v>1</v>
      </c>
      <c r="J835" s="14">
        <v>3</v>
      </c>
      <c r="K835" s="16">
        <f>IF(AND(G835&lt;&gt;"N",R835="N/A"), IF(I835&lt;4, 0, 0.25),IF(I835=1, IF(J835=1,0.25, 0.25), IF(I835&lt;13, 0.25, IF(I835&lt;26, 0.4, IF(I835&lt;51, 0.6, 0.75)))))</f>
        <v>0.25</v>
      </c>
      <c r="L835" s="15">
        <f>I835-M835</f>
        <v>0</v>
      </c>
      <c r="M835" s="15">
        <f>ROUNDUP(I835*K835,0)</f>
        <v>1</v>
      </c>
      <c r="N835" s="15">
        <f>M835*J835</f>
        <v>3</v>
      </c>
      <c r="O835" s="15">
        <v>2</v>
      </c>
      <c r="P835" s="15">
        <v>0</v>
      </c>
      <c r="Q835" s="15">
        <f>N835-O835-P835</f>
        <v>1</v>
      </c>
      <c r="R835" s="14" t="s">
        <v>75</v>
      </c>
      <c r="S835" s="14">
        <f>IF(R835="N/A", J835-($B$1-F835), J835-($B$1-R835))</f>
        <v>1</v>
      </c>
      <c r="T835" s="15">
        <v>1</v>
      </c>
      <c r="U835" s="15" t="str">
        <f>IF($S835&lt;2, "N/A", $M835)</f>
        <v>N/A</v>
      </c>
      <c r="V835" s="15" t="str">
        <f>IF($S835&lt;3, "N/A", $M835)</f>
        <v>N/A</v>
      </c>
      <c r="W835" s="15" t="str">
        <f>IF($S835&lt;4, "N/A", $M835)</f>
        <v>N/A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List'!$A$3:$AE$1972,19,FALSE)))</f>
        <v>N/A</v>
      </c>
      <c r="AB835" s="14" t="str">
        <f>IF(C835="DM", "N/A", IF(Z835="No","N/A",VLOOKUP(B835,'Extension List'!$A$3:$AE$1972,21,FALSE)))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>
        <f>IF(AD835="N/A", L835+T835, L835+AG835)</f>
        <v>1</v>
      </c>
      <c r="AN835" s="15" t="str">
        <f>IF(AD835="N/A", IF(U835="N/A", "N/A", L835+U835), AD835+AH835)</f>
        <v>N/A</v>
      </c>
      <c r="AO835" s="15" t="str">
        <f>IF(AD835="N/A", IF(V835="N/A", "N/A", L835+V835), IF(AI835="N/A", "N/A", AD835+AI835))</f>
        <v>N/A</v>
      </c>
      <c r="AP835" s="15" t="str">
        <f>IF(AD835="N/A", IF(W835="N/A", "N/A", L835+W835), IF(AJ835="N/A", "N/A", AD835+AJ835))</f>
        <v>N/A</v>
      </c>
      <c r="AQ835" s="15" t="str">
        <f>IF(AD835="N/A", IF(X835="N/A", "N/A", L835+X835), IF(AK835="N/A", "N/A", AD835+AK835))</f>
        <v>N/A</v>
      </c>
      <c r="AR835" s="14" t="s">
        <v>40</v>
      </c>
      <c r="AS835" s="14" t="s">
        <v>40</v>
      </c>
      <c r="AT835" s="14" t="s">
        <v>40</v>
      </c>
      <c r="AU835" s="14" t="s">
        <v>40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I835" s="14"/>
      <c r="BJ835" s="15">
        <f>IF(AR835="R", $CA835, IF(OR(AR835="P", AR835="T", AR835="N"), 0, IF($C835="DM", $T835, IF(OR(AR835="Y", AR835="IR"),$AM835,IF(AR835="C", IF($BI835="Y", IF($AF835="N/A", $Q835, $AF835), IF($AG835="N/A", $T835,$AG835)))))))</f>
        <v>1</v>
      </c>
      <c r="BK835" s="15">
        <f>IF(AS835="R", $CA835, IF(OR(AS835="P", AS835="T", AS835="N"), 0, IF($C835="DM", $T835, IF(OR(AS835="Y", AS835="IR"),$AM835,IF(AS835="C", IF($BI835="Y", IF($AF835="N/A", $Q835, $AF835), IF($AG835="N/A", $T835,$AG835)))))))</f>
        <v>1</v>
      </c>
      <c r="BL835" s="15">
        <f>IF(AT835="R", $CA835, IF(OR(AT835="P", AT835="T", AT835="N"), 0, IF($C835="DM", $T835, IF(OR(AT835="Y", AT835="IR"),$AM835,IF(AT835="C", IF($BI835="Y", IF($AF835="N/A", $Q835, $AF835), IF($AG835="N/A", $T835,$AG835)))))))</f>
        <v>1</v>
      </c>
      <c r="BM835" s="15">
        <f>IF(AU835="R", $CA835, IF(OR(AU835="P", AU835="T", AU835="N"), 0, IF($C835="DM", $T835, IF(OR(AU835="Y", AU835="IR"),$AM835,IF(AU835="C", IF($BI835="Y", IF($AF835="N/A", $Q835, $AF835), IF($AG835="N/A", $T835,$AG835)))))))</f>
        <v>1</v>
      </c>
      <c r="BN835" s="15">
        <f>IF(AV835="R", $CA835, IF(OR(AV835="P", AV835="T", AV835="N"), 0, IF($C835="DM", $T835, IF(OR(AV835="Y", AV835="IR"),$AM835,IF(AV835="C", IF($BI835="Y", IF($AF835="N/A", $Q835, $AF835), IF($AG835="N/A", $T835,$AG835)))))))</f>
        <v>1</v>
      </c>
      <c r="BO835" s="15">
        <f>IF(AW835="R", $CA835, IF(OR(AW835="P", AW835="T", AW835="N"), 0, IF($C835="DM", $T835, IF(OR(AW835="Y", AW835="IR"),$AM835,IF(AW835="C", IF($BI835="Y", IF($AF835="N/A", $Q835, $AF835), IF($AG835="N/A", $T835,$AG835)))))))</f>
        <v>1</v>
      </c>
      <c r="BP835" s="15">
        <f>IF(AX835="R", $CA835, IF(OR(AX835="P", AX835="T", AX835="N"), 0, IF($C835="DM", $T835, IF(OR(AX835="Y", AX835="IR"),$AM835,IF(AX835="C", IF($BI835="Y", IF($AF835="N/A", $Q835, $AF835), IF($AG835="N/A", $T835,$AG835)))))))</f>
        <v>1</v>
      </c>
      <c r="BQ835" s="15">
        <f>IF(AY835="R", $CA835, IF(OR(AY835="P", AY835="T", AY835="N"), 0, IF($C835="DM", $T835, IF(OR(AY835="Y", AY835="IR"),$AM835,IF(AY835="C", IF($BI835="Y", IF($AF835="N/A", $Q835, $AF835), IF($AG835="N/A", $T835,$AG835)))))))</f>
        <v>1</v>
      </c>
      <c r="BR835" s="15">
        <f>IF(AZ835="R", $CA835, IF(OR(AZ835="P", AZ835="T", AZ835="N"), 0, IF($C835="DM", $T835, IF(OR(AZ835="Y", AZ835="IR"),$AM835,IF(AZ835="C", IF($BI835="Y", IF($AF835="N/A", $Q835, $AF835), IF($AG835="N/A", $T835,$AG835)))))))</f>
        <v>1</v>
      </c>
      <c r="BS835" s="15">
        <f>IF(BA835="R", $CA835, IF(OR(BA835="P", BA835="T", BA835="N"), 0, IF($C835="DM", $T835, IF(OR(BA835="Y", BA835="IR"),$AM835,IF(BA835="C", IF($BI835="Y", IF($AF835="N/A", $Q835, $AF835), IF($AG835="N/A", $T835,$AG835)))))))</f>
        <v>1</v>
      </c>
      <c r="BT835" s="15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1</v>
      </c>
      <c r="BU835" s="15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1</v>
      </c>
      <c r="BV835" s="15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1</v>
      </c>
      <c r="BW835" s="15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1</v>
      </c>
      <c r="BX835" s="15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1</v>
      </c>
      <c r="BY835" s="15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1</v>
      </c>
      <c r="BZ835" s="15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1</v>
      </c>
      <c r="CA835" s="14" t="s">
        <v>75</v>
      </c>
      <c r="CB835" s="15">
        <f>BZ835</f>
        <v>1</v>
      </c>
      <c r="CC835" s="14" t="str">
        <f>IF(OR($BH835="T", $BH835="R"), 0, IF($BH835="C", IF($BI835="Y", IF($BA835="C", 0, IF(AF835="N/A", Q835-T835, AF835-AG835)), IF($AF835="N/A", U835, AH835)), AN835))</f>
        <v>N/A</v>
      </c>
      <c r="CD835" s="14" t="str">
        <f>IF(OR($BH835="T", $BH835="R"), 0, IF($BH835="C", IF($BI835="Y", 0, IF($AF835="N/A", V835, AI835)), AO835))</f>
        <v>N/A</v>
      </c>
      <c r="CE835" s="14" t="str">
        <f>IF(OR($BH835="T", $BH835="R"), 0, IF($BH835="C", IF($BI835="Y", 0, IF($AF835="N/A", W835, AJ835)), AP835))</f>
        <v>N/A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S:0 G:1 GR:1</v>
      </c>
      <c r="CH835" s="6"/>
      <c r="CK835" s="6"/>
      <c r="CL835" s="6"/>
      <c r="CM835" s="6"/>
      <c r="CN835" s="6"/>
      <c r="CO835" s="6"/>
      <c r="CP835" s="6"/>
    </row>
    <row r="836" spans="1:94" x14ac:dyDescent="0.25">
      <c r="A836" s="13">
        <v>5105</v>
      </c>
      <c r="B836" s="14" t="s">
        <v>2486</v>
      </c>
      <c r="C836" s="14" t="s">
        <v>72</v>
      </c>
      <c r="D836" s="14" t="s">
        <v>56</v>
      </c>
      <c r="E836" s="14">
        <f>VLOOKUP(B836, 'Rookie Year'!$A$2:$B$55555,2,FALSE)</f>
        <v>2019</v>
      </c>
      <c r="F836" s="14">
        <v>2023</v>
      </c>
      <c r="G836" s="14" t="s">
        <v>42</v>
      </c>
      <c r="H836" s="14" t="s">
        <v>1927</v>
      </c>
      <c r="I836" s="15">
        <v>1</v>
      </c>
      <c r="J836" s="14">
        <v>3</v>
      </c>
      <c r="K836" s="16">
        <f>IF(AND(G836&lt;&gt;"N",R836="N/A"), IF(I836&lt;4, 0, 0.25),IF(I836=1, IF(J836=1,0.25, 0.25), IF(I836&lt;13, 0.25, IF(I836&lt;26, 0.4, IF(I836&lt;51, 0.6, 0.75)))))</f>
        <v>0.25</v>
      </c>
      <c r="L836" s="15">
        <f>I836-M836</f>
        <v>0</v>
      </c>
      <c r="M836" s="15">
        <f>ROUNDUP(I836*K836,0)</f>
        <v>1</v>
      </c>
      <c r="N836" s="15">
        <f>M836*J836</f>
        <v>3</v>
      </c>
      <c r="O836" s="15">
        <v>2</v>
      </c>
      <c r="P836" s="15">
        <v>0</v>
      </c>
      <c r="Q836" s="15">
        <f>N836-O836-P836</f>
        <v>1</v>
      </c>
      <c r="R836" s="14" t="s">
        <v>75</v>
      </c>
      <c r="S836" s="14">
        <f>IF(R836="N/A", J836-($B$1-F836), J836-($B$1-R836))</f>
        <v>1</v>
      </c>
      <c r="T836" s="15">
        <v>1</v>
      </c>
      <c r="U836" s="15" t="str">
        <f>IF($S836&lt;2, "N/A", $M836)</f>
        <v>N/A</v>
      </c>
      <c r="V836" s="15" t="str">
        <f>IF($S836&lt;3, "N/A", $M836)</f>
        <v>N/A</v>
      </c>
      <c r="W836" s="15" t="str">
        <f>IF($S836&lt;4, "N/A", $M836)</f>
        <v>N/A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List'!$A$3:$AE$1972,19,FALSE)))</f>
        <v>N/A</v>
      </c>
      <c r="AB836" s="14" t="str">
        <f>IF(C836="DM", "N/A", IF(Z836="No","N/A",VLOOKUP(B836,'Extension List'!$A$3:$AE$1972,21,FALSE)))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>
        <f>IF(AD836="N/A", L836+T836, L836+AG836)</f>
        <v>1</v>
      </c>
      <c r="AN836" s="15" t="str">
        <f>IF(AD836="N/A", IF(U836="N/A", "N/A", L836+U836), AD836+AH836)</f>
        <v>N/A</v>
      </c>
      <c r="AO836" s="15" t="str">
        <f>IF(AD836="N/A", IF(V836="N/A", "N/A", L836+V836), IF(AI836="N/A", "N/A", AD836+AI836))</f>
        <v>N/A</v>
      </c>
      <c r="AP836" s="15" t="str">
        <f>IF(AD836="N/A", IF(W836="N/A", "N/A", L836+W836), IF(AJ836="N/A", "N/A", AD836+AJ836))</f>
        <v>N/A</v>
      </c>
      <c r="AQ836" s="15" t="str">
        <f>IF(AD836="N/A", IF(X836="N/A", "N/A", L836+X836), IF(AK836="N/A", "N/A", AD836+AK836))</f>
        <v>N/A</v>
      </c>
      <c r="AR836" s="14" t="s">
        <v>40</v>
      </c>
      <c r="AS836" s="14" t="s">
        <v>40</v>
      </c>
      <c r="AT836" s="14" t="s">
        <v>40</v>
      </c>
      <c r="AU836" s="14" t="s">
        <v>40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I836" s="14"/>
      <c r="BJ836" s="15">
        <f>IF(AR836="R", $CA836, IF(OR(AR836="P", AR836="T", AR836="N"), 0, IF($C836="DM", $T836, IF(OR(AR836="Y", AR836="IR"),$AM836,IF(AR836="C", IF($BI836="Y", IF($AF836="N/A", $Q836, $AF836), IF($AG836="N/A", $T836,$AG836)))))))</f>
        <v>1</v>
      </c>
      <c r="BK836" s="15">
        <f>IF(AS836="R", $CA836, IF(OR(AS836="P", AS836="T", AS836="N"), 0, IF($C836="DM", $T836, IF(OR(AS836="Y", AS836="IR"),$AM836,IF(AS836="C", IF($BI836="Y", IF($AF836="N/A", $Q836, $AF836), IF($AG836="N/A", $T836,$AG836)))))))</f>
        <v>1</v>
      </c>
      <c r="BL836" s="15">
        <f>IF(AT836="R", $CA836, IF(OR(AT836="P", AT836="T", AT836="N"), 0, IF($C836="DM", $T836, IF(OR(AT836="Y", AT836="IR"),$AM836,IF(AT836="C", IF($BI836="Y", IF($AF836="N/A", $Q836, $AF836), IF($AG836="N/A", $T836,$AG836)))))))</f>
        <v>1</v>
      </c>
      <c r="BM836" s="15">
        <f>IF(AU836="R", $CA836, IF(OR(AU836="P", AU836="T", AU836="N"), 0, IF($C836="DM", $T836, IF(OR(AU836="Y", AU836="IR"),$AM836,IF(AU836="C", IF($BI836="Y", IF($AF836="N/A", $Q836, $AF836), IF($AG836="N/A", $T836,$AG836)))))))</f>
        <v>1</v>
      </c>
      <c r="BN836" s="15">
        <f>IF(AV836="R", $CA836, IF(OR(AV836="P", AV836="T", AV836="N"), 0, IF($C836="DM", $T836, IF(OR(AV836="Y", AV836="IR"),$AM836,IF(AV836="C", IF($BI836="Y", IF($AF836="N/A", $Q836, $AF836), IF($AG836="N/A", $T836,$AG836)))))))</f>
        <v>1</v>
      </c>
      <c r="BO836" s="15">
        <f>IF(AW836="R", $CA836, IF(OR(AW836="P", AW836="T", AW836="N"), 0, IF($C836="DM", $T836, IF(OR(AW836="Y", AW836="IR"),$AM836,IF(AW836="C", IF($BI836="Y", IF($AF836="N/A", $Q836, $AF836), IF($AG836="N/A", $T836,$AG836)))))))</f>
        <v>1</v>
      </c>
      <c r="BP836" s="15">
        <f>IF(AX836="R", $CA836, IF(OR(AX836="P", AX836="T", AX836="N"), 0, IF($C836="DM", $T836, IF(OR(AX836="Y", AX836="IR"),$AM836,IF(AX836="C", IF($BI836="Y", IF($AF836="N/A", $Q836, $AF836), IF($AG836="N/A", $T836,$AG836)))))))</f>
        <v>1</v>
      </c>
      <c r="BQ836" s="15">
        <f>IF(AY836="R", $CA836, IF(OR(AY836="P", AY836="T", AY836="N"), 0, IF($C836="DM", $T836, IF(OR(AY836="Y", AY836="IR"),$AM836,IF(AY836="C", IF($BI836="Y", IF($AF836="N/A", $Q836, $AF836), IF($AG836="N/A", $T836,$AG836)))))))</f>
        <v>1</v>
      </c>
      <c r="BR836" s="15">
        <f>IF(AZ836="R", $CA836, IF(OR(AZ836="P", AZ836="T", AZ836="N"), 0, IF($C836="DM", $T836, IF(OR(AZ836="Y", AZ836="IR"),$AM836,IF(AZ836="C", IF($BI836="Y", IF($AF836="N/A", $Q836, $AF836), IF($AG836="N/A", $T836,$AG836)))))))</f>
        <v>1</v>
      </c>
      <c r="BS836" s="15">
        <f>IF(BA836="R", $CA836, IF(OR(BA836="P", BA836="T", BA836="N"), 0, IF($C836="DM", $T836, IF(OR(BA836="Y", BA836="IR"),$AM836,IF(BA836="C", IF($BI836="Y", IF($AF836="N/A", $Q836, $AF836), IF($AG836="N/A", $T836,$AG836)))))))</f>
        <v>1</v>
      </c>
      <c r="BT836" s="15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1</v>
      </c>
      <c r="BU836" s="15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1</v>
      </c>
      <c r="BV836" s="15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1</v>
      </c>
      <c r="BW836" s="15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1</v>
      </c>
      <c r="BX836" s="15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1</v>
      </c>
      <c r="BY836" s="15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1</v>
      </c>
      <c r="BZ836" s="15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1</v>
      </c>
      <c r="CA836" s="14" t="s">
        <v>75</v>
      </c>
      <c r="CB836" s="15">
        <f>BZ836</f>
        <v>1</v>
      </c>
      <c r="CC836" s="14" t="str">
        <f>IF(OR($BH836="T", $BH836="R"), 0, IF($BH836="C", IF($BI836="Y", IF($BA836="C", 0, IF(AF836="N/A", Q836-T836, AF836-AG836)), IF($AF836="N/A", U836, AH836)), AN836))</f>
        <v>N/A</v>
      </c>
      <c r="CD836" s="14" t="str">
        <f>IF(OR($BH836="T", $BH836="R"), 0, IF($BH836="C", IF($BI836="Y", 0, IF($AF836="N/A", V836, AI836)), AO836))</f>
        <v>N/A</v>
      </c>
      <c r="CE836" s="14" t="str">
        <f>IF(OR($BH836="T", $BH836="R"), 0, IF($BH836="C", IF($BI836="Y", 0, IF($AF836="N/A", W836, AJ836)), AP836))</f>
        <v>N/A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S:0 G:1 GR:1</v>
      </c>
      <c r="CH836" s="6"/>
      <c r="CK836" s="6"/>
      <c r="CL836" s="6"/>
      <c r="CM836" s="6"/>
      <c r="CN836" s="6"/>
      <c r="CO836" s="6"/>
      <c r="CP836" s="6"/>
    </row>
    <row r="837" spans="1:94" x14ac:dyDescent="0.25">
      <c r="A837" s="13">
        <v>4385</v>
      </c>
      <c r="B837" s="14" t="s">
        <v>2419</v>
      </c>
      <c r="C837" s="14" t="s">
        <v>72</v>
      </c>
      <c r="D837" s="14" t="s">
        <v>56</v>
      </c>
      <c r="E837" s="14">
        <f>VLOOKUP(B837, 'Rookie Year'!$A$2:$B$55555,2,FALSE)</f>
        <v>2021</v>
      </c>
      <c r="F837" s="14">
        <v>2021</v>
      </c>
      <c r="G837" s="14" t="s">
        <v>40</v>
      </c>
      <c r="H837" s="14" t="s">
        <v>2222</v>
      </c>
      <c r="I837" s="15">
        <v>1</v>
      </c>
      <c r="J837" s="14">
        <v>3</v>
      </c>
      <c r="K837" s="16">
        <f>IF(AND(G837&lt;&gt;"N",R837="N/A"), IF(I837&lt;4, 0, 0.25),IF(I837=1, IF(J837=1,0.25, 0.25), IF(I837&lt;13, 0.25, IF(I837&lt;26, 0.4, IF(I837&lt;51, 0.6, 0.75)))))</f>
        <v>0.25</v>
      </c>
      <c r="L837" s="15">
        <f>I837-M837</f>
        <v>0</v>
      </c>
      <c r="M837" s="15">
        <f>ROUNDUP(I837*K837,0)</f>
        <v>1</v>
      </c>
      <c r="N837" s="15">
        <f>M837*J837</f>
        <v>3</v>
      </c>
      <c r="O837" s="15">
        <v>2</v>
      </c>
      <c r="P837" s="15">
        <v>0</v>
      </c>
      <c r="Q837" s="15">
        <f>N837-O837-P837</f>
        <v>1</v>
      </c>
      <c r="R837" s="14">
        <v>2023</v>
      </c>
      <c r="S837" s="14">
        <f>IF(R837="N/A", J837-($B$1-F837), J837-($B$1-R837))</f>
        <v>1</v>
      </c>
      <c r="T837" s="15">
        <v>1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No</v>
      </c>
      <c r="AA837" s="17" t="str">
        <f>IF(C837="DM", "N/A", IF(Z837="No","N/A",VLOOKUP(B837,'Extension List'!$A$3:$AE$1972,19,FALSE)))</f>
        <v>N/A</v>
      </c>
      <c r="AB837" s="14" t="str">
        <f>IF(C837="DM", "N/A", IF(Z837="No","N/A",VLOOKUP(B837,'Extension List'!$A$3:$AE$1972,21,FALSE)))</f>
        <v>N/A</v>
      </c>
      <c r="AC837" s="14" t="str">
        <f>IF(AA837="N/A", "N/A", 0)</f>
        <v>N/A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>
        <f>IF(AD837="N/A", L837+T837, L837+AG837)</f>
        <v>1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40</v>
      </c>
      <c r="AS837" s="14" t="s">
        <v>40</v>
      </c>
      <c r="AT837" s="14" t="s">
        <v>40</v>
      </c>
      <c r="AU837" s="14" t="s">
        <v>40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I837" s="14"/>
      <c r="BJ837" s="15">
        <f>IF(AR837="R", $CA837, IF(OR(AR837="P", AR837="T", AR837="N"), 0, IF($C837="DM", $T837, IF(OR(AR837="Y", AR837="IR"),$AM837,IF(AR837="C", IF($BI837="Y", IF($AF837="N/A", $Q837, $AF837), IF($AG837="N/A", $T837,$AG837)))))))</f>
        <v>1</v>
      </c>
      <c r="BK837" s="15">
        <f>IF(AS837="R", $CA837, IF(OR(AS837="P", AS837="T", AS837="N"), 0, IF($C837="DM", $T837, IF(OR(AS837="Y", AS837="IR"),$AM837,IF(AS837="C", IF($BI837="Y", IF($AF837="N/A", $Q837, $AF837), IF($AG837="N/A", $T837,$AG837)))))))</f>
        <v>1</v>
      </c>
      <c r="BL837" s="15">
        <f>IF(AT837="R", $CA837, IF(OR(AT837="P", AT837="T", AT837="N"), 0, IF($C837="DM", $T837, IF(OR(AT837="Y", AT837="IR"),$AM837,IF(AT837="C", IF($BI837="Y", IF($AF837="N/A", $Q837, $AF837), IF($AG837="N/A", $T837,$AG837)))))))</f>
        <v>1</v>
      </c>
      <c r="BM837" s="15">
        <f>IF(AU837="R", $CA837, IF(OR(AU837="P", AU837="T", AU837="N"), 0, IF($C837="DM", $T837, IF(OR(AU837="Y", AU837="IR"),$AM837,IF(AU837="C", IF($BI837="Y", IF($AF837="N/A", $Q837, $AF837), IF($AG837="N/A", $T837,$AG837)))))))</f>
        <v>1</v>
      </c>
      <c r="BN837" s="15">
        <f>IF(AV837="R", $CA837, IF(OR(AV837="P", AV837="T", AV837="N"), 0, IF($C837="DM", $T837, IF(OR(AV837="Y", AV837="IR"),$AM837,IF(AV837="C", IF($BI837="Y", IF($AF837="N/A", $Q837, $AF837), IF($AG837="N/A", $T837,$AG837)))))))</f>
        <v>1</v>
      </c>
      <c r="BO837" s="15">
        <f>IF(AW837="R", $CA837, IF(OR(AW837="P", AW837="T", AW837="N"), 0, IF($C837="DM", $T837, IF(OR(AW837="Y", AW837="IR"),$AM837,IF(AW837="C", IF($BI837="Y", IF($AF837="N/A", $Q837, $AF837), IF($AG837="N/A", $T837,$AG837)))))))</f>
        <v>1</v>
      </c>
      <c r="BP837" s="15">
        <f>IF(AX837="R", $CA837, IF(OR(AX837="P", AX837="T", AX837="N"), 0, IF($C837="DM", $T837, IF(OR(AX837="Y", AX837="IR"),$AM837,IF(AX837="C", IF($BI837="Y", IF($AF837="N/A", $Q837, $AF837), IF($AG837="N/A", $T837,$AG837)))))))</f>
        <v>1</v>
      </c>
      <c r="BQ837" s="15">
        <f>IF(AY837="R", $CA837, IF(OR(AY837="P", AY837="T", AY837="N"), 0, IF($C837="DM", $T837, IF(OR(AY837="Y", AY837="IR"),$AM837,IF(AY837="C", IF($BI837="Y", IF($AF837="N/A", $Q837, $AF837), IF($AG837="N/A", $T837,$AG837)))))))</f>
        <v>1</v>
      </c>
      <c r="BR837" s="15">
        <f>IF(AZ837="R", $CA837, IF(OR(AZ837="P", AZ837="T", AZ837="N"), 0, IF($C837="DM", $T837, IF(OR(AZ837="Y", AZ837="IR"),$AM837,IF(AZ837="C", IF($BI837="Y", IF($AF837="N/A", $Q837, $AF837), IF($AG837="N/A", $T837,$AG837)))))))</f>
        <v>1</v>
      </c>
      <c r="BS837" s="15">
        <f>IF(BA837="R", $CA837, IF(OR(BA837="P", BA837="T", BA837="N"), 0, IF($C837="DM", $T837, IF(OR(BA837="Y", BA837="IR"),$AM837,IF(BA837="C", IF($BI837="Y", IF($AF837="N/A", $Q837, $AF837), IF($AG837="N/A", $T837,$AG837)))))))</f>
        <v>1</v>
      </c>
      <c r="BT837" s="15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1</v>
      </c>
      <c r="BU837" s="15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1</v>
      </c>
      <c r="BV837" s="15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1</v>
      </c>
      <c r="BW837" s="15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1</v>
      </c>
      <c r="BX837" s="15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1</v>
      </c>
      <c r="BY837" s="15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1</v>
      </c>
      <c r="BZ837" s="15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1</v>
      </c>
      <c r="CA837" s="14" t="s">
        <v>75</v>
      </c>
      <c r="CB837" s="15">
        <f>BZ837</f>
        <v>1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G:1 GR:1</v>
      </c>
      <c r="CH837" s="6"/>
      <c r="CK837" s="6"/>
      <c r="CL837" s="6"/>
      <c r="CM837" s="6"/>
      <c r="CN837" s="6"/>
      <c r="CO837" s="6"/>
      <c r="CP837" s="6"/>
    </row>
    <row r="838" spans="1:94" x14ac:dyDescent="0.25">
      <c r="A838" s="13">
        <v>6233</v>
      </c>
      <c r="B838" s="14"/>
      <c r="C838" s="14"/>
      <c r="D838" s="14"/>
      <c r="E838" s="14" t="e">
        <f>VLOOKUP(B838, 'Rookie Year'!$A$2:$B$55555,2,FALSE)</f>
        <v>#N/A</v>
      </c>
      <c r="F838" s="14">
        <v>2025</v>
      </c>
      <c r="G838" s="14" t="s">
        <v>42</v>
      </c>
      <c r="H838" s="14"/>
      <c r="I838" s="15"/>
      <c r="J838" s="14">
        <v>1</v>
      </c>
      <c r="K838" s="16">
        <f>IF(AND(G838&lt;&gt;"N",R838="N/A"), IF(I838&lt;4, 0, 0.25),IF(I838=1, IF(J838=1,0.25, 0.25), IF(I838&lt;13, 0.25, IF(I838&lt;26, 0.4, IF(I838&lt;51, 0.6, 0.75)))))</f>
        <v>0.25</v>
      </c>
      <c r="L838" s="15">
        <f>I838-M838</f>
        <v>0</v>
      </c>
      <c r="M838" s="15">
        <f>ROUNDUP(I838*K838,0)</f>
        <v>0</v>
      </c>
      <c r="N838" s="15">
        <f>M838*J838</f>
        <v>0</v>
      </c>
      <c r="O838" s="15">
        <v>0</v>
      </c>
      <c r="P838" s="15">
        <v>0</v>
      </c>
      <c r="Q838" s="15">
        <f>N838-O838-P838</f>
        <v>0</v>
      </c>
      <c r="R838" s="14" t="s">
        <v>75</v>
      </c>
      <c r="S838" s="14">
        <f>IF(R838="N/A", J838-($B$1-F838), J838-($B$1-R838))</f>
        <v>1</v>
      </c>
      <c r="T838" s="15">
        <f>IF($S838&lt;1, "N/A", $M838)</f>
        <v>0</v>
      </c>
      <c r="U838" s="15" t="str">
        <f>IF($S838&lt;2, "N/A", $M838)</f>
        <v>N/A</v>
      </c>
      <c r="V838" s="15" t="str">
        <f>IF($S838&lt;3, "N/A", $M838)</f>
        <v>N/A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List'!$A$3:$AE$1972,19,FALSE)))</f>
        <v>N/A</v>
      </c>
      <c r="AB838" s="14" t="str">
        <f>IF(C838="DM", "N/A", IF(Z838="No","N/A",VLOOKUP(B838,'Extension List'!$A$3:$AE$1972,21,FALSE)))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>
        <f>IF(AD838="N/A", L838+T838, L838+AG838)</f>
        <v>0</v>
      </c>
      <c r="AN838" s="15" t="str">
        <f>IF(AD838="N/A", IF(U838="N/A", "N/A", L838+U838), AD838+AH838)</f>
        <v>N/A</v>
      </c>
      <c r="AO838" s="15" t="str">
        <f>IF(AD838="N/A", IF(V838="N/A", "N/A", L838+V838), IF(AI838="N/A", "N/A", AD838+AI838))</f>
        <v>N/A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42</v>
      </c>
      <c r="AS838" s="14" t="s">
        <v>42</v>
      </c>
      <c r="AT838" s="14" t="s">
        <v>42</v>
      </c>
      <c r="AU838" s="14" t="s">
        <v>42</v>
      </c>
      <c r="AV838" s="14" t="s">
        <v>42</v>
      </c>
      <c r="AW838" s="14" t="s">
        <v>42</v>
      </c>
      <c r="AX838" s="14" t="s">
        <v>42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J838" s="15">
        <f>IF(AR838="R", $CA838, IF(OR(AR838="P", AR838="T", AR838="N"), 0, IF($C838="DM", $T838, IF(OR(AR838="Y", AR838="IR"),$AM838,IF(AR838="C", IF($BI838="Y", IF($AF838="N/A", $Q838, $AF838), IF($AG838="N/A", $T838,$AG838)))))))</f>
        <v>0</v>
      </c>
      <c r="BK838" s="15">
        <f>IF(AS838="R", $CA838, IF(OR(AS838="P", AS838="T", AS838="N"), 0, IF($C838="DM", $T838, IF(OR(AS838="Y", AS838="IR"),$AM838,IF(AS838="C", IF($BI838="Y", IF($AF838="N/A", $Q838, $AF838), IF($AG838="N/A", $T838,$AG838)))))))</f>
        <v>0</v>
      </c>
      <c r="BL838" s="15">
        <f>IF(AT838="R", $CA838, IF(OR(AT838="P", AT838="T", AT838="N"), 0, IF($C838="DM", $T838, IF(OR(AT838="Y", AT838="IR"),$AM838,IF(AT838="C", IF($BI838="Y", IF($AF838="N/A", $Q838, $AF838), IF($AG838="N/A", $T838,$AG838)))))))</f>
        <v>0</v>
      </c>
      <c r="BM838" s="15">
        <f>IF(AU838="R", $CA838, IF(OR(AU838="P", AU838="T", AU838="N"), 0, IF($C838="DM", $T838, IF(OR(AU838="Y", AU838="IR"),$AM838,IF(AU838="C", IF($BI838="Y", IF($AF838="N/A", $Q838, $AF838), IF($AG838="N/A", $T838,$AG838)))))))</f>
        <v>0</v>
      </c>
      <c r="BN838" s="15">
        <f>IF(AV838="R", $CA838, IF(OR(AV838="P", AV838="T", AV838="N"), 0, IF($C838="DM", $T838, IF(OR(AV838="Y", AV838="IR"),$AM838,IF(AV838="C", IF($BI838="Y", IF($AF838="N/A", $Q838, $AF838), IF($AG838="N/A", $T838,$AG838)))))))</f>
        <v>0</v>
      </c>
      <c r="BO838" s="15">
        <f>IF(AW838="R", $CA838, IF(OR(AW838="P", AW838="T", AW838="N"), 0, IF($C838="DM", $T838, IF(OR(AW838="Y", AW838="IR"),$AM838,IF(AW838="C", IF($BI838="Y", IF($AF838="N/A", $Q838, $AF838), IF($AG838="N/A", $T838,$AG838)))))))</f>
        <v>0</v>
      </c>
      <c r="BP838" s="15">
        <f>IF(AX838="R", $CA838, IF(OR(AX838="P", AX838="T", AX838="N"), 0, IF($C838="DM", $T838, IF(OR(AX838="Y", AX838="IR"),$AM838,IF(AX838="C", IF($BI838="Y", IF($AF838="N/A", $Q838, $AF838), IF($AG838="N/A", $T838,$AG838)))))))</f>
        <v>0</v>
      </c>
      <c r="BQ838" s="15">
        <f>IF(AY838="R", $CA838, IF(OR(AY838="P", AY838="T", AY838="N"), 0, IF($C838="DM", $T838, IF(OR(AY838="Y", AY838="IR"),$AM838,IF(AY838="C", IF($BI838="Y", IF($AF838="N/A", $Q838, $AF838), IF($AG838="N/A", $T838,$AG838)))))))</f>
        <v>0</v>
      </c>
      <c r="BR838" s="15">
        <f>IF(AZ838="R", $CA838, IF(OR(AZ838="P", AZ838="T", AZ838="N"), 0, IF($C838="DM", $T838, IF(OR(AZ838="Y", AZ838="IR"),$AM838,IF(AZ838="C", IF($BI838="Y", IF($AF838="N/A", $Q838, $AF838), IF($AG838="N/A", $T838,$AG838)))))))</f>
        <v>0</v>
      </c>
      <c r="BS838" s="15">
        <f>IF(BA838="R", $CA838, IF(OR(BA838="P", BA838="T", BA838="N"), 0, IF($C838="DM", $T838, IF(OR(BA838="Y", BA838="IR"),$AM838,IF(BA838="C", IF($BI838="Y", IF($AF838="N/A", $Q838, $AF838), IF($AG838="N/A", $T838,$AG838)))))))</f>
        <v>0</v>
      </c>
      <c r="BT838" s="15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0</v>
      </c>
      <c r="BU838" s="15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0</v>
      </c>
      <c r="BV838" s="15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0</v>
      </c>
      <c r="BW838" s="15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0</v>
      </c>
      <c r="BX838" s="15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0</v>
      </c>
      <c r="BY838" s="15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0</v>
      </c>
      <c r="BZ838" s="15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0</v>
      </c>
      <c r="CA838" s="14" t="s">
        <v>75</v>
      </c>
      <c r="CB838" s="15">
        <f>BZ838</f>
        <v>0</v>
      </c>
      <c r="CC838" s="14" t="str">
        <f>IF(OR($BH838="T", $BH838="R"), 0, IF($BH838="C", IF($BI838="Y", IF($BA838="C", 0, IF(AF838="N/A", Q838-T838, AF838-AG838)), IF($AF838="N/A", U838, AH838)), AN838))</f>
        <v>N/A</v>
      </c>
      <c r="CD838" s="14" t="str">
        <f>IF(OR($BH838="T", $BH838="R"), 0, IF($BH838="C", IF($BI838="Y", 0, IF($AF838="N/A", V838, AI838)), AO838))</f>
        <v>N/A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S:0 G:0 GR:0</v>
      </c>
      <c r="CH838" s="6"/>
      <c r="CK838" s="6"/>
      <c r="CL838" s="6"/>
      <c r="CM838" s="6"/>
      <c r="CN838" s="6"/>
      <c r="CO838" s="6"/>
      <c r="CP838" s="6"/>
    </row>
    <row r="839" spans="1:94" x14ac:dyDescent="0.25">
      <c r="A839" s="13">
        <v>6234</v>
      </c>
      <c r="B839" s="14"/>
      <c r="C839" s="14"/>
      <c r="D839" s="14"/>
      <c r="E839" s="14" t="e">
        <f>VLOOKUP(B839, 'Rookie Year'!$A$2:$B$55555,2,FALSE)</f>
        <v>#N/A</v>
      </c>
      <c r="F839" s="14">
        <v>2025</v>
      </c>
      <c r="G839" s="14" t="s">
        <v>42</v>
      </c>
      <c r="H839" s="14"/>
      <c r="I839" s="15"/>
      <c r="J839" s="14">
        <v>1</v>
      </c>
      <c r="K839" s="16">
        <f>IF(AND(G839&lt;&gt;"N",R839="N/A"), IF(I839&lt;4, 0, 0.25),IF(I839=1, IF(J839=1,0.25, 0.25), IF(I839&lt;13, 0.25, IF(I839&lt;26, 0.4, IF(I839&lt;51, 0.6, 0.75)))))</f>
        <v>0.25</v>
      </c>
      <c r="L839" s="15">
        <f>I839-M839</f>
        <v>0</v>
      </c>
      <c r="M839" s="15">
        <f>ROUNDUP(I839*K839,0)</f>
        <v>0</v>
      </c>
      <c r="N839" s="15">
        <f>M839*J839</f>
        <v>0</v>
      </c>
      <c r="O839" s="15">
        <v>0</v>
      </c>
      <c r="P839" s="15">
        <v>0</v>
      </c>
      <c r="Q839" s="15">
        <f>N839-O839-P839</f>
        <v>0</v>
      </c>
      <c r="R839" s="14" t="s">
        <v>75</v>
      </c>
      <c r="S839" s="14">
        <f>IF(R839="N/A", J839-($B$1-F839), J839-($B$1-R839))</f>
        <v>1</v>
      </c>
      <c r="T839" s="15">
        <f>IF($S839&lt;1, "N/A", $M839)</f>
        <v>0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No</v>
      </c>
      <c r="AA839" s="17" t="str">
        <f>IF(C839="DM", "N/A", IF(Z839="No","N/A",VLOOKUP(B839,'Extension List'!$A$3:$AE$1972,19,FALSE)))</f>
        <v>N/A</v>
      </c>
      <c r="AB839" s="14" t="str">
        <f>IF(C839="DM", "N/A", IF(Z839="No","N/A",VLOOKUP(B839,'Extension List'!$A$3:$AE$1972,21,FALSE)))</f>
        <v>N/A</v>
      </c>
      <c r="AC839" s="14" t="str">
        <f>IF(AA839="N/A", "N/A", 0)</f>
        <v>N/A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>
        <f>IF(AD839="N/A", L839+T839, L839+AG839)</f>
        <v>0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42</v>
      </c>
      <c r="AS839" s="14" t="s">
        <v>42</v>
      </c>
      <c r="AT839" s="14" t="s">
        <v>42</v>
      </c>
      <c r="AU839" s="14" t="s">
        <v>42</v>
      </c>
      <c r="AV839" s="14" t="s">
        <v>42</v>
      </c>
      <c r="AW839" s="14" t="s">
        <v>42</v>
      </c>
      <c r="AX839" s="14" t="s">
        <v>42</v>
      </c>
      <c r="AY839" s="14" t="s">
        <v>40</v>
      </c>
      <c r="AZ839" s="14" t="s">
        <v>40</v>
      </c>
      <c r="BA839" s="14" t="s">
        <v>40</v>
      </c>
      <c r="BB839" s="14" t="s">
        <v>40</v>
      </c>
      <c r="BC839" s="14" t="s">
        <v>40</v>
      </c>
      <c r="BD839" s="14" t="s">
        <v>40</v>
      </c>
      <c r="BE839" s="14" t="s">
        <v>40</v>
      </c>
      <c r="BF839" s="14" t="s">
        <v>40</v>
      </c>
      <c r="BG839" s="14" t="s">
        <v>40</v>
      </c>
      <c r="BH839" s="14" t="s">
        <v>40</v>
      </c>
      <c r="BJ839" s="15">
        <f>IF(AR839="R", $CA839, IF(OR(AR839="P", AR839="T", AR839="N"), 0, IF($C839="DM", $T839, IF(OR(AR839="Y", AR839="IR"),$AM839,IF(AR839="C", IF($BI839="Y", IF($AF839="N/A", $Q839, $AF839), IF($AG839="N/A", $T839,$AG839)))))))</f>
        <v>0</v>
      </c>
      <c r="BK839" s="15">
        <f>IF(AS839="R", $CA839, IF(OR(AS839="P", AS839="T", AS839="N"), 0, IF($C839="DM", $T839, IF(OR(AS839="Y", AS839="IR"),$AM839,IF(AS839="C", IF($BI839="Y", IF($AF839="N/A", $Q839, $AF839), IF($AG839="N/A", $T839,$AG839)))))))</f>
        <v>0</v>
      </c>
      <c r="BL839" s="15">
        <f>IF(AT839="R", $CA839, IF(OR(AT839="P", AT839="T", AT839="N"), 0, IF($C839="DM", $T839, IF(OR(AT839="Y", AT839="IR"),$AM839,IF(AT839="C", IF($BI839="Y", IF($AF839="N/A", $Q839, $AF839), IF($AG839="N/A", $T839,$AG839)))))))</f>
        <v>0</v>
      </c>
      <c r="BM839" s="15">
        <f>IF(AU839="R", $CA839, IF(OR(AU839="P", AU839="T", AU839="N"), 0, IF($C839="DM", $T839, IF(OR(AU839="Y", AU839="IR"),$AM839,IF(AU839="C", IF($BI839="Y", IF($AF839="N/A", $Q839, $AF839), IF($AG839="N/A", $T839,$AG839)))))))</f>
        <v>0</v>
      </c>
      <c r="BN839" s="15">
        <f>IF(AV839="R", $CA839, IF(OR(AV839="P", AV839="T", AV839="N"), 0, IF($C839="DM", $T839, IF(OR(AV839="Y", AV839="IR"),$AM839,IF(AV839="C", IF($BI839="Y", IF($AF839="N/A", $Q839, $AF839), IF($AG839="N/A", $T839,$AG839)))))))</f>
        <v>0</v>
      </c>
      <c r="BO839" s="15">
        <f>IF(AW839="R", $CA839, IF(OR(AW839="P", AW839="T", AW839="N"), 0, IF($C839="DM", $T839, IF(OR(AW839="Y", AW839="IR"),$AM839,IF(AW839="C", IF($BI839="Y", IF($AF839="N/A", $Q839, $AF839), IF($AG839="N/A", $T839,$AG839)))))))</f>
        <v>0</v>
      </c>
      <c r="BP839" s="15">
        <f>IF(AX839="R", $CA839, IF(OR(AX839="P", AX839="T", AX839="N"), 0, IF($C839="DM", $T839, IF(OR(AX839="Y", AX839="IR"),$AM839,IF(AX839="C", IF($BI839="Y", IF($AF839="N/A", $Q839, $AF839), IF($AG839="N/A", $T839,$AG839)))))))</f>
        <v>0</v>
      </c>
      <c r="BQ839" s="15">
        <f>IF(AY839="R", $CA839, IF(OR(AY839="P", AY839="T", AY839="N"), 0, IF($C839="DM", $T839, IF(OR(AY839="Y", AY839="IR"),$AM839,IF(AY839="C", IF($BI839="Y", IF($AF839="N/A", $Q839, $AF839), IF($AG839="N/A", $T839,$AG839)))))))</f>
        <v>0</v>
      </c>
      <c r="BR839" s="15">
        <f>IF(AZ839="R", $CA839, IF(OR(AZ839="P", AZ839="T", AZ839="N"), 0, IF($C839="DM", $T839, IF(OR(AZ839="Y", AZ839="IR"),$AM839,IF(AZ839="C", IF($BI839="Y", IF($AF839="N/A", $Q839, $AF839), IF($AG839="N/A", $T839,$AG839)))))))</f>
        <v>0</v>
      </c>
      <c r="BS839" s="15">
        <f>IF(BA839="R", $CA839, IF(OR(BA839="P", BA839="T", BA839="N"), 0, IF($C839="DM", $T839, IF(OR(BA839="Y", BA839="IR"),$AM839,IF(BA839="C", IF($BI839="Y", IF($AF839="N/A", $Q839, $AF839), IF($AG839="N/A", $T839,$AG839)))))))</f>
        <v>0</v>
      </c>
      <c r="BT839" s="15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0</v>
      </c>
      <c r="BU839" s="15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0</v>
      </c>
      <c r="BV839" s="15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0</v>
      </c>
      <c r="BW839" s="15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0</v>
      </c>
      <c r="BX839" s="15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0</v>
      </c>
      <c r="BY839" s="15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0</v>
      </c>
      <c r="BZ839" s="15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0</v>
      </c>
      <c r="CA839" s="14" t="s">
        <v>75</v>
      </c>
      <c r="CB839" s="15">
        <f>BZ839</f>
        <v>0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S:0 G:0 GR:0</v>
      </c>
      <c r="CH839" s="6"/>
      <c r="CK839" s="6"/>
      <c r="CL839" s="6"/>
      <c r="CM839" s="6"/>
      <c r="CN839" s="6"/>
      <c r="CO839" s="6"/>
      <c r="CP839" s="6"/>
    </row>
    <row r="840" spans="1:94" x14ac:dyDescent="0.25">
      <c r="A840" s="13">
        <v>6235</v>
      </c>
      <c r="B840" s="14"/>
      <c r="C840" s="14"/>
      <c r="D840" s="14"/>
      <c r="E840" s="14" t="e">
        <f>VLOOKUP(B840, 'Rookie Year'!$A$2:$B$55555,2,FALSE)</f>
        <v>#N/A</v>
      </c>
      <c r="F840" s="14">
        <v>2025</v>
      </c>
      <c r="G840" s="14" t="s">
        <v>42</v>
      </c>
      <c r="H840" s="14"/>
      <c r="I840" s="15"/>
      <c r="J840" s="14">
        <v>1</v>
      </c>
      <c r="K840" s="16">
        <f>IF(AND(G840&lt;&gt;"N",R840="N/A"), IF(I840&lt;4, 0, 0.25),IF(I840=1, IF(J840=1,0.25, 0.25), IF(I840&lt;13, 0.25, IF(I840&lt;26, 0.4, IF(I840&lt;51, 0.6, 0.75)))))</f>
        <v>0.25</v>
      </c>
      <c r="L840" s="15">
        <f>I840-M840</f>
        <v>0</v>
      </c>
      <c r="M840" s="15">
        <f>ROUNDUP(I840*K840,0)</f>
        <v>0</v>
      </c>
      <c r="N840" s="15">
        <f>M840*J840</f>
        <v>0</v>
      </c>
      <c r="O840" s="15">
        <v>0</v>
      </c>
      <c r="P840" s="15">
        <v>0</v>
      </c>
      <c r="Q840" s="15">
        <f>N840-O840-P840</f>
        <v>0</v>
      </c>
      <c r="R840" s="14" t="s">
        <v>75</v>
      </c>
      <c r="S840" s="14">
        <f>IF(R840="N/A", J840-($B$1-F840), J840-($B$1-R840))</f>
        <v>1</v>
      </c>
      <c r="T840" s="15">
        <f>IF($S840&lt;1, "N/A", $M840)</f>
        <v>0</v>
      </c>
      <c r="U840" s="15" t="str">
        <f>IF($S840&lt;2, "N/A", $M840)</f>
        <v>N/A</v>
      </c>
      <c r="V840" s="15" t="str">
        <f>IF($S840&lt;3, "N/A", $M840)</f>
        <v>N/A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List'!$A$3:$AE$1972,19,FALSE)))</f>
        <v>N/A</v>
      </c>
      <c r="AB840" s="14" t="str">
        <f>IF(C840="DM", "N/A", IF(Z840="No","N/A",VLOOKUP(B840,'Extension List'!$A$3:$AE$1972,21,FALSE)))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>
        <f>IF(AD840="N/A", L840+T840, L840+AG840)</f>
        <v>0</v>
      </c>
      <c r="AN840" s="15" t="str">
        <f>IF(AD840="N/A", IF(U840="N/A", "N/A", L840+U840), AD840+AH840)</f>
        <v>N/A</v>
      </c>
      <c r="AO840" s="15" t="str">
        <f>IF(AD840="N/A", IF(V840="N/A", "N/A", L840+V840), IF(AI840="N/A", "N/A", AD840+AI840))</f>
        <v>N/A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42</v>
      </c>
      <c r="AS840" s="14" t="s">
        <v>42</v>
      </c>
      <c r="AT840" s="14" t="s">
        <v>42</v>
      </c>
      <c r="AU840" s="14" t="s">
        <v>42</v>
      </c>
      <c r="AV840" s="14" t="s">
        <v>42</v>
      </c>
      <c r="AW840" s="14" t="s">
        <v>42</v>
      </c>
      <c r="AX840" s="14" t="s">
        <v>42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J840" s="15">
        <f>IF(AR840="R", $CA840, IF(OR(AR840="P", AR840="T", AR840="N"), 0, IF($C840="DM", $T840, IF(OR(AR840="Y", AR840="IR"),$AM840,IF(AR840="C", IF($BI840="Y", IF($AF840="N/A", $Q840, $AF840), IF($AG840="N/A", $T840,$AG840)))))))</f>
        <v>0</v>
      </c>
      <c r="BK840" s="15">
        <f>IF(AS840="R", $CA840, IF(OR(AS840="P", AS840="T", AS840="N"), 0, IF($C840="DM", $T840, IF(OR(AS840="Y", AS840="IR"),$AM840,IF(AS840="C", IF($BI840="Y", IF($AF840="N/A", $Q840, $AF840), IF($AG840="N/A", $T840,$AG840)))))))</f>
        <v>0</v>
      </c>
      <c r="BL840" s="15">
        <f>IF(AT840="R", $CA840, IF(OR(AT840="P", AT840="T", AT840="N"), 0, IF($C840="DM", $T840, IF(OR(AT840="Y", AT840="IR"),$AM840,IF(AT840="C", IF($BI840="Y", IF($AF840="N/A", $Q840, $AF840), IF($AG840="N/A", $T840,$AG840)))))))</f>
        <v>0</v>
      </c>
      <c r="BM840" s="15">
        <f>IF(AU840="R", $CA840, IF(OR(AU840="P", AU840="T", AU840="N"), 0, IF($C840="DM", $T840, IF(OR(AU840="Y", AU840="IR"),$AM840,IF(AU840="C", IF($BI840="Y", IF($AF840="N/A", $Q840, $AF840), IF($AG840="N/A", $T840,$AG840)))))))</f>
        <v>0</v>
      </c>
      <c r="BN840" s="15">
        <f>IF(AV840="R", $CA840, IF(OR(AV840="P", AV840="T", AV840="N"), 0, IF($C840="DM", $T840, IF(OR(AV840="Y", AV840="IR"),$AM840,IF(AV840="C", IF($BI840="Y", IF($AF840="N/A", $Q840, $AF840), IF($AG840="N/A", $T840,$AG840)))))))</f>
        <v>0</v>
      </c>
      <c r="BO840" s="15">
        <f>IF(AW840="R", $CA840, IF(OR(AW840="P", AW840="T", AW840="N"), 0, IF($C840="DM", $T840, IF(OR(AW840="Y", AW840="IR"),$AM840,IF(AW840="C", IF($BI840="Y", IF($AF840="N/A", $Q840, $AF840), IF($AG840="N/A", $T840,$AG840)))))))</f>
        <v>0</v>
      </c>
      <c r="BP840" s="15">
        <f>IF(AX840="R", $CA840, IF(OR(AX840="P", AX840="T", AX840="N"), 0, IF($C840="DM", $T840, IF(OR(AX840="Y", AX840="IR"),$AM840,IF(AX840="C", IF($BI840="Y", IF($AF840="N/A", $Q840, $AF840), IF($AG840="N/A", $T840,$AG840)))))))</f>
        <v>0</v>
      </c>
      <c r="BQ840" s="15">
        <f>IF(AY840="R", $CA840, IF(OR(AY840="P", AY840="T", AY840="N"), 0, IF($C840="DM", $T840, IF(OR(AY840="Y", AY840="IR"),$AM840,IF(AY840="C", IF($BI840="Y", IF($AF840="N/A", $Q840, $AF840), IF($AG840="N/A", $T840,$AG840)))))))</f>
        <v>0</v>
      </c>
      <c r="BR840" s="15">
        <f>IF(AZ840="R", $CA840, IF(OR(AZ840="P", AZ840="T", AZ840="N"), 0, IF($C840="DM", $T840, IF(OR(AZ840="Y", AZ840="IR"),$AM840,IF(AZ840="C", IF($BI840="Y", IF($AF840="N/A", $Q840, $AF840), IF($AG840="N/A", $T840,$AG840)))))))</f>
        <v>0</v>
      </c>
      <c r="BS840" s="15">
        <f>IF(BA840="R", $CA840, IF(OR(BA840="P", BA840="T", BA840="N"), 0, IF($C840="DM", $T840, IF(OR(BA840="Y", BA840="IR"),$AM840,IF(BA840="C", IF($BI840="Y", IF($AF840="N/A", $Q840, $AF840), IF($AG840="N/A", $T840,$AG840)))))))</f>
        <v>0</v>
      </c>
      <c r="BT840" s="15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0</v>
      </c>
      <c r="BU840" s="15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0</v>
      </c>
      <c r="BV840" s="15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0</v>
      </c>
      <c r="BW840" s="15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0</v>
      </c>
      <c r="BX840" s="15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0</v>
      </c>
      <c r="BY840" s="15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0</v>
      </c>
      <c r="BZ840" s="15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0</v>
      </c>
      <c r="CA840" s="14" t="s">
        <v>75</v>
      </c>
      <c r="CB840" s="15">
        <f>BZ840</f>
        <v>0</v>
      </c>
      <c r="CC840" s="14" t="str">
        <f>IF(OR($BH840="T", $BH840="R"), 0, IF($BH840="C", IF($BI840="Y", IF($BA840="C", 0, IF(AF840="N/A", Q840-T840, AF840-AG840)), IF($AF840="N/A", U840, AH840)), AN840))</f>
        <v>N/A</v>
      </c>
      <c r="CD840" s="14" t="str">
        <f>IF(OR($BH840="T", $BH840="R"), 0, IF($BH840="C", IF($BI840="Y", 0, IF($AF840="N/A", V840, AI840)), AO840))</f>
        <v>N/A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S:0 G:0 GR:0</v>
      </c>
      <c r="CH840" s="6"/>
      <c r="CK840" s="6"/>
      <c r="CL840" s="6"/>
      <c r="CM840" s="6"/>
      <c r="CN840" s="6"/>
      <c r="CO840" s="6"/>
      <c r="CP840" s="6"/>
    </row>
    <row r="841" spans="1:94" x14ac:dyDescent="0.25">
      <c r="A841" s="13">
        <v>6236</v>
      </c>
      <c r="B841" s="14"/>
      <c r="C841" s="14"/>
      <c r="D841" s="14"/>
      <c r="E841" s="14" t="e">
        <f>VLOOKUP(B841, 'Rookie Year'!$A$2:$B$55555,2,FALSE)</f>
        <v>#N/A</v>
      </c>
      <c r="F841" s="14">
        <v>2025</v>
      </c>
      <c r="G841" s="14" t="s">
        <v>42</v>
      </c>
      <c r="H841" s="14"/>
      <c r="I841" s="15"/>
      <c r="J841" s="14">
        <v>1</v>
      </c>
      <c r="K841" s="16">
        <f>IF(AND(G841&lt;&gt;"N",R841="N/A"), IF(I841&lt;4, 0, 0.25),IF(I841=1, IF(J841=1,0.25, 0.25), IF(I841&lt;13, 0.25, IF(I841&lt;26, 0.4, IF(I841&lt;51, 0.6, 0.75)))))</f>
        <v>0.25</v>
      </c>
      <c r="L841" s="15">
        <f>I841-M841</f>
        <v>0</v>
      </c>
      <c r="M841" s="15">
        <f>ROUNDUP(I841*K841,0)</f>
        <v>0</v>
      </c>
      <c r="N841" s="15">
        <f>M841*J841</f>
        <v>0</v>
      </c>
      <c r="O841" s="15">
        <v>0</v>
      </c>
      <c r="P841" s="15">
        <v>0</v>
      </c>
      <c r="Q841" s="15">
        <f>N841-O841-P841</f>
        <v>0</v>
      </c>
      <c r="R841" s="14" t="s">
        <v>75</v>
      </c>
      <c r="S841" s="14">
        <f>IF(R841="N/A", J841-($B$1-F841), J841-($B$1-R841))</f>
        <v>1</v>
      </c>
      <c r="T841" s="15">
        <f>IF($S841&lt;1, "N/A", $M841)</f>
        <v>0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No</v>
      </c>
      <c r="AA841" s="17" t="str">
        <f>IF(C841="DM", "N/A", IF(Z841="No","N/A",VLOOKUP(B841,'Extension List'!$A$3:$AE$1972,19,FALSE)))</f>
        <v>N/A</v>
      </c>
      <c r="AB841" s="14" t="str">
        <f>IF(C841="DM", "N/A", IF(Z841="No","N/A",VLOOKUP(B841,'Extension List'!$A$3:$AE$1972,21,FALSE)))</f>
        <v>N/A</v>
      </c>
      <c r="AC841" s="14" t="str">
        <f>IF(AA841="N/A", "N/A", 0)</f>
        <v>N/A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>
        <f>IF(AD841="N/A", L841+T841, L841+AG841)</f>
        <v>0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42</v>
      </c>
      <c r="AS841" s="14" t="s">
        <v>42</v>
      </c>
      <c r="AT841" s="14" t="s">
        <v>42</v>
      </c>
      <c r="AU841" s="14" t="s">
        <v>42</v>
      </c>
      <c r="AV841" s="14" t="s">
        <v>42</v>
      </c>
      <c r="AW841" s="14" t="s">
        <v>42</v>
      </c>
      <c r="AX841" s="14" t="s">
        <v>42</v>
      </c>
      <c r="AY841" s="14" t="s">
        <v>40</v>
      </c>
      <c r="AZ841" s="14" t="s">
        <v>40</v>
      </c>
      <c r="BA841" s="14" t="s">
        <v>40</v>
      </c>
      <c r="BB841" s="14" t="s">
        <v>40</v>
      </c>
      <c r="BC841" s="14" t="s">
        <v>40</v>
      </c>
      <c r="BD841" s="14" t="s">
        <v>40</v>
      </c>
      <c r="BE841" s="14" t="s">
        <v>40</v>
      </c>
      <c r="BF841" s="14" t="s">
        <v>40</v>
      </c>
      <c r="BG841" s="14" t="s">
        <v>40</v>
      </c>
      <c r="BH841" s="14" t="s">
        <v>40</v>
      </c>
      <c r="BJ841" s="15">
        <f>IF(AR841="R", $CA841, IF(OR(AR841="P", AR841="T", AR841="N"), 0, IF($C841="DM", $T841, IF(OR(AR841="Y", AR841="IR"),$AM841,IF(AR841="C", IF($BI841="Y", IF($AF841="N/A", $Q841, $AF841), IF($AG841="N/A", $T841,$AG841)))))))</f>
        <v>0</v>
      </c>
      <c r="BK841" s="15">
        <f>IF(AS841="R", $CA841, IF(OR(AS841="P", AS841="T", AS841="N"), 0, IF($C841="DM", $T841, IF(OR(AS841="Y", AS841="IR"),$AM841,IF(AS841="C", IF($BI841="Y", IF($AF841="N/A", $Q841, $AF841), IF($AG841="N/A", $T841,$AG841)))))))</f>
        <v>0</v>
      </c>
      <c r="BL841" s="15">
        <f>IF(AT841="R", $CA841, IF(OR(AT841="P", AT841="T", AT841="N"), 0, IF($C841="DM", $T841, IF(OR(AT841="Y", AT841="IR"),$AM841,IF(AT841="C", IF($BI841="Y", IF($AF841="N/A", $Q841, $AF841), IF($AG841="N/A", $T841,$AG841)))))))</f>
        <v>0</v>
      </c>
      <c r="BM841" s="15">
        <f>IF(AU841="R", $CA841, IF(OR(AU841="P", AU841="T", AU841="N"), 0, IF($C841="DM", $T841, IF(OR(AU841="Y", AU841="IR"),$AM841,IF(AU841="C", IF($BI841="Y", IF($AF841="N/A", $Q841, $AF841), IF($AG841="N/A", $T841,$AG841)))))))</f>
        <v>0</v>
      </c>
      <c r="BN841" s="15">
        <f>IF(AV841="R", $CA841, IF(OR(AV841="P", AV841="T", AV841="N"), 0, IF($C841="DM", $T841, IF(OR(AV841="Y", AV841="IR"),$AM841,IF(AV841="C", IF($BI841="Y", IF($AF841="N/A", $Q841, $AF841), IF($AG841="N/A", $T841,$AG841)))))))</f>
        <v>0</v>
      </c>
      <c r="BO841" s="15">
        <f>IF(AW841="R", $CA841, IF(OR(AW841="P", AW841="T", AW841="N"), 0, IF($C841="DM", $T841, IF(OR(AW841="Y", AW841="IR"),$AM841,IF(AW841="C", IF($BI841="Y", IF($AF841="N/A", $Q841, $AF841), IF($AG841="N/A", $T841,$AG841)))))))</f>
        <v>0</v>
      </c>
      <c r="BP841" s="15">
        <f>IF(AX841="R", $CA841, IF(OR(AX841="P", AX841="T", AX841="N"), 0, IF($C841="DM", $T841, IF(OR(AX841="Y", AX841="IR"),$AM841,IF(AX841="C", IF($BI841="Y", IF($AF841="N/A", $Q841, $AF841), IF($AG841="N/A", $T841,$AG841)))))))</f>
        <v>0</v>
      </c>
      <c r="BQ841" s="15">
        <f>IF(AY841="R", $CA841, IF(OR(AY841="P", AY841="T", AY841="N"), 0, IF($C841="DM", $T841, IF(OR(AY841="Y", AY841="IR"),$AM841,IF(AY841="C", IF($BI841="Y", IF($AF841="N/A", $Q841, $AF841), IF($AG841="N/A", $T841,$AG841)))))))</f>
        <v>0</v>
      </c>
      <c r="BR841" s="15">
        <f>IF(AZ841="R", $CA841, IF(OR(AZ841="P", AZ841="T", AZ841="N"), 0, IF($C841="DM", $T841, IF(OR(AZ841="Y", AZ841="IR"),$AM841,IF(AZ841="C", IF($BI841="Y", IF($AF841="N/A", $Q841, $AF841), IF($AG841="N/A", $T841,$AG841)))))))</f>
        <v>0</v>
      </c>
      <c r="BS841" s="15">
        <f>IF(BA841="R", $CA841, IF(OR(BA841="P", BA841="T", BA841="N"), 0, IF($C841="DM", $T841, IF(OR(BA841="Y", BA841="IR"),$AM841,IF(BA841="C", IF($BI841="Y", IF($AF841="N/A", $Q841, $AF841), IF($AG841="N/A", $T841,$AG841)))))))</f>
        <v>0</v>
      </c>
      <c r="BT841" s="15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0</v>
      </c>
      <c r="BU841" s="15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0</v>
      </c>
      <c r="BV841" s="15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0</v>
      </c>
      <c r="BW841" s="15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0</v>
      </c>
      <c r="BX841" s="15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0</v>
      </c>
      <c r="BY841" s="15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0</v>
      </c>
      <c r="BZ841" s="15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0</v>
      </c>
      <c r="CA841" s="14" t="s">
        <v>75</v>
      </c>
      <c r="CB841" s="15">
        <f>BZ841</f>
        <v>0</v>
      </c>
      <c r="CC841" s="14" t="str">
        <f>IF(OR($BH841="T", $BH841="R"), 0, IF($BH841="C", IF($BI841="Y", IF($BA841="C", 0, IF(AF841="N/A", Q841-T841, AF841-AG841)), IF($AF841="N/A", U841, AH841)), AN841))</f>
        <v>N/A</v>
      </c>
      <c r="CD841" s="14" t="str">
        <f>IF(OR($BH841="T", $BH841="R"), 0, IF($BH841="C", IF($BI841="Y", 0, IF($AF841="N/A", V841, AI841)), AO841))</f>
        <v>N/A</v>
      </c>
      <c r="CE841" s="14" t="str">
        <f>IF(OR($BH841="T", $BH841="R"), 0, IF($BH841="C", IF($BI841="Y", 0, IF($AF841="N/A", W841, AJ841)), AP841))</f>
        <v>N/A</v>
      </c>
      <c r="CF841" s="14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G:0 GR:0</v>
      </c>
      <c r="CH841" s="6"/>
      <c r="CK841" s="6"/>
      <c r="CL841" s="6"/>
      <c r="CM841" s="6"/>
      <c r="CN841" s="6"/>
      <c r="CO841" s="6"/>
      <c r="CP841" s="6"/>
    </row>
    <row r="842" spans="1:94" x14ac:dyDescent="0.25">
      <c r="A842" s="13">
        <v>6237</v>
      </c>
      <c r="B842" s="14"/>
      <c r="C842" s="14"/>
      <c r="D842" s="14"/>
      <c r="E842" s="14" t="e">
        <f>VLOOKUP(B842, 'Rookie Year'!$A$2:$B$55555,2,FALSE)</f>
        <v>#N/A</v>
      </c>
      <c r="F842" s="14">
        <v>2025</v>
      </c>
      <c r="G842" s="14" t="s">
        <v>42</v>
      </c>
      <c r="H842" s="14"/>
      <c r="I842" s="15"/>
      <c r="J842" s="14">
        <v>1</v>
      </c>
      <c r="K842" s="16">
        <f>IF(AND(G842&lt;&gt;"N",R842="N/A"), IF(I842&lt;4, 0, 0.25),IF(I842=1, IF(J842=1,0.25, 0.25), IF(I842&lt;13, 0.25, IF(I842&lt;26, 0.4, IF(I842&lt;51, 0.6, 0.75)))))</f>
        <v>0.25</v>
      </c>
      <c r="L842" s="15">
        <f>I842-M842</f>
        <v>0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1</v>
      </c>
      <c r="T842" s="15">
        <f>IF($S842&lt;1, "N/A", $M842)</f>
        <v>0</v>
      </c>
      <c r="U842" s="15" t="str">
        <f>IF($S842&lt;2, "N/A", $M842)</f>
        <v>N/A</v>
      </c>
      <c r="V842" s="15" t="str">
        <f>IF($S842&lt;3, "N/A", $M842)</f>
        <v>N/A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List'!$A$3:$AE$1972,19,FALSE)))</f>
        <v>N/A</v>
      </c>
      <c r="AB842" s="14" t="str">
        <f>IF(C842="DM", "N/A", IF(Z842="No","N/A",VLOOKUP(B842,'Extension List'!$A$3:$AE$1972,21,FALSE)))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>
        <f>IF(AD842="N/A", L842+T842, L842+AG842)</f>
        <v>0</v>
      </c>
      <c r="AN842" s="15" t="str">
        <f>IF(AD842="N/A", IF(U842="N/A", "N/A", L842+U842), AD842+AH842)</f>
        <v>N/A</v>
      </c>
      <c r="AO842" s="15" t="str">
        <f>IF(AD842="N/A", IF(V842="N/A", "N/A", L842+V842), IF(AI842="N/A", "N/A", AD842+AI842))</f>
        <v>N/A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42</v>
      </c>
      <c r="AS842" s="14" t="s">
        <v>42</v>
      </c>
      <c r="AT842" s="14" t="s">
        <v>42</v>
      </c>
      <c r="AU842" s="14" t="s">
        <v>42</v>
      </c>
      <c r="AV842" s="14" t="s">
        <v>42</v>
      </c>
      <c r="AW842" s="14" t="s">
        <v>42</v>
      </c>
      <c r="AX842" s="14" t="s">
        <v>42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>
        <f>IF(AR842="R", $CA842, IF(OR(AR842="P", AR842="T", AR842="N"), 0, IF($C842="DM", $T842, IF(OR(AR842="Y", AR842="IR"),$AM842,IF(AR842="C", IF($BI842="Y", IF($AF842="N/A", $Q842, $AF842), IF($AG842="N/A", $T842,$AG842)))))))</f>
        <v>0</v>
      </c>
      <c r="BK842" s="15">
        <f>IF(AS842="R", $CA842, IF(OR(AS842="P", AS842="T", AS842="N"), 0, IF($C842="DM", $T842, IF(OR(AS842="Y", AS842="IR"),$AM842,IF(AS842="C", IF($BI842="Y", IF($AF842="N/A", $Q842, $AF842), IF($AG842="N/A", $T842,$AG842)))))))</f>
        <v>0</v>
      </c>
      <c r="BL842" s="15">
        <f>IF(AT842="R", $CA842, IF(OR(AT842="P", AT842="T", AT842="N"), 0, IF($C842="DM", $T842, IF(OR(AT842="Y", AT842="IR"),$AM842,IF(AT842="C", IF($BI842="Y", IF($AF842="N/A", $Q842, $AF842), IF($AG842="N/A", $T842,$AG842)))))))</f>
        <v>0</v>
      </c>
      <c r="BM842" s="15">
        <f>IF(AU842="R", $CA842, IF(OR(AU842="P", AU842="T", AU842="N"), 0, IF($C842="DM", $T842, IF(OR(AU842="Y", AU842="IR"),$AM842,IF(AU842="C", IF($BI842="Y", IF($AF842="N/A", $Q842, $AF842), IF($AG842="N/A", $T842,$AG842)))))))</f>
        <v>0</v>
      </c>
      <c r="BN842" s="15">
        <f>IF(AV842="R", $CA842, IF(OR(AV842="P", AV842="T", AV842="N"), 0, IF($C842="DM", $T842, IF(OR(AV842="Y", AV842="IR"),$AM842,IF(AV842="C", IF($BI842="Y", IF($AF842="N/A", $Q842, $AF842), IF($AG842="N/A", $T842,$AG842)))))))</f>
        <v>0</v>
      </c>
      <c r="BO842" s="15">
        <f>IF(AW842="R", $CA842, IF(OR(AW842="P", AW842="T", AW842="N"), 0, IF($C842="DM", $T842, IF(OR(AW842="Y", AW842="IR"),$AM842,IF(AW842="C", IF($BI842="Y", IF($AF842="N/A", $Q842, $AF842), IF($AG842="N/A", $T842,$AG842)))))))</f>
        <v>0</v>
      </c>
      <c r="BP842" s="15">
        <f>IF(AX842="R", $CA842, IF(OR(AX842="P", AX842="T", AX842="N"), 0, IF($C842="DM", $T842, IF(OR(AX842="Y", AX842="IR"),$AM842,IF(AX842="C", IF($BI842="Y", IF($AF842="N/A", $Q842, $AF842), IF($AG842="N/A", $T842,$AG842)))))))</f>
        <v>0</v>
      </c>
      <c r="BQ842" s="15">
        <f>IF(AY842="R", $CA842, IF(OR(AY842="P", AY842="T", AY842="N"), 0, IF($C842="DM", $T842, IF(OR(AY842="Y", AY842="IR"),$AM842,IF(AY842="C", IF($BI842="Y", IF($AF842="N/A", $Q842, $AF842), IF($AG842="N/A", $T842,$AG842)))))))</f>
        <v>0</v>
      </c>
      <c r="BR842" s="15">
        <f>IF(AZ842="R", $CA842, IF(OR(AZ842="P", AZ842="T", AZ842="N"), 0, IF($C842="DM", $T842, IF(OR(AZ842="Y", AZ842="IR"),$AM842,IF(AZ842="C", IF($BI842="Y", IF($AF842="N/A", $Q842, $AF842), IF($AG842="N/A", $T842,$AG842)))))))</f>
        <v>0</v>
      </c>
      <c r="BS842" s="15">
        <f>IF(BA842="R", $CA842, IF(OR(BA842="P", BA842="T", BA842="N"), 0, IF($C842="DM", $T842, IF(OR(BA842="Y", BA842="IR"),$AM842,IF(BA842="C", IF($BI842="Y", IF($AF842="N/A", $Q842, $AF842), IF($AG842="N/A", $T842,$AG842)))))))</f>
        <v>0</v>
      </c>
      <c r="BT842" s="15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0</v>
      </c>
      <c r="BU842" s="15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0</v>
      </c>
      <c r="BV842" s="15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0</v>
      </c>
      <c r="BW842" s="15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0</v>
      </c>
      <c r="BX842" s="15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0</v>
      </c>
      <c r="BY842" s="15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0</v>
      </c>
      <c r="BZ842" s="15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0</v>
      </c>
      <c r="CA842" s="14" t="s">
        <v>75</v>
      </c>
      <c r="CB842" s="15">
        <f>BZ842</f>
        <v>0</v>
      </c>
      <c r="CC842" s="14" t="str">
        <f>IF(OR($BH842="T", $BH842="R"), 0, IF($BH842="C", IF($BI842="Y", IF($BA842="C", 0, IF(AF842="N/A", Q842-T842, AF842-AG842)), IF($AF842="N/A", U842, AH842)), AN842))</f>
        <v>N/A</v>
      </c>
      <c r="CD842" s="14" t="str">
        <f>IF(OR($BH842="T", $BH842="R"), 0, IF($BH842="C", IF($BI842="Y", 0, IF($AF842="N/A", V842, AI842)), AO842))</f>
        <v>N/A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S:0 G:0 GR:0</v>
      </c>
      <c r="CH842" s="6"/>
      <c r="CK842" s="6"/>
      <c r="CL842" s="6"/>
      <c r="CM842" s="6"/>
      <c r="CN842" s="6"/>
      <c r="CO842" s="6"/>
      <c r="CP842" s="6"/>
    </row>
    <row r="843" spans="1:94" x14ac:dyDescent="0.25">
      <c r="A843" s="13">
        <v>6238</v>
      </c>
      <c r="B843" s="14"/>
      <c r="C843" s="14"/>
      <c r="D843" s="14"/>
      <c r="E843" s="14" t="e">
        <f>VLOOKUP(B843, 'Rookie Year'!$A$2:$B$55555,2,FALSE)</f>
        <v>#N/A</v>
      </c>
      <c r="F843" s="14">
        <v>2025</v>
      </c>
      <c r="G843" s="14" t="s">
        <v>42</v>
      </c>
      <c r="H843" s="14"/>
      <c r="I843" s="15"/>
      <c r="J843" s="14">
        <v>1</v>
      </c>
      <c r="K843" s="16">
        <f>IF(AND(G843&lt;&gt;"N",R843="N/A"), IF(I843&lt;4, 0, 0.25),IF(I843=1, IF(J843=1,0.25, 0.25), IF(I843&lt;13, 0.25, IF(I843&lt;26, 0.4, IF(I843&lt;51, 0.6, 0.75)))))</f>
        <v>0.25</v>
      </c>
      <c r="L843" s="15">
        <f>I843-M843</f>
        <v>0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1</v>
      </c>
      <c r="T843" s="15">
        <f>IF($S843&lt;1, "N/A", $M843)</f>
        <v>0</v>
      </c>
      <c r="U843" s="15" t="str">
        <f>IF($S843&lt;2, "N/A", $M843)</f>
        <v>N/A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List'!$A$3:$AE$1972,19,FALSE)))</f>
        <v>N/A</v>
      </c>
      <c r="AB843" s="14" t="str">
        <f>IF(C843="DM", "N/A", IF(Z843="No","N/A",VLOOKUP(B843,'Extension List'!$A$3:$AE$1972,21,FALSE)))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>
        <f>IF(AD843="N/A", L843+T843, L843+AG843)</f>
        <v>0</v>
      </c>
      <c r="AN843" s="15" t="str">
        <f>IF(AD843="N/A", IF(U843="N/A", "N/A", L843+U843), AD843+AH843)</f>
        <v>N/A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42</v>
      </c>
      <c r="AS843" s="14" t="s">
        <v>42</v>
      </c>
      <c r="AT843" s="14" t="s">
        <v>42</v>
      </c>
      <c r="AU843" s="14" t="s">
        <v>42</v>
      </c>
      <c r="AV843" s="14" t="s">
        <v>42</v>
      </c>
      <c r="AW843" s="14" t="s">
        <v>42</v>
      </c>
      <c r="AX843" s="14" t="s">
        <v>42</v>
      </c>
      <c r="AY843" s="14" t="s">
        <v>40</v>
      </c>
      <c r="AZ843" s="14" t="s">
        <v>40</v>
      </c>
      <c r="BA843" s="14" t="s">
        <v>40</v>
      </c>
      <c r="BB843" s="14" t="s">
        <v>40</v>
      </c>
      <c r="BC843" s="14" t="s">
        <v>40</v>
      </c>
      <c r="BD843" s="14" t="s">
        <v>40</v>
      </c>
      <c r="BE843" s="14" t="s">
        <v>40</v>
      </c>
      <c r="BF843" s="14" t="s">
        <v>40</v>
      </c>
      <c r="BG843" s="14" t="s">
        <v>40</v>
      </c>
      <c r="BH843" s="14" t="s">
        <v>40</v>
      </c>
      <c r="BJ843" s="15">
        <f>IF(AR843="R", $CA843, IF(OR(AR843="P", AR843="T", AR843="N"), 0, IF($C843="DM", $T843, IF(OR(AR843="Y", AR843="IR"),$AM843,IF(AR843="C", IF($BI843="Y", IF($AF843="N/A", $Q843, $AF843), IF($AG843="N/A", $T843,$AG843)))))))</f>
        <v>0</v>
      </c>
      <c r="BK843" s="15">
        <f>IF(AS843="R", $CA843, IF(OR(AS843="P", AS843="T", AS843="N"), 0, IF($C843="DM", $T843, IF(OR(AS843="Y", AS843="IR"),$AM843,IF(AS843="C", IF($BI843="Y", IF($AF843="N/A", $Q843, $AF843), IF($AG843="N/A", $T843,$AG843)))))))</f>
        <v>0</v>
      </c>
      <c r="BL843" s="15">
        <f>IF(AT843="R", $CA843, IF(OR(AT843="P", AT843="T", AT843="N"), 0, IF($C843="DM", $T843, IF(OR(AT843="Y", AT843="IR"),$AM843,IF(AT843="C", IF($BI843="Y", IF($AF843="N/A", $Q843, $AF843), IF($AG843="N/A", $T843,$AG843)))))))</f>
        <v>0</v>
      </c>
      <c r="BM843" s="15">
        <f>IF(AU843="R", $CA843, IF(OR(AU843="P", AU843="T", AU843="N"), 0, IF($C843="DM", $T843, IF(OR(AU843="Y", AU843="IR"),$AM843,IF(AU843="C", IF($BI843="Y", IF($AF843="N/A", $Q843, $AF843), IF($AG843="N/A", $T843,$AG843)))))))</f>
        <v>0</v>
      </c>
      <c r="BN843" s="15">
        <f>IF(AV843="R", $CA843, IF(OR(AV843="P", AV843="T", AV843="N"), 0, IF($C843="DM", $T843, IF(OR(AV843="Y", AV843="IR"),$AM843,IF(AV843="C", IF($BI843="Y", IF($AF843="N/A", $Q843, $AF843), IF($AG843="N/A", $T843,$AG843)))))))</f>
        <v>0</v>
      </c>
      <c r="BO843" s="15">
        <f>IF(AW843="R", $CA843, IF(OR(AW843="P", AW843="T", AW843="N"), 0, IF($C843="DM", $T843, IF(OR(AW843="Y", AW843="IR"),$AM843,IF(AW843="C", IF($BI843="Y", IF($AF843="N/A", $Q843, $AF843), IF($AG843="N/A", $T843,$AG843)))))))</f>
        <v>0</v>
      </c>
      <c r="BP843" s="15">
        <f>IF(AX843="R", $CA843, IF(OR(AX843="P", AX843="T", AX843="N"), 0, IF($C843="DM", $T843, IF(OR(AX843="Y", AX843="IR"),$AM843,IF(AX843="C", IF($BI843="Y", IF($AF843="N/A", $Q843, $AF843), IF($AG843="N/A", $T843,$AG843)))))))</f>
        <v>0</v>
      </c>
      <c r="BQ843" s="15">
        <f>IF(AY843="R", $CA843, IF(OR(AY843="P", AY843="T", AY843="N"), 0, IF($C843="DM", $T843, IF(OR(AY843="Y", AY843="IR"),$AM843,IF(AY843="C", IF($BI843="Y", IF($AF843="N/A", $Q843, $AF843), IF($AG843="N/A", $T843,$AG843)))))))</f>
        <v>0</v>
      </c>
      <c r="BR843" s="15">
        <f>IF(AZ843="R", $CA843, IF(OR(AZ843="P", AZ843="T", AZ843="N"), 0, IF($C843="DM", $T843, IF(OR(AZ843="Y", AZ843="IR"),$AM843,IF(AZ843="C", IF($BI843="Y", IF($AF843="N/A", $Q843, $AF843), IF($AG843="N/A", $T843,$AG843)))))))</f>
        <v>0</v>
      </c>
      <c r="BS843" s="15">
        <f>IF(BA843="R", $CA843, IF(OR(BA843="P", BA843="T", BA843="N"), 0, IF($C843="DM", $T843, IF(OR(BA843="Y", BA843="IR"),$AM843,IF(BA843="C", IF($BI843="Y", IF($AF843="N/A", $Q843, $AF843), IF($AG843="N/A", $T843,$AG843)))))))</f>
        <v>0</v>
      </c>
      <c r="BT843" s="15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0</v>
      </c>
      <c r="BU843" s="15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0</v>
      </c>
      <c r="BV843" s="15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0</v>
      </c>
      <c r="BW843" s="15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0</v>
      </c>
      <c r="BX843" s="15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0</v>
      </c>
      <c r="BY843" s="15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0</v>
      </c>
      <c r="BZ843" s="15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0</v>
      </c>
      <c r="CA843" s="14" t="s">
        <v>75</v>
      </c>
      <c r="CB843" s="15">
        <f>BZ843</f>
        <v>0</v>
      </c>
      <c r="CC843" s="14" t="str">
        <f>IF(OR($BH843="T", $BH843="R"), 0, IF($BH843="C", IF($BI843="Y", IF($BA843="C", 0, IF(AF843="N/A", Q843-T843, AF843-AG843)), IF($AF843="N/A", U843, AH843)), AN843))</f>
        <v>N/A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S:0 G:0 GR:0</v>
      </c>
      <c r="CH843" s="6"/>
      <c r="CK843" s="6"/>
      <c r="CL843" s="6"/>
      <c r="CM843" s="6"/>
      <c r="CN843" s="6"/>
      <c r="CO843" s="6"/>
      <c r="CP843" s="6"/>
    </row>
    <row r="844" spans="1:94" x14ac:dyDescent="0.25">
      <c r="A844" s="13">
        <v>6239</v>
      </c>
      <c r="B844" s="14"/>
      <c r="C844" s="14"/>
      <c r="D844" s="14"/>
      <c r="E844" s="14" t="e">
        <f>VLOOKUP(B844, 'Rookie Year'!$A$2:$B$55555,2,FALSE)</f>
        <v>#N/A</v>
      </c>
      <c r="F844" s="14">
        <v>2025</v>
      </c>
      <c r="G844" s="14" t="s">
        <v>42</v>
      </c>
      <c r="H844" s="14"/>
      <c r="I844" s="15"/>
      <c r="J844" s="14">
        <v>1</v>
      </c>
      <c r="K844" s="16">
        <f>IF(AND(G844&lt;&gt;"N",R844="N/A"), IF(I844&lt;4, 0, 0.25),IF(I844=1, IF(J844=1,0.25, 0.25), IF(I844&lt;13, 0.25, IF(I844&lt;26, 0.4, IF(I844&lt;51, 0.6, 0.75)))))</f>
        <v>0.25</v>
      </c>
      <c r="L844" s="15">
        <f>I844-M844</f>
        <v>0</v>
      </c>
      <c r="M844" s="15">
        <f>ROUNDUP(I844*K844,0)</f>
        <v>0</v>
      </c>
      <c r="N844" s="15">
        <f>M844*J844</f>
        <v>0</v>
      </c>
      <c r="O844" s="15">
        <v>0</v>
      </c>
      <c r="P844" s="15">
        <v>0</v>
      </c>
      <c r="Q844" s="15">
        <f>N844-O844-P844</f>
        <v>0</v>
      </c>
      <c r="R844" s="14" t="s">
        <v>75</v>
      </c>
      <c r="S844" s="14">
        <f>IF(R844="N/A", J844-($B$1-F844), J844-($B$1-R844))</f>
        <v>1</v>
      </c>
      <c r="T844" s="15">
        <f>IF($S844&lt;1, "N/A", $M844)</f>
        <v>0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List'!$A$3:$AE$1972,19,FALSE)))</f>
        <v>N/A</v>
      </c>
      <c r="AB844" s="14" t="str">
        <f>IF(C844="DM", "N/A", IF(Z844="No","N/A",VLOOKUP(B844,'Extension List'!$A$3:$AE$1972,21,FALSE)))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>
        <f>IF(AD844="N/A", L844+T844, L844+AG844)</f>
        <v>0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42</v>
      </c>
      <c r="AS844" s="14" t="s">
        <v>42</v>
      </c>
      <c r="AT844" s="14" t="s">
        <v>42</v>
      </c>
      <c r="AU844" s="14" t="s">
        <v>42</v>
      </c>
      <c r="AV844" s="14" t="s">
        <v>42</v>
      </c>
      <c r="AW844" s="14" t="s">
        <v>42</v>
      </c>
      <c r="AX844" s="14" t="s">
        <v>42</v>
      </c>
      <c r="AY844" s="14" t="s">
        <v>40</v>
      </c>
      <c r="AZ844" s="14" t="s">
        <v>40</v>
      </c>
      <c r="BA844" s="14" t="s">
        <v>40</v>
      </c>
      <c r="BB844" s="14" t="s">
        <v>40</v>
      </c>
      <c r="BC844" s="14" t="s">
        <v>40</v>
      </c>
      <c r="BD844" s="14" t="s">
        <v>40</v>
      </c>
      <c r="BE844" s="14" t="s">
        <v>40</v>
      </c>
      <c r="BF844" s="14" t="s">
        <v>40</v>
      </c>
      <c r="BG844" s="14" t="s">
        <v>40</v>
      </c>
      <c r="BH844" s="14" t="s">
        <v>40</v>
      </c>
      <c r="BJ844" s="15">
        <f>IF(AR844="R", $CA844, IF(OR(AR844="P", AR844="T", AR844="N"), 0, IF($C844="DM", $T844, IF(OR(AR844="Y", AR844="IR"),$AM844,IF(AR844="C", IF($BI844="Y", IF($AF844="N/A", $Q844, $AF844), IF($AG844="N/A", $T844,$AG844)))))))</f>
        <v>0</v>
      </c>
      <c r="BK844" s="15">
        <f>IF(AS844="R", $CA844, IF(OR(AS844="P", AS844="T", AS844="N"), 0, IF($C844="DM", $T844, IF(OR(AS844="Y", AS844="IR"),$AM844,IF(AS844="C", IF($BI844="Y", IF($AF844="N/A", $Q844, $AF844), IF($AG844="N/A", $T844,$AG844)))))))</f>
        <v>0</v>
      </c>
      <c r="BL844" s="15">
        <f>IF(AT844="R", $CA844, IF(OR(AT844="P", AT844="T", AT844="N"), 0, IF($C844="DM", $T844, IF(OR(AT844="Y", AT844="IR"),$AM844,IF(AT844="C", IF($BI844="Y", IF($AF844="N/A", $Q844, $AF844), IF($AG844="N/A", $T844,$AG844)))))))</f>
        <v>0</v>
      </c>
      <c r="BM844" s="15">
        <f>IF(AU844="R", $CA844, IF(OR(AU844="P", AU844="T", AU844="N"), 0, IF($C844="DM", $T844, IF(OR(AU844="Y", AU844="IR"),$AM844,IF(AU844="C", IF($BI844="Y", IF($AF844="N/A", $Q844, $AF844), IF($AG844="N/A", $T844,$AG844)))))))</f>
        <v>0</v>
      </c>
      <c r="BN844" s="15">
        <f>IF(AV844="R", $CA844, IF(OR(AV844="P", AV844="T", AV844="N"), 0, IF($C844="DM", $T844, IF(OR(AV844="Y", AV844="IR"),$AM844,IF(AV844="C", IF($BI844="Y", IF($AF844="N/A", $Q844, $AF844), IF($AG844="N/A", $T844,$AG844)))))))</f>
        <v>0</v>
      </c>
      <c r="BO844" s="15">
        <f>IF(AW844="R", $CA844, IF(OR(AW844="P", AW844="T", AW844="N"), 0, IF($C844="DM", $T844, IF(OR(AW844="Y", AW844="IR"),$AM844,IF(AW844="C", IF($BI844="Y", IF($AF844="N/A", $Q844, $AF844), IF($AG844="N/A", $T844,$AG844)))))))</f>
        <v>0</v>
      </c>
      <c r="BP844" s="15">
        <f>IF(AX844="R", $CA844, IF(OR(AX844="P", AX844="T", AX844="N"), 0, IF($C844="DM", $T844, IF(OR(AX844="Y", AX844="IR"),$AM844,IF(AX844="C", IF($BI844="Y", IF($AF844="N/A", $Q844, $AF844), IF($AG844="N/A", $T844,$AG844)))))))</f>
        <v>0</v>
      </c>
      <c r="BQ844" s="15">
        <f>IF(AY844="R", $CA844, IF(OR(AY844="P", AY844="T", AY844="N"), 0, IF($C844="DM", $T844, IF(OR(AY844="Y", AY844="IR"),$AM844,IF(AY844="C", IF($BI844="Y", IF($AF844="N/A", $Q844, $AF844), IF($AG844="N/A", $T844,$AG844)))))))</f>
        <v>0</v>
      </c>
      <c r="BR844" s="15">
        <f>IF(AZ844="R", $CA844, IF(OR(AZ844="P", AZ844="T", AZ844="N"), 0, IF($C844="DM", $T844, IF(OR(AZ844="Y", AZ844="IR"),$AM844,IF(AZ844="C", IF($BI844="Y", IF($AF844="N/A", $Q844, $AF844), IF($AG844="N/A", $T844,$AG844)))))))</f>
        <v>0</v>
      </c>
      <c r="BS844" s="15">
        <f>IF(BA844="R", $CA844, IF(OR(BA844="P", BA844="T", BA844="N"), 0, IF($C844="DM", $T844, IF(OR(BA844="Y", BA844="IR"),$AM844,IF(BA844="C", IF($BI844="Y", IF($AF844="N/A", $Q844, $AF844), IF($AG844="N/A", $T844,$AG844)))))))</f>
        <v>0</v>
      </c>
      <c r="BT844" s="15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0</v>
      </c>
      <c r="BU844" s="15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0</v>
      </c>
      <c r="BV844" s="15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0</v>
      </c>
      <c r="BW844" s="15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0</v>
      </c>
      <c r="BX844" s="15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0</v>
      </c>
      <c r="BY844" s="15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0</v>
      </c>
      <c r="BZ844" s="15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0</v>
      </c>
      <c r="CA844" s="14" t="s">
        <v>75</v>
      </c>
      <c r="CB844" s="15">
        <f>BZ844</f>
        <v>0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G:0 GR:0</v>
      </c>
      <c r="CH844" s="6"/>
      <c r="CK844" s="6"/>
      <c r="CL844" s="6"/>
      <c r="CM844" s="6"/>
      <c r="CN844" s="6"/>
      <c r="CO844" s="6"/>
      <c r="CP844" s="6"/>
    </row>
    <row r="845" spans="1:94" x14ac:dyDescent="0.25">
      <c r="A845" s="13">
        <v>6240</v>
      </c>
      <c r="B845" s="14"/>
      <c r="C845" s="14"/>
      <c r="D845" s="14"/>
      <c r="E845" s="14" t="e">
        <f>VLOOKUP(B845, 'Rookie Year'!$A$2:$B$55555,2,FALSE)</f>
        <v>#N/A</v>
      </c>
      <c r="F845" s="14">
        <v>2025</v>
      </c>
      <c r="G845" s="14" t="s">
        <v>42</v>
      </c>
      <c r="H845" s="14"/>
      <c r="I845" s="15"/>
      <c r="J845" s="14">
        <v>1</v>
      </c>
      <c r="K845" s="16">
        <f>IF(AND(G845&lt;&gt;"N",R845="N/A"), IF(I845&lt;4, 0, 0.25),IF(I845=1, IF(J845=1,0.25, 0.25), IF(I845&lt;13, 0.25, IF(I845&lt;26, 0.4, IF(I845&lt;51, 0.6, 0.75)))))</f>
        <v>0.25</v>
      </c>
      <c r="L845" s="15">
        <f>I845-M845</f>
        <v>0</v>
      </c>
      <c r="M845" s="15">
        <f>ROUNDUP(I845*K845,0)</f>
        <v>0</v>
      </c>
      <c r="N845" s="15">
        <f>M845*J845</f>
        <v>0</v>
      </c>
      <c r="O845" s="15">
        <v>0</v>
      </c>
      <c r="P845" s="15">
        <v>0</v>
      </c>
      <c r="Q845" s="15">
        <f>N845-O845-P845</f>
        <v>0</v>
      </c>
      <c r="R845" s="14" t="s">
        <v>75</v>
      </c>
      <c r="S845" s="14">
        <f>IF(R845="N/A", J845-($B$1-F845), J845-($B$1-R845))</f>
        <v>1</v>
      </c>
      <c r="T845" s="15">
        <f>IF($S845&lt;1, "N/A", $M845)</f>
        <v>0</v>
      </c>
      <c r="U845" s="15" t="str">
        <f>IF($S845&lt;2, "N/A", $M845)</f>
        <v>N/A</v>
      </c>
      <c r="V845" s="15" t="str">
        <f>IF($S845&lt;3, "N/A", $M845)</f>
        <v>N/A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List'!$A$3:$AE$1972,19,FALSE)))</f>
        <v>N/A</v>
      </c>
      <c r="AB845" s="14" t="str">
        <f>IF(C845="DM", "N/A", IF(Z845="No","N/A",VLOOKUP(B845,'Extension List'!$A$3:$AE$1972,21,FALSE)))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>
        <f>IF(AD845="N/A", L845+T845, L845+AG845)</f>
        <v>0</v>
      </c>
      <c r="AN845" s="15" t="str">
        <f>IF(AD845="N/A", IF(U845="N/A", "N/A", L845+U845), AD845+AH845)</f>
        <v>N/A</v>
      </c>
      <c r="AO845" s="15" t="str">
        <f>IF(AD845="N/A", IF(V845="N/A", "N/A", L845+V845), IF(AI845="N/A", "N/A", AD845+AI845))</f>
        <v>N/A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42</v>
      </c>
      <c r="AS845" s="14" t="s">
        <v>42</v>
      </c>
      <c r="AT845" s="14" t="s">
        <v>42</v>
      </c>
      <c r="AU845" s="14" t="s">
        <v>42</v>
      </c>
      <c r="AV845" s="14" t="s">
        <v>42</v>
      </c>
      <c r="AW845" s="14" t="s">
        <v>42</v>
      </c>
      <c r="AX845" s="14" t="s">
        <v>42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40</v>
      </c>
      <c r="BH845" s="14" t="s">
        <v>40</v>
      </c>
      <c r="BJ845" s="15">
        <f>IF(AR845="R", $CA845, IF(OR(AR845="P", AR845="T", AR845="N"), 0, IF($C845="DM", $T845, IF(OR(AR845="Y", AR845="IR"),$AM845,IF(AR845="C", IF($BI845="Y", IF($AF845="N/A", $Q845, $AF845), IF($AG845="N/A", $T845,$AG845)))))))</f>
        <v>0</v>
      </c>
      <c r="BK845" s="15">
        <f>IF(AS845="R", $CA845, IF(OR(AS845="P", AS845="T", AS845="N"), 0, IF($C845="DM", $T845, IF(OR(AS845="Y", AS845="IR"),$AM845,IF(AS845="C", IF($BI845="Y", IF($AF845="N/A", $Q845, $AF845), IF($AG845="N/A", $T845,$AG845)))))))</f>
        <v>0</v>
      </c>
      <c r="BL845" s="15">
        <f>IF(AT845="R", $CA845, IF(OR(AT845="P", AT845="T", AT845="N"), 0, IF($C845="DM", $T845, IF(OR(AT845="Y", AT845="IR"),$AM845,IF(AT845="C", IF($BI845="Y", IF($AF845="N/A", $Q845, $AF845), IF($AG845="N/A", $T845,$AG845)))))))</f>
        <v>0</v>
      </c>
      <c r="BM845" s="15">
        <f>IF(AU845="R", $CA845, IF(OR(AU845="P", AU845="T", AU845="N"), 0, IF($C845="DM", $T845, IF(OR(AU845="Y", AU845="IR"),$AM845,IF(AU845="C", IF($BI845="Y", IF($AF845="N/A", $Q845, $AF845), IF($AG845="N/A", $T845,$AG845)))))))</f>
        <v>0</v>
      </c>
      <c r="BN845" s="15">
        <f>IF(AV845="R", $CA845, IF(OR(AV845="P", AV845="T", AV845="N"), 0, IF($C845="DM", $T845, IF(OR(AV845="Y", AV845="IR"),$AM845,IF(AV845="C", IF($BI845="Y", IF($AF845="N/A", $Q845, $AF845), IF($AG845="N/A", $T845,$AG845)))))))</f>
        <v>0</v>
      </c>
      <c r="BO845" s="15">
        <f>IF(AW845="R", $CA845, IF(OR(AW845="P", AW845="T", AW845="N"), 0, IF($C845="DM", $T845, IF(OR(AW845="Y", AW845="IR"),$AM845,IF(AW845="C", IF($BI845="Y", IF($AF845="N/A", $Q845, $AF845), IF($AG845="N/A", $T845,$AG845)))))))</f>
        <v>0</v>
      </c>
      <c r="BP845" s="15">
        <f>IF(AX845="R", $CA845, IF(OR(AX845="P", AX845="T", AX845="N"), 0, IF($C845="DM", $T845, IF(OR(AX845="Y", AX845="IR"),$AM845,IF(AX845="C", IF($BI845="Y", IF($AF845="N/A", $Q845, $AF845), IF($AG845="N/A", $T845,$AG845)))))))</f>
        <v>0</v>
      </c>
      <c r="BQ845" s="15">
        <f>IF(AY845="R", $CA845, IF(OR(AY845="P", AY845="T", AY845="N"), 0, IF($C845="DM", $T845, IF(OR(AY845="Y", AY845="IR"),$AM845,IF(AY845="C", IF($BI845="Y", IF($AF845="N/A", $Q845, $AF845), IF($AG845="N/A", $T845,$AG845)))))))</f>
        <v>0</v>
      </c>
      <c r="BR845" s="15">
        <f>IF(AZ845="R", $CA845, IF(OR(AZ845="P", AZ845="T", AZ845="N"), 0, IF($C845="DM", $T845, IF(OR(AZ845="Y", AZ845="IR"),$AM845,IF(AZ845="C", IF($BI845="Y", IF($AF845="N/A", $Q845, $AF845), IF($AG845="N/A", $T845,$AG845)))))))</f>
        <v>0</v>
      </c>
      <c r="BS845" s="15">
        <f>IF(BA845="R", $CA845, IF(OR(BA845="P", BA845="T", BA845="N"), 0, IF($C845="DM", $T845, IF(OR(BA845="Y", BA845="IR"),$AM845,IF(BA845="C", IF($BI845="Y", IF($AF845="N/A", $Q845, $AF845), IF($AG845="N/A", $T845,$AG845)))))))</f>
        <v>0</v>
      </c>
      <c r="BT845" s="15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0</v>
      </c>
      <c r="BU845" s="15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0</v>
      </c>
      <c r="BV845" s="15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0</v>
      </c>
      <c r="BW845" s="15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0</v>
      </c>
      <c r="BX845" s="15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0</v>
      </c>
      <c r="BY845" s="15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0</v>
      </c>
      <c r="BZ845" s="15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0</v>
      </c>
      <c r="CA845" s="14" t="s">
        <v>75</v>
      </c>
      <c r="CB845" s="15">
        <f>BZ845</f>
        <v>0</v>
      </c>
      <c r="CC845" s="14" t="str">
        <f>IF(OR($BH845="T", $BH845="R"), 0, IF($BH845="C", IF($BI845="Y", IF($BA845="C", 0, IF(AF845="N/A", Q845-T845, AF845-AG845)), IF($AF845="N/A", U845, AH845)), AN845))</f>
        <v>N/A</v>
      </c>
      <c r="CD845" s="14" t="str">
        <f>IF(OR($BH845="T", $BH845="R"), 0, IF($BH845="C", IF($BI845="Y", 0, IF($AF845="N/A", V845, AI845)), AO845))</f>
        <v>N/A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S:0 G:0 GR:0</v>
      </c>
      <c r="CH845" s="6"/>
      <c r="CK845" s="6"/>
      <c r="CL845" s="6"/>
      <c r="CM845" s="6"/>
      <c r="CN845" s="6"/>
      <c r="CO845" s="6"/>
      <c r="CP845" s="6"/>
    </row>
    <row r="846" spans="1:94" x14ac:dyDescent="0.25">
      <c r="A846" s="13">
        <v>6241</v>
      </c>
      <c r="B846" s="14"/>
      <c r="C846" s="14"/>
      <c r="D846" s="14"/>
      <c r="E846" s="14" t="e">
        <f>VLOOKUP(B846, 'Rookie Year'!$A$2:$B$55555,2,FALSE)</f>
        <v>#N/A</v>
      </c>
      <c r="F846" s="14">
        <v>2025</v>
      </c>
      <c r="G846" s="14" t="s">
        <v>42</v>
      </c>
      <c r="H846" s="14"/>
      <c r="I846" s="15"/>
      <c r="J846" s="14">
        <v>1</v>
      </c>
      <c r="K846" s="16">
        <f>IF(AND(G846&lt;&gt;"N",R846="N/A"), IF(I846&lt;4, 0, 0.25),IF(I846=1, IF(J846=1,0.25, 0.25), IF(I846&lt;13, 0.25, IF(I846&lt;26, 0.4, IF(I846&lt;51, 0.6, 0.75)))))</f>
        <v>0.25</v>
      </c>
      <c r="L846" s="15">
        <f>I846-M846</f>
        <v>0</v>
      </c>
      <c r="M846" s="15">
        <f>ROUNDUP(I846*K846,0)</f>
        <v>0</v>
      </c>
      <c r="N846" s="15">
        <f>M846*J846</f>
        <v>0</v>
      </c>
      <c r="O846" s="15">
        <v>0</v>
      </c>
      <c r="P846" s="15">
        <v>0</v>
      </c>
      <c r="Q846" s="15">
        <f>N846-O846-P846</f>
        <v>0</v>
      </c>
      <c r="R846" s="14" t="s">
        <v>75</v>
      </c>
      <c r="S846" s="14">
        <f>IF(R846="N/A", J846-($B$1-F846), J846-($B$1-R846))</f>
        <v>1</v>
      </c>
      <c r="T846" s="15">
        <f>IF($S846&lt;1, "N/A", $M846)</f>
        <v>0</v>
      </c>
      <c r="U846" s="15" t="str">
        <f>IF($S846&lt;2, "N/A", $M846)</f>
        <v>N/A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List'!$A$3:$AE$1972,19,FALSE)))</f>
        <v>N/A</v>
      </c>
      <c r="AB846" s="14" t="str">
        <f>IF(C846="DM", "N/A", IF(Z846="No","N/A",VLOOKUP(B846,'Extension List'!$A$3:$AE$1972,21,FALSE)))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>
        <f>IF(AD846="N/A", L846+T846, L846+AG846)</f>
        <v>0</v>
      </c>
      <c r="AN846" s="15" t="str">
        <f>IF(AD846="N/A", IF(U846="N/A", "N/A", L846+U846), AD846+AH846)</f>
        <v>N/A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42</v>
      </c>
      <c r="AS846" s="14" t="s">
        <v>42</v>
      </c>
      <c r="AT846" s="14" t="s">
        <v>42</v>
      </c>
      <c r="AU846" s="14" t="s">
        <v>42</v>
      </c>
      <c r="AV846" s="14" t="s">
        <v>42</v>
      </c>
      <c r="AW846" s="14" t="s">
        <v>42</v>
      </c>
      <c r="AX846" s="14" t="s">
        <v>42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40</v>
      </c>
      <c r="BE846" s="14" t="s">
        <v>40</v>
      </c>
      <c r="BF846" s="14" t="s">
        <v>40</v>
      </c>
      <c r="BG846" s="14" t="s">
        <v>40</v>
      </c>
      <c r="BH846" s="14" t="s">
        <v>40</v>
      </c>
      <c r="BJ846" s="15">
        <f>IF(AR846="R", $CA846, IF(OR(AR846="P", AR846="T", AR846="N"), 0, IF($C846="DM", $T846, IF(OR(AR846="Y", AR846="IR"),$AM846,IF(AR846="C", IF($BI846="Y", IF($AF846="N/A", $Q846, $AF846), IF($AG846="N/A", $T846,$AG846)))))))</f>
        <v>0</v>
      </c>
      <c r="BK846" s="15">
        <f>IF(AS846="R", $CA846, IF(OR(AS846="P", AS846="T", AS846="N"), 0, IF($C846="DM", $T846, IF(OR(AS846="Y", AS846="IR"),$AM846,IF(AS846="C", IF($BI846="Y", IF($AF846="N/A", $Q846, $AF846), IF($AG846="N/A", $T846,$AG846)))))))</f>
        <v>0</v>
      </c>
      <c r="BL846" s="15">
        <f>IF(AT846="R", $CA846, IF(OR(AT846="P", AT846="T", AT846="N"), 0, IF($C846="DM", $T846, IF(OR(AT846="Y", AT846="IR"),$AM846,IF(AT846="C", IF($BI846="Y", IF($AF846="N/A", $Q846, $AF846), IF($AG846="N/A", $T846,$AG846)))))))</f>
        <v>0</v>
      </c>
      <c r="BM846" s="15">
        <f>IF(AU846="R", $CA846, IF(OR(AU846="P", AU846="T", AU846="N"), 0, IF($C846="DM", $T846, IF(OR(AU846="Y", AU846="IR"),$AM846,IF(AU846="C", IF($BI846="Y", IF($AF846="N/A", $Q846, $AF846), IF($AG846="N/A", $T846,$AG846)))))))</f>
        <v>0</v>
      </c>
      <c r="BN846" s="15">
        <f>IF(AV846="R", $CA846, IF(OR(AV846="P", AV846="T", AV846="N"), 0, IF($C846="DM", $T846, IF(OR(AV846="Y", AV846="IR"),$AM846,IF(AV846="C", IF($BI846="Y", IF($AF846="N/A", $Q846, $AF846), IF($AG846="N/A", $T846,$AG846)))))))</f>
        <v>0</v>
      </c>
      <c r="BO846" s="15">
        <f>IF(AW846="R", $CA846, IF(OR(AW846="P", AW846="T", AW846="N"), 0, IF($C846="DM", $T846, IF(OR(AW846="Y", AW846="IR"),$AM846,IF(AW846="C", IF($BI846="Y", IF($AF846="N/A", $Q846, $AF846), IF($AG846="N/A", $T846,$AG846)))))))</f>
        <v>0</v>
      </c>
      <c r="BP846" s="15">
        <f>IF(AX846="R", $CA846, IF(OR(AX846="P", AX846="T", AX846="N"), 0, IF($C846="DM", $T846, IF(OR(AX846="Y", AX846="IR"),$AM846,IF(AX846="C", IF($BI846="Y", IF($AF846="N/A", $Q846, $AF846), IF($AG846="N/A", $T846,$AG846)))))))</f>
        <v>0</v>
      </c>
      <c r="BQ846" s="15">
        <f>IF(AY846="R", $CA846, IF(OR(AY846="P", AY846="T", AY846="N"), 0, IF($C846="DM", $T846, IF(OR(AY846="Y", AY846="IR"),$AM846,IF(AY846="C", IF($BI846="Y", IF($AF846="N/A", $Q846, $AF846), IF($AG846="N/A", $T846,$AG846)))))))</f>
        <v>0</v>
      </c>
      <c r="BR846" s="15">
        <f>IF(AZ846="R", $CA846, IF(OR(AZ846="P", AZ846="T", AZ846="N"), 0, IF($C846="DM", $T846, IF(OR(AZ846="Y", AZ846="IR"),$AM846,IF(AZ846="C", IF($BI846="Y", IF($AF846="N/A", $Q846, $AF846), IF($AG846="N/A", $T846,$AG846)))))))</f>
        <v>0</v>
      </c>
      <c r="BS846" s="15">
        <f>IF(BA846="R", $CA846, IF(OR(BA846="P", BA846="T", BA846="N"), 0, IF($C846="DM", $T846, IF(OR(BA846="Y", BA846="IR"),$AM846,IF(BA846="C", IF($BI846="Y", IF($AF846="N/A", $Q846, $AF846), IF($AG846="N/A", $T846,$AG846)))))))</f>
        <v>0</v>
      </c>
      <c r="BT846" s="15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0</v>
      </c>
      <c r="BU846" s="15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0</v>
      </c>
      <c r="BV846" s="15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0</v>
      </c>
      <c r="BW846" s="15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0</v>
      </c>
      <c r="BX846" s="15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0</v>
      </c>
      <c r="BY846" s="15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0</v>
      </c>
      <c r="BZ846" s="15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0</v>
      </c>
      <c r="CA846" s="14" t="s">
        <v>75</v>
      </c>
      <c r="CB846" s="15">
        <f>BZ846</f>
        <v>0</v>
      </c>
      <c r="CC846" s="14" t="str">
        <f>IF(OR($BH846="T", $BH846="R"), 0, IF($BH846="C", IF($BI846="Y", IF($BA846="C", 0, IF(AF846="N/A", Q846-T846, AF846-AG846)), IF($AF846="N/A", U846, AH846)), AN846))</f>
        <v>N/A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S:0 G:0 GR:0</v>
      </c>
      <c r="CH846" s="6"/>
      <c r="CK846" s="6"/>
      <c r="CL846" s="6"/>
      <c r="CM846" s="6"/>
      <c r="CN846" s="6"/>
      <c r="CO846" s="6"/>
      <c r="CP846" s="6"/>
    </row>
    <row r="847" spans="1:94" x14ac:dyDescent="0.25">
      <c r="A847" s="13">
        <v>6242</v>
      </c>
      <c r="B847" s="14"/>
      <c r="C847" s="14"/>
      <c r="D847" s="14"/>
      <c r="E847" s="14" t="e">
        <f>VLOOKUP(B847, 'Rookie Year'!$A$2:$B$55555,2,FALSE)</f>
        <v>#N/A</v>
      </c>
      <c r="F847" s="14">
        <v>2025</v>
      </c>
      <c r="G847" s="14" t="s">
        <v>42</v>
      </c>
      <c r="H847" s="14"/>
      <c r="I847" s="15"/>
      <c r="J847" s="14">
        <v>1</v>
      </c>
      <c r="K847" s="16">
        <f>IF(AND(G847&lt;&gt;"N",R847="N/A"), IF(I847&lt;4, 0, 0.25),IF(I847=1, IF(J847=1,0.25, 0.25), IF(I847&lt;13, 0.25, IF(I847&lt;26, 0.4, IF(I847&lt;51, 0.6, 0.75)))))</f>
        <v>0.25</v>
      </c>
      <c r="L847" s="15">
        <f>I847-M847</f>
        <v>0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1</v>
      </c>
      <c r="T847" s="15">
        <f>IF($S847&lt;1, "N/A", $M847)</f>
        <v>0</v>
      </c>
      <c r="U847" s="15" t="str">
        <f>IF($S847&lt;2, "N/A", $M847)</f>
        <v>N/A</v>
      </c>
      <c r="V847" s="15" t="str">
        <f>IF($S847&lt;3, "N/A", $M847)</f>
        <v>N/A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List'!$A$3:$AE$1972,19,FALSE)))</f>
        <v>N/A</v>
      </c>
      <c r="AB847" s="14" t="str">
        <f>IF(C847="DM", "N/A", IF(Z847="No","N/A",VLOOKUP(B847,'Extension List'!$A$3:$AE$1972,21,FALSE)))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>
        <f>IF(AD847="N/A", L847+T847, L847+AG847)</f>
        <v>0</v>
      </c>
      <c r="AN847" s="15" t="str">
        <f>IF(AD847="N/A", IF(U847="N/A", "N/A", L847+U847), AD847+AH847)</f>
        <v>N/A</v>
      </c>
      <c r="AO847" s="15" t="str">
        <f>IF(AD847="N/A", IF(V847="N/A", "N/A", L847+V847), IF(AI847="N/A", "N/A", AD847+AI847))</f>
        <v>N/A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42</v>
      </c>
      <c r="AS847" s="14" t="s">
        <v>42</v>
      </c>
      <c r="AT847" s="14" t="s">
        <v>42</v>
      </c>
      <c r="AU847" s="14" t="s">
        <v>42</v>
      </c>
      <c r="AV847" s="14" t="s">
        <v>42</v>
      </c>
      <c r="AW847" s="14" t="s">
        <v>42</v>
      </c>
      <c r="AX847" s="14" t="s">
        <v>42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>
        <f>IF(AR847="R", $CA847, IF(OR(AR847="P", AR847="T", AR847="N"), 0, IF($C847="DM", $T847, IF(OR(AR847="Y", AR847="IR"),$AM847,IF(AR847="C", IF($BI847="Y", IF($AF847="N/A", $Q847, $AF847), IF($AG847="N/A", $T847,$AG847)))))))</f>
        <v>0</v>
      </c>
      <c r="BK847" s="15">
        <f>IF(AS847="R", $CA847, IF(OR(AS847="P", AS847="T", AS847="N"), 0, IF($C847="DM", $T847, IF(OR(AS847="Y", AS847="IR"),$AM847,IF(AS847="C", IF($BI847="Y", IF($AF847="N/A", $Q847, $AF847), IF($AG847="N/A", $T847,$AG847)))))))</f>
        <v>0</v>
      </c>
      <c r="BL847" s="15">
        <f>IF(AT847="R", $CA847, IF(OR(AT847="P", AT847="T", AT847="N"), 0, IF($C847="DM", $T847, IF(OR(AT847="Y", AT847="IR"),$AM847,IF(AT847="C", IF($BI847="Y", IF($AF847="N/A", $Q847, $AF847), IF($AG847="N/A", $T847,$AG847)))))))</f>
        <v>0</v>
      </c>
      <c r="BM847" s="15">
        <f>IF(AU847="R", $CA847, IF(OR(AU847="P", AU847="T", AU847="N"), 0, IF($C847="DM", $T847, IF(OR(AU847="Y", AU847="IR"),$AM847,IF(AU847="C", IF($BI847="Y", IF($AF847="N/A", $Q847, $AF847), IF($AG847="N/A", $T847,$AG847)))))))</f>
        <v>0</v>
      </c>
      <c r="BN847" s="15">
        <f>IF(AV847="R", $CA847, IF(OR(AV847="P", AV847="T", AV847="N"), 0, IF($C847="DM", $T847, IF(OR(AV847="Y", AV847="IR"),$AM847,IF(AV847="C", IF($BI847="Y", IF($AF847="N/A", $Q847, $AF847), IF($AG847="N/A", $T847,$AG847)))))))</f>
        <v>0</v>
      </c>
      <c r="BO847" s="15">
        <f>IF(AW847="R", $CA847, IF(OR(AW847="P", AW847="T", AW847="N"), 0, IF($C847="DM", $T847, IF(OR(AW847="Y", AW847="IR"),$AM847,IF(AW847="C", IF($BI847="Y", IF($AF847="N/A", $Q847, $AF847), IF($AG847="N/A", $T847,$AG847)))))))</f>
        <v>0</v>
      </c>
      <c r="BP847" s="15">
        <f>IF(AX847="R", $CA847, IF(OR(AX847="P", AX847="T", AX847="N"), 0, IF($C847="DM", $T847, IF(OR(AX847="Y", AX847="IR"),$AM847,IF(AX847="C", IF($BI847="Y", IF($AF847="N/A", $Q847, $AF847), IF($AG847="N/A", $T847,$AG847)))))))</f>
        <v>0</v>
      </c>
      <c r="BQ847" s="15">
        <f>IF(AY847="R", $CA847, IF(OR(AY847="P", AY847="T", AY847="N"), 0, IF($C847="DM", $T847, IF(OR(AY847="Y", AY847="IR"),$AM847,IF(AY847="C", IF($BI847="Y", IF($AF847="N/A", $Q847, $AF847), IF($AG847="N/A", $T847,$AG847)))))))</f>
        <v>0</v>
      </c>
      <c r="BR847" s="15">
        <f>IF(AZ847="R", $CA847, IF(OR(AZ847="P", AZ847="T", AZ847="N"), 0, IF($C847="DM", $T847, IF(OR(AZ847="Y", AZ847="IR"),$AM847,IF(AZ847="C", IF($BI847="Y", IF($AF847="N/A", $Q847, $AF847), IF($AG847="N/A", $T847,$AG847)))))))</f>
        <v>0</v>
      </c>
      <c r="BS847" s="15">
        <f>IF(BA847="R", $CA847, IF(OR(BA847="P", BA847="T", BA847="N"), 0, IF($C847="DM", $T847, IF(OR(BA847="Y", BA847="IR"),$AM847,IF(BA847="C", IF($BI847="Y", IF($AF847="N/A", $Q847, $AF847), IF($AG847="N/A", $T847,$AG847)))))))</f>
        <v>0</v>
      </c>
      <c r="BT847" s="15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0</v>
      </c>
      <c r="BU847" s="15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0</v>
      </c>
      <c r="BV847" s="15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0</v>
      </c>
      <c r="BW847" s="15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0</v>
      </c>
      <c r="BX847" s="15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0</v>
      </c>
      <c r="BY847" s="15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0</v>
      </c>
      <c r="BZ847" s="15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0</v>
      </c>
      <c r="CA847" s="14" t="s">
        <v>75</v>
      </c>
      <c r="CB847" s="15">
        <f>BZ847</f>
        <v>0</v>
      </c>
      <c r="CC847" s="14" t="str">
        <f>IF(OR($BH847="T", $BH847="R"), 0, IF($BH847="C", IF($BI847="Y", IF($BA847="C", 0, IF(AF847="N/A", Q847-T847, AF847-AG847)), IF($AF847="N/A", U847, AH847)), AN847))</f>
        <v>N/A</v>
      </c>
      <c r="CD847" s="14" t="str">
        <f>IF(OR($BH847="T", $BH847="R"), 0, IF($BH847="C", IF($BI847="Y", 0, IF($AF847="N/A", V847, AI847)), AO847))</f>
        <v>N/A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S:0 G:0 GR:0</v>
      </c>
      <c r="CH847" s="6"/>
      <c r="CK847" s="6"/>
      <c r="CL847" s="6"/>
      <c r="CM847" s="6"/>
      <c r="CN847" s="6"/>
      <c r="CO847" s="6"/>
      <c r="CP847" s="6"/>
    </row>
    <row r="848" spans="1:94" x14ac:dyDescent="0.25">
      <c r="A848" s="13">
        <v>6243</v>
      </c>
      <c r="B848" s="14"/>
      <c r="C848" s="14"/>
      <c r="D848" s="14"/>
      <c r="E848" s="14" t="e">
        <f>VLOOKUP(B848, 'Rookie Year'!$A$2:$B$55555,2,FALSE)</f>
        <v>#N/A</v>
      </c>
      <c r="F848" s="14">
        <v>2025</v>
      </c>
      <c r="G848" s="14" t="s">
        <v>42</v>
      </c>
      <c r="H848" s="14"/>
      <c r="I848" s="15"/>
      <c r="J848" s="14">
        <v>1</v>
      </c>
      <c r="K848" s="16">
        <f>IF(AND(G848&lt;&gt;"N",R848="N/A"), IF(I848&lt;4, 0, 0.25),IF(I848=1, IF(J848=1,0.25, 0.25), IF(I848&lt;13, 0.25, IF(I848&lt;26, 0.4, IF(I848&lt;51, 0.6, 0.75)))))</f>
        <v>0.25</v>
      </c>
      <c r="L848" s="15">
        <f>I848-M848</f>
        <v>0</v>
      </c>
      <c r="M848" s="15">
        <f>ROUNDUP(I848*K848,0)</f>
        <v>0</v>
      </c>
      <c r="N848" s="15">
        <f>M848*J848</f>
        <v>0</v>
      </c>
      <c r="O848" s="15">
        <v>0</v>
      </c>
      <c r="P848" s="15">
        <v>0</v>
      </c>
      <c r="Q848" s="15">
        <f>N848-O848-P848</f>
        <v>0</v>
      </c>
      <c r="R848" s="14" t="s">
        <v>75</v>
      </c>
      <c r="S848" s="14">
        <f>IF(R848="N/A", J848-($B$1-F848), J848-($B$1-R848))</f>
        <v>1</v>
      </c>
      <c r="T848" s="15">
        <f>IF($S848&lt;1, "N/A", $M848)</f>
        <v>0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No</v>
      </c>
      <c r="AA848" s="17" t="str">
        <f>IF(C848="DM", "N/A", IF(Z848="No","N/A",VLOOKUP(B848,'Extension List'!$A$3:$AE$1972,19,FALSE)))</f>
        <v>N/A</v>
      </c>
      <c r="AB848" s="14" t="str">
        <f>IF(C848="DM", "N/A", IF(Z848="No","N/A",VLOOKUP(B848,'Extension List'!$A$3:$AE$1972,21,FALSE)))</f>
        <v>N/A</v>
      </c>
      <c r="AC848" s="14" t="str">
        <f>IF(AA848="N/A", "N/A", 0)</f>
        <v>N/A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>
        <f>IF(AD848="N/A", L848+T848, L848+AG848)</f>
        <v>0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42</v>
      </c>
      <c r="AS848" s="14" t="s">
        <v>42</v>
      </c>
      <c r="AT848" s="14" t="s">
        <v>42</v>
      </c>
      <c r="AU848" s="14" t="s">
        <v>42</v>
      </c>
      <c r="AV848" s="14" t="s">
        <v>42</v>
      </c>
      <c r="AW848" s="14" t="s">
        <v>42</v>
      </c>
      <c r="AX848" s="14" t="s">
        <v>42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J848" s="15">
        <f>IF(AR848="R", $CA848, IF(OR(AR848="P", AR848="T", AR848="N"), 0, IF($C848="DM", $T848, IF(OR(AR848="Y", AR848="IR"),$AM848,IF(AR848="C", IF($BI848="Y", IF($AF848="N/A", $Q848, $AF848), IF($AG848="N/A", $T848,$AG848)))))))</f>
        <v>0</v>
      </c>
      <c r="BK848" s="15">
        <f>IF(AS848="R", $CA848, IF(OR(AS848="P", AS848="T", AS848="N"), 0, IF($C848="DM", $T848, IF(OR(AS848="Y", AS848="IR"),$AM848,IF(AS848="C", IF($BI848="Y", IF($AF848="N/A", $Q848, $AF848), IF($AG848="N/A", $T848,$AG848)))))))</f>
        <v>0</v>
      </c>
      <c r="BL848" s="15">
        <f>IF(AT848="R", $CA848, IF(OR(AT848="P", AT848="T", AT848="N"), 0, IF($C848="DM", $T848, IF(OR(AT848="Y", AT848="IR"),$AM848,IF(AT848="C", IF($BI848="Y", IF($AF848="N/A", $Q848, $AF848), IF($AG848="N/A", $T848,$AG848)))))))</f>
        <v>0</v>
      </c>
      <c r="BM848" s="15">
        <f>IF(AU848="R", $CA848, IF(OR(AU848="P", AU848="T", AU848="N"), 0, IF($C848="DM", $T848, IF(OR(AU848="Y", AU848="IR"),$AM848,IF(AU848="C", IF($BI848="Y", IF($AF848="N/A", $Q848, $AF848), IF($AG848="N/A", $T848,$AG848)))))))</f>
        <v>0</v>
      </c>
      <c r="BN848" s="15">
        <f>IF(AV848="R", $CA848, IF(OR(AV848="P", AV848="T", AV848="N"), 0, IF($C848="DM", $T848, IF(OR(AV848="Y", AV848="IR"),$AM848,IF(AV848="C", IF($BI848="Y", IF($AF848="N/A", $Q848, $AF848), IF($AG848="N/A", $T848,$AG848)))))))</f>
        <v>0</v>
      </c>
      <c r="BO848" s="15">
        <f>IF(AW848="R", $CA848, IF(OR(AW848="P", AW848="T", AW848="N"), 0, IF($C848="DM", $T848, IF(OR(AW848="Y", AW848="IR"),$AM848,IF(AW848="C", IF($BI848="Y", IF($AF848="N/A", $Q848, $AF848), IF($AG848="N/A", $T848,$AG848)))))))</f>
        <v>0</v>
      </c>
      <c r="BP848" s="15">
        <f>IF(AX848="R", $CA848, IF(OR(AX848="P", AX848="T", AX848="N"), 0, IF($C848="DM", $T848, IF(OR(AX848="Y", AX848="IR"),$AM848,IF(AX848="C", IF($BI848="Y", IF($AF848="N/A", $Q848, $AF848), IF($AG848="N/A", $T848,$AG848)))))))</f>
        <v>0</v>
      </c>
      <c r="BQ848" s="15">
        <f>IF(AY848="R", $CA848, IF(OR(AY848="P", AY848="T", AY848="N"), 0, IF($C848="DM", $T848, IF(OR(AY848="Y", AY848="IR"),$AM848,IF(AY848="C", IF($BI848="Y", IF($AF848="N/A", $Q848, $AF848), IF($AG848="N/A", $T848,$AG848)))))))</f>
        <v>0</v>
      </c>
      <c r="BR848" s="15">
        <f>IF(AZ848="R", $CA848, IF(OR(AZ848="P", AZ848="T", AZ848="N"), 0, IF($C848="DM", $T848, IF(OR(AZ848="Y", AZ848="IR"),$AM848,IF(AZ848="C", IF($BI848="Y", IF($AF848="N/A", $Q848, $AF848), IF($AG848="N/A", $T848,$AG848)))))))</f>
        <v>0</v>
      </c>
      <c r="BS848" s="15">
        <f>IF(BA848="R", $CA848, IF(OR(BA848="P", BA848="T", BA848="N"), 0, IF($C848="DM", $T848, IF(OR(BA848="Y", BA848="IR"),$AM848,IF(BA848="C", IF($BI848="Y", IF($AF848="N/A", $Q848, $AF848), IF($AG848="N/A", $T848,$AG848)))))))</f>
        <v>0</v>
      </c>
      <c r="BT848" s="15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0</v>
      </c>
      <c r="BU848" s="15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0</v>
      </c>
      <c r="BV848" s="15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0</v>
      </c>
      <c r="BW848" s="15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0</v>
      </c>
      <c r="BX848" s="15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0</v>
      </c>
      <c r="BY848" s="15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0</v>
      </c>
      <c r="BZ848" s="15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0</v>
      </c>
      <c r="CA848" s="14" t="s">
        <v>75</v>
      </c>
      <c r="CB848" s="15">
        <f>BZ848</f>
        <v>0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S:0 G:0 GR:0</v>
      </c>
      <c r="CH848" s="6"/>
      <c r="CK848" s="6"/>
      <c r="CL848" s="6"/>
      <c r="CM848" s="6"/>
      <c r="CN848" s="6"/>
      <c r="CO848" s="6"/>
      <c r="CP848" s="6"/>
    </row>
    <row r="849" spans="1:94" x14ac:dyDescent="0.25">
      <c r="A849" s="13">
        <v>6244</v>
      </c>
      <c r="B849" s="14"/>
      <c r="C849" s="14"/>
      <c r="D849" s="14"/>
      <c r="E849" s="14" t="e">
        <f>VLOOKUP(B849, 'Rookie Year'!$A$2:$B$55555,2,FALSE)</f>
        <v>#N/A</v>
      </c>
      <c r="F849" s="14">
        <v>2025</v>
      </c>
      <c r="G849" s="14" t="s">
        <v>42</v>
      </c>
      <c r="H849" s="14"/>
      <c r="I849" s="15"/>
      <c r="J849" s="14">
        <v>1</v>
      </c>
      <c r="K849" s="16">
        <f>IF(AND(G849&lt;&gt;"N",R849="N/A"), IF(I849&lt;4, 0, 0.25),IF(I849=1, IF(J849=1,0.25, 0.25), IF(I849&lt;13, 0.25, IF(I849&lt;26, 0.4, IF(I849&lt;51, 0.6, 0.75)))))</f>
        <v>0.25</v>
      </c>
      <c r="L849" s="15">
        <f>I849-M849</f>
        <v>0</v>
      </c>
      <c r="M849" s="15">
        <f>ROUNDUP(I849*K849,0)</f>
        <v>0</v>
      </c>
      <c r="N849" s="15">
        <f>M849*J849</f>
        <v>0</v>
      </c>
      <c r="O849" s="15">
        <v>0</v>
      </c>
      <c r="P849" s="15">
        <v>0</v>
      </c>
      <c r="Q849" s="15">
        <f>N849-O849-P849</f>
        <v>0</v>
      </c>
      <c r="R849" s="14" t="s">
        <v>75</v>
      </c>
      <c r="S849" s="14">
        <f>IF(R849="N/A", J849-($B$1-F849), J849-($B$1-R849))</f>
        <v>1</v>
      </c>
      <c r="T849" s="15">
        <f>IF($S849&lt;1, "N/A", $M849)</f>
        <v>0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List'!$A$3:$AE$1972,19,FALSE)))</f>
        <v>N/A</v>
      </c>
      <c r="AB849" s="14" t="str">
        <f>IF(C849="DM", "N/A", IF(Z849="No","N/A",VLOOKUP(B849,'Extension List'!$A$3:$AE$1972,21,FALSE)))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>
        <f>IF(AD849="N/A", L849+T849, L849+AG849)</f>
        <v>0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42</v>
      </c>
      <c r="AS849" s="14" t="s">
        <v>42</v>
      </c>
      <c r="AT849" s="14" t="s">
        <v>42</v>
      </c>
      <c r="AU849" s="14" t="s">
        <v>42</v>
      </c>
      <c r="AV849" s="14" t="s">
        <v>42</v>
      </c>
      <c r="AW849" s="14" t="s">
        <v>42</v>
      </c>
      <c r="AX849" s="14" t="s">
        <v>42</v>
      </c>
      <c r="AY849" s="14" t="s">
        <v>40</v>
      </c>
      <c r="AZ849" s="14" t="s">
        <v>40</v>
      </c>
      <c r="BA849" s="14" t="s">
        <v>40</v>
      </c>
      <c r="BB849" s="14" t="s">
        <v>40</v>
      </c>
      <c r="BC849" s="14" t="s">
        <v>40</v>
      </c>
      <c r="BD849" s="14" t="s">
        <v>40</v>
      </c>
      <c r="BE849" s="14" t="s">
        <v>40</v>
      </c>
      <c r="BF849" s="14" t="s">
        <v>40</v>
      </c>
      <c r="BG849" s="14" t="s">
        <v>40</v>
      </c>
      <c r="BH849" s="14" t="s">
        <v>40</v>
      </c>
      <c r="BJ849" s="15">
        <f>IF(AR849="R", $CA849, IF(OR(AR849="P", AR849="T", AR849="N"), 0, IF($C849="DM", $T849, IF(OR(AR849="Y", AR849="IR"),$AM849,IF(AR849="C", IF($BI849="Y", IF($AF849="N/A", $Q849, $AF849), IF($AG849="N/A", $T849,$AG849)))))))</f>
        <v>0</v>
      </c>
      <c r="BK849" s="15">
        <f>IF(AS849="R", $CA849, IF(OR(AS849="P", AS849="T", AS849="N"), 0, IF($C849="DM", $T849, IF(OR(AS849="Y", AS849="IR"),$AM849,IF(AS849="C", IF($BI849="Y", IF($AF849="N/A", $Q849, $AF849), IF($AG849="N/A", $T849,$AG849)))))))</f>
        <v>0</v>
      </c>
      <c r="BL849" s="15">
        <f>IF(AT849="R", $CA849, IF(OR(AT849="P", AT849="T", AT849="N"), 0, IF($C849="DM", $T849, IF(OR(AT849="Y", AT849="IR"),$AM849,IF(AT849="C", IF($BI849="Y", IF($AF849="N/A", $Q849, $AF849), IF($AG849="N/A", $T849,$AG849)))))))</f>
        <v>0</v>
      </c>
      <c r="BM849" s="15">
        <f>IF(AU849="R", $CA849, IF(OR(AU849="P", AU849="T", AU849="N"), 0, IF($C849="DM", $T849, IF(OR(AU849="Y", AU849="IR"),$AM849,IF(AU849="C", IF($BI849="Y", IF($AF849="N/A", $Q849, $AF849), IF($AG849="N/A", $T849,$AG849)))))))</f>
        <v>0</v>
      </c>
      <c r="BN849" s="15">
        <f>IF(AV849="R", $CA849, IF(OR(AV849="P", AV849="T", AV849="N"), 0, IF($C849="DM", $T849, IF(OR(AV849="Y", AV849="IR"),$AM849,IF(AV849="C", IF($BI849="Y", IF($AF849="N/A", $Q849, $AF849), IF($AG849="N/A", $T849,$AG849)))))))</f>
        <v>0</v>
      </c>
      <c r="BO849" s="15">
        <f>IF(AW849="R", $CA849, IF(OR(AW849="P", AW849="T", AW849="N"), 0, IF($C849="DM", $T849, IF(OR(AW849="Y", AW849="IR"),$AM849,IF(AW849="C", IF($BI849="Y", IF($AF849="N/A", $Q849, $AF849), IF($AG849="N/A", $T849,$AG849)))))))</f>
        <v>0</v>
      </c>
      <c r="BP849" s="15">
        <f>IF(AX849="R", $CA849, IF(OR(AX849="P", AX849="T", AX849="N"), 0, IF($C849="DM", $T849, IF(OR(AX849="Y", AX849="IR"),$AM849,IF(AX849="C", IF($BI849="Y", IF($AF849="N/A", $Q849, $AF849), IF($AG849="N/A", $T849,$AG849)))))))</f>
        <v>0</v>
      </c>
      <c r="BQ849" s="15">
        <f>IF(AY849="R", $CA849, IF(OR(AY849="P", AY849="T", AY849="N"), 0, IF($C849="DM", $T849, IF(OR(AY849="Y", AY849="IR"),$AM849,IF(AY849="C", IF($BI849="Y", IF($AF849="N/A", $Q849, $AF849), IF($AG849="N/A", $T849,$AG849)))))))</f>
        <v>0</v>
      </c>
      <c r="BR849" s="15">
        <f>IF(AZ849="R", $CA849, IF(OR(AZ849="P", AZ849="T", AZ849="N"), 0, IF($C849="DM", $T849, IF(OR(AZ849="Y", AZ849="IR"),$AM849,IF(AZ849="C", IF($BI849="Y", IF($AF849="N/A", $Q849, $AF849), IF($AG849="N/A", $T849,$AG849)))))))</f>
        <v>0</v>
      </c>
      <c r="BS849" s="15">
        <f>IF(BA849="R", $CA849, IF(OR(BA849="P", BA849="T", BA849="N"), 0, IF($C849="DM", $T849, IF(OR(BA849="Y", BA849="IR"),$AM849,IF(BA849="C", IF($BI849="Y", IF($AF849="N/A", $Q849, $AF849), IF($AG849="N/A", $T849,$AG849)))))))</f>
        <v>0</v>
      </c>
      <c r="BT849" s="15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0</v>
      </c>
      <c r="BU849" s="15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0</v>
      </c>
      <c r="BV849" s="15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0</v>
      </c>
      <c r="BW849" s="15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0</v>
      </c>
      <c r="BX849" s="15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0</v>
      </c>
      <c r="BY849" s="15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0</v>
      </c>
      <c r="BZ849" s="15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0</v>
      </c>
      <c r="CA849" s="14" t="s">
        <v>75</v>
      </c>
      <c r="CB849" s="15">
        <f>BZ849</f>
        <v>0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G:0 GR:0</v>
      </c>
      <c r="CH849" s="6"/>
      <c r="CK849" s="6"/>
      <c r="CL849" s="6"/>
      <c r="CM849" s="6"/>
      <c r="CN849" s="6"/>
      <c r="CO849" s="6"/>
      <c r="CP849" s="6"/>
    </row>
    <row r="850" spans="1:94" x14ac:dyDescent="0.25">
      <c r="A850" s="13">
        <v>6245</v>
      </c>
      <c r="B850" s="14"/>
      <c r="C850" s="14"/>
      <c r="D850" s="14"/>
      <c r="E850" s="14" t="e">
        <f>VLOOKUP(B850, 'Rookie Year'!$A$2:$B$55555,2,FALSE)</f>
        <v>#N/A</v>
      </c>
      <c r="F850" s="14">
        <v>2025</v>
      </c>
      <c r="G850" s="14" t="s">
        <v>42</v>
      </c>
      <c r="H850" s="14"/>
      <c r="I850" s="15"/>
      <c r="J850" s="14">
        <v>1</v>
      </c>
      <c r="K850" s="16">
        <f>IF(AND(G850&lt;&gt;"N",R850="N/A"), IF(I850&lt;4, 0, 0.25),IF(I850=1, IF(J850=1,0.25, 0.25), IF(I850&lt;13, 0.25, IF(I850&lt;26, 0.4, IF(I850&lt;51, 0.6, 0.75)))))</f>
        <v>0.25</v>
      </c>
      <c r="L850" s="15">
        <f>I850-M850</f>
        <v>0</v>
      </c>
      <c r="M850" s="15">
        <f>ROUNDUP(I850*K850,0)</f>
        <v>0</v>
      </c>
      <c r="N850" s="15">
        <f>M850*J850</f>
        <v>0</v>
      </c>
      <c r="O850" s="15">
        <v>0</v>
      </c>
      <c r="P850" s="15">
        <v>0</v>
      </c>
      <c r="Q850" s="15">
        <f>N850-O850-P850</f>
        <v>0</v>
      </c>
      <c r="R850" s="14" t="s">
        <v>75</v>
      </c>
      <c r="S850" s="14">
        <f>IF(R850="N/A", J850-($B$1-F850), J850-($B$1-R850))</f>
        <v>1</v>
      </c>
      <c r="T850" s="15">
        <f>IF($S850&lt;1, "N/A", $M850)</f>
        <v>0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List'!$A$3:$AE$1972,19,FALSE)))</f>
        <v>N/A</v>
      </c>
      <c r="AB850" s="14" t="str">
        <f>IF(C850="DM", "N/A", IF(Z850="No","N/A",VLOOKUP(B850,'Extension List'!$A$3:$AE$1972,21,FALSE)))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>
        <f>IF(AD850="N/A", L850+T850, L850+AG850)</f>
        <v>0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42</v>
      </c>
      <c r="AS850" s="14" t="s">
        <v>42</v>
      </c>
      <c r="AT850" s="14" t="s">
        <v>42</v>
      </c>
      <c r="AU850" s="14" t="s">
        <v>42</v>
      </c>
      <c r="AV850" s="14" t="s">
        <v>42</v>
      </c>
      <c r="AW850" s="14" t="s">
        <v>42</v>
      </c>
      <c r="AX850" s="14" t="s">
        <v>42</v>
      </c>
      <c r="AY850" s="14" t="s">
        <v>40</v>
      </c>
      <c r="AZ850" s="14" t="s">
        <v>40</v>
      </c>
      <c r="BA850" s="14" t="s">
        <v>40</v>
      </c>
      <c r="BB850" s="14" t="s">
        <v>40</v>
      </c>
      <c r="BC850" s="14" t="s">
        <v>40</v>
      </c>
      <c r="BD850" s="14" t="s">
        <v>40</v>
      </c>
      <c r="BE850" s="14" t="s">
        <v>40</v>
      </c>
      <c r="BF850" s="14" t="s">
        <v>40</v>
      </c>
      <c r="BG850" s="14" t="s">
        <v>40</v>
      </c>
      <c r="BH850" s="14" t="s">
        <v>40</v>
      </c>
      <c r="BJ850" s="15">
        <f>IF(AR850="R", $CA850, IF(OR(AR850="P", AR850="T", AR850="N"), 0, IF($C850="DM", $T850, IF(OR(AR850="Y", AR850="IR"),$AM850,IF(AR850="C", IF($BI850="Y", IF($AF850="N/A", $Q850, $AF850), IF($AG850="N/A", $T850,$AG850)))))))</f>
        <v>0</v>
      </c>
      <c r="BK850" s="15">
        <f>IF(AS850="R", $CA850, IF(OR(AS850="P", AS850="T", AS850="N"), 0, IF($C850="DM", $T850, IF(OR(AS850="Y", AS850="IR"),$AM850,IF(AS850="C", IF($BI850="Y", IF($AF850="N/A", $Q850, $AF850), IF($AG850="N/A", $T850,$AG850)))))))</f>
        <v>0</v>
      </c>
      <c r="BL850" s="15">
        <f>IF(AT850="R", $CA850, IF(OR(AT850="P", AT850="T", AT850="N"), 0, IF($C850="DM", $T850, IF(OR(AT850="Y", AT850="IR"),$AM850,IF(AT850="C", IF($BI850="Y", IF($AF850="N/A", $Q850, $AF850), IF($AG850="N/A", $T850,$AG850)))))))</f>
        <v>0</v>
      </c>
      <c r="BM850" s="15">
        <f>IF(AU850="R", $CA850, IF(OR(AU850="P", AU850="T", AU850="N"), 0, IF($C850="DM", $T850, IF(OR(AU850="Y", AU850="IR"),$AM850,IF(AU850="C", IF($BI850="Y", IF($AF850="N/A", $Q850, $AF850), IF($AG850="N/A", $T850,$AG850)))))))</f>
        <v>0</v>
      </c>
      <c r="BN850" s="15">
        <f>IF(AV850="R", $CA850, IF(OR(AV850="P", AV850="T", AV850="N"), 0, IF($C850="DM", $T850, IF(OR(AV850="Y", AV850="IR"),$AM850,IF(AV850="C", IF($BI850="Y", IF($AF850="N/A", $Q850, $AF850), IF($AG850="N/A", $T850,$AG850)))))))</f>
        <v>0</v>
      </c>
      <c r="BO850" s="15">
        <f>IF(AW850="R", $CA850, IF(OR(AW850="P", AW850="T", AW850="N"), 0, IF($C850="DM", $T850, IF(OR(AW850="Y", AW850="IR"),$AM850,IF(AW850="C", IF($BI850="Y", IF($AF850="N/A", $Q850, $AF850), IF($AG850="N/A", $T850,$AG850)))))))</f>
        <v>0</v>
      </c>
      <c r="BP850" s="15">
        <f>IF(AX850="R", $CA850, IF(OR(AX850="P", AX850="T", AX850="N"), 0, IF($C850="DM", $T850, IF(OR(AX850="Y", AX850="IR"),$AM850,IF(AX850="C", IF($BI850="Y", IF($AF850="N/A", $Q850, $AF850), IF($AG850="N/A", $T850,$AG850)))))))</f>
        <v>0</v>
      </c>
      <c r="BQ850" s="15">
        <f>IF(AY850="R", $CA850, IF(OR(AY850="P", AY850="T", AY850="N"), 0, IF($C850="DM", $T850, IF(OR(AY850="Y", AY850="IR"),$AM850,IF(AY850="C", IF($BI850="Y", IF($AF850="N/A", $Q850, $AF850), IF($AG850="N/A", $T850,$AG850)))))))</f>
        <v>0</v>
      </c>
      <c r="BR850" s="15">
        <f>IF(AZ850="R", $CA850, IF(OR(AZ850="P", AZ850="T", AZ850="N"), 0, IF($C850="DM", $T850, IF(OR(AZ850="Y", AZ850="IR"),$AM850,IF(AZ850="C", IF($BI850="Y", IF($AF850="N/A", $Q850, $AF850), IF($AG850="N/A", $T850,$AG850)))))))</f>
        <v>0</v>
      </c>
      <c r="BS850" s="15">
        <f>IF(BA850="R", $CA850, IF(OR(BA850="P", BA850="T", BA850="N"), 0, IF($C850="DM", $T850, IF(OR(BA850="Y", BA850="IR"),$AM850,IF(BA850="C", IF($BI850="Y", IF($AF850="N/A", $Q850, $AF850), IF($AG850="N/A", $T850,$AG850)))))))</f>
        <v>0</v>
      </c>
      <c r="BT850" s="15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0</v>
      </c>
      <c r="BU850" s="15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0</v>
      </c>
      <c r="BV850" s="15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0</v>
      </c>
      <c r="BW850" s="15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0</v>
      </c>
      <c r="BX850" s="15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0</v>
      </c>
      <c r="BY850" s="15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0</v>
      </c>
      <c r="BZ850" s="15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0</v>
      </c>
      <c r="CA850" s="14" t="s">
        <v>75</v>
      </c>
      <c r="CB850" s="15">
        <f>BZ850</f>
        <v>0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S:0 G:0 GR:0</v>
      </c>
      <c r="CH850" s="6"/>
      <c r="CK850" s="6"/>
      <c r="CL850" s="6"/>
      <c r="CM850" s="6"/>
      <c r="CN850" s="6"/>
      <c r="CO850" s="6"/>
      <c r="CP850" s="6"/>
    </row>
    <row r="851" spans="1:94" x14ac:dyDescent="0.25">
      <c r="A851" s="13">
        <v>6246</v>
      </c>
      <c r="B851" s="14"/>
      <c r="C851" s="14"/>
      <c r="D851" s="14"/>
      <c r="E851" s="14" t="e">
        <f>VLOOKUP(B851, 'Rookie Year'!$A$2:$B$55555,2,FALSE)</f>
        <v>#N/A</v>
      </c>
      <c r="F851" s="14">
        <v>2025</v>
      </c>
      <c r="G851" s="14" t="s">
        <v>42</v>
      </c>
      <c r="H851" s="14"/>
      <c r="I851" s="15"/>
      <c r="J851" s="14">
        <v>1</v>
      </c>
      <c r="K851" s="16">
        <f>IF(AND(G851&lt;&gt;"N",R851="N/A"), IF(I851&lt;4, 0, 0.25),IF(I851=1, IF(J851=1,0.25, 0.25), IF(I851&lt;13, 0.25, IF(I851&lt;26, 0.4, IF(I851&lt;51, 0.6, 0.75)))))</f>
        <v>0.25</v>
      </c>
      <c r="L851" s="15">
        <f>I851-M851</f>
        <v>0</v>
      </c>
      <c r="M851" s="15">
        <f>ROUNDUP(I851*K851,0)</f>
        <v>0</v>
      </c>
      <c r="N851" s="15">
        <f>M851*J851</f>
        <v>0</v>
      </c>
      <c r="O851" s="15">
        <v>0</v>
      </c>
      <c r="P851" s="15">
        <v>0</v>
      </c>
      <c r="Q851" s="15">
        <f>N851-O851-P851</f>
        <v>0</v>
      </c>
      <c r="R851" s="14" t="s">
        <v>75</v>
      </c>
      <c r="S851" s="14">
        <f>IF(R851="N/A", J851-($B$1-F851), J851-($B$1-R851))</f>
        <v>1</v>
      </c>
      <c r="T851" s="15">
        <f>IF($S851&lt;1, "N/A", $M851)</f>
        <v>0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List'!$A$3:$AE$1972,19,FALSE)))</f>
        <v>N/A</v>
      </c>
      <c r="AB851" s="14" t="str">
        <f>IF(C851="DM", "N/A", IF(Z851="No","N/A",VLOOKUP(B851,'Extension List'!$A$3:$AE$1972,21,FALSE)))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>
        <f>IF(AD851="N/A", L851+T851, L851+AG851)</f>
        <v>0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42</v>
      </c>
      <c r="AS851" s="14" t="s">
        <v>42</v>
      </c>
      <c r="AT851" s="14" t="s">
        <v>42</v>
      </c>
      <c r="AU851" s="14" t="s">
        <v>42</v>
      </c>
      <c r="AV851" s="14" t="s">
        <v>42</v>
      </c>
      <c r="AW851" s="14" t="s">
        <v>42</v>
      </c>
      <c r="AX851" s="14" t="s">
        <v>42</v>
      </c>
      <c r="AY851" s="14" t="s">
        <v>40</v>
      </c>
      <c r="AZ851" s="14" t="s">
        <v>40</v>
      </c>
      <c r="BA851" s="14" t="s">
        <v>40</v>
      </c>
      <c r="BB851" s="14" t="s">
        <v>40</v>
      </c>
      <c r="BC851" s="14" t="s">
        <v>40</v>
      </c>
      <c r="BD851" s="14" t="s">
        <v>40</v>
      </c>
      <c r="BE851" s="14" t="s">
        <v>40</v>
      </c>
      <c r="BF851" s="14" t="s">
        <v>40</v>
      </c>
      <c r="BG851" s="14" t="s">
        <v>40</v>
      </c>
      <c r="BH851" s="14" t="s">
        <v>40</v>
      </c>
      <c r="BJ851" s="15">
        <f>IF(AR851="R", $CA851, IF(OR(AR851="P", AR851="T", AR851="N"), 0, IF($C851="DM", $T851, IF(OR(AR851="Y", AR851="IR"),$AM851,IF(AR851="C", IF($BI851="Y", IF($AF851="N/A", $Q851, $AF851), IF($AG851="N/A", $T851,$AG851)))))))</f>
        <v>0</v>
      </c>
      <c r="BK851" s="15">
        <f>IF(AS851="R", $CA851, IF(OR(AS851="P", AS851="T", AS851="N"), 0, IF($C851="DM", $T851, IF(OR(AS851="Y", AS851="IR"),$AM851,IF(AS851="C", IF($BI851="Y", IF($AF851="N/A", $Q851, $AF851), IF($AG851="N/A", $T851,$AG851)))))))</f>
        <v>0</v>
      </c>
      <c r="BL851" s="15">
        <f>IF(AT851="R", $CA851, IF(OR(AT851="P", AT851="T", AT851="N"), 0, IF($C851="DM", $T851, IF(OR(AT851="Y", AT851="IR"),$AM851,IF(AT851="C", IF($BI851="Y", IF($AF851="N/A", $Q851, $AF851), IF($AG851="N/A", $T851,$AG851)))))))</f>
        <v>0</v>
      </c>
      <c r="BM851" s="15">
        <f>IF(AU851="R", $CA851, IF(OR(AU851="P", AU851="T", AU851="N"), 0, IF($C851="DM", $T851, IF(OR(AU851="Y", AU851="IR"),$AM851,IF(AU851="C", IF($BI851="Y", IF($AF851="N/A", $Q851, $AF851), IF($AG851="N/A", $T851,$AG851)))))))</f>
        <v>0</v>
      </c>
      <c r="BN851" s="15">
        <f>IF(AV851="R", $CA851, IF(OR(AV851="P", AV851="T", AV851="N"), 0, IF($C851="DM", $T851, IF(OR(AV851="Y", AV851="IR"),$AM851,IF(AV851="C", IF($BI851="Y", IF($AF851="N/A", $Q851, $AF851), IF($AG851="N/A", $T851,$AG851)))))))</f>
        <v>0</v>
      </c>
      <c r="BO851" s="15">
        <f>IF(AW851="R", $CA851, IF(OR(AW851="P", AW851="T", AW851="N"), 0, IF($C851="DM", $T851, IF(OR(AW851="Y", AW851="IR"),$AM851,IF(AW851="C", IF($BI851="Y", IF($AF851="N/A", $Q851, $AF851), IF($AG851="N/A", $T851,$AG851)))))))</f>
        <v>0</v>
      </c>
      <c r="BP851" s="15">
        <f>IF(AX851="R", $CA851, IF(OR(AX851="P", AX851="T", AX851="N"), 0, IF($C851="DM", $T851, IF(OR(AX851="Y", AX851="IR"),$AM851,IF(AX851="C", IF($BI851="Y", IF($AF851="N/A", $Q851, $AF851), IF($AG851="N/A", $T851,$AG851)))))))</f>
        <v>0</v>
      </c>
      <c r="BQ851" s="15">
        <f>IF(AY851="R", $CA851, IF(OR(AY851="P", AY851="T", AY851="N"), 0, IF($C851="DM", $T851, IF(OR(AY851="Y", AY851="IR"),$AM851,IF(AY851="C", IF($BI851="Y", IF($AF851="N/A", $Q851, $AF851), IF($AG851="N/A", $T851,$AG851)))))))</f>
        <v>0</v>
      </c>
      <c r="BR851" s="15">
        <f>IF(AZ851="R", $CA851, IF(OR(AZ851="P", AZ851="T", AZ851="N"), 0, IF($C851="DM", $T851, IF(OR(AZ851="Y", AZ851="IR"),$AM851,IF(AZ851="C", IF($BI851="Y", IF($AF851="N/A", $Q851, $AF851), IF($AG851="N/A", $T851,$AG851)))))))</f>
        <v>0</v>
      </c>
      <c r="BS851" s="15">
        <f>IF(BA851="R", $CA851, IF(OR(BA851="P", BA851="T", BA851="N"), 0, IF($C851="DM", $T851, IF(OR(BA851="Y", BA851="IR"),$AM851,IF(BA851="C", IF($BI851="Y", IF($AF851="N/A", $Q851, $AF851), IF($AG851="N/A", $T851,$AG851)))))))</f>
        <v>0</v>
      </c>
      <c r="BT851" s="15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0</v>
      </c>
      <c r="BU851" s="15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0</v>
      </c>
      <c r="BV851" s="15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0</v>
      </c>
      <c r="BW851" s="15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0</v>
      </c>
      <c r="BX851" s="15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0</v>
      </c>
      <c r="BY851" s="15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0</v>
      </c>
      <c r="BZ851" s="15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0</v>
      </c>
      <c r="CA851" s="14" t="s">
        <v>75</v>
      </c>
      <c r="CB851" s="15">
        <f>BZ851</f>
        <v>0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G:0 GR:0</v>
      </c>
      <c r="CH851" s="6"/>
      <c r="CK851" s="6"/>
      <c r="CL851" s="6"/>
      <c r="CM851" s="6"/>
      <c r="CN851" s="6"/>
      <c r="CO851" s="6"/>
      <c r="CP851" s="6"/>
    </row>
    <row r="852" spans="1:94" x14ac:dyDescent="0.25">
      <c r="A852" s="13">
        <v>6247</v>
      </c>
      <c r="B852" s="14"/>
      <c r="C852" s="14"/>
      <c r="D852" s="14"/>
      <c r="E852" s="14" t="e">
        <f>VLOOKUP(B852, 'Rookie Year'!$A$2:$B$55555,2,FALSE)</f>
        <v>#N/A</v>
      </c>
      <c r="F852" s="14">
        <v>2025</v>
      </c>
      <c r="G852" s="14" t="s">
        <v>42</v>
      </c>
      <c r="H852" s="14"/>
      <c r="I852" s="15"/>
      <c r="J852" s="14">
        <v>1</v>
      </c>
      <c r="K852" s="16">
        <f>IF(AND(G852&lt;&gt;"N",R852="N/A"), IF(I852&lt;4, 0, 0.25),IF(I852=1, IF(J852=1,0.25, 0.25), IF(I852&lt;13, 0.25, IF(I852&lt;26, 0.4, IF(I852&lt;51, 0.6, 0.75)))))</f>
        <v>0.25</v>
      </c>
      <c r="L852" s="15">
        <f>I852-M852</f>
        <v>0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1</v>
      </c>
      <c r="T852" s="15">
        <f>IF($S852&lt;1, "N/A", $M852)</f>
        <v>0</v>
      </c>
      <c r="U852" s="15" t="str">
        <f>IF($S852&lt;2, "N/A", $M852)</f>
        <v>N/A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List'!$A$3:$AE$1972,19,FALSE)))</f>
        <v>N/A</v>
      </c>
      <c r="AB852" s="14" t="str">
        <f>IF(C852="DM", "N/A", IF(Z852="No","N/A",VLOOKUP(B852,'Extension List'!$A$3:$AE$1972,21,FALSE)))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>
        <f>IF(AD852="N/A", L852+T852, L852+AG852)</f>
        <v>0</v>
      </c>
      <c r="AN852" s="15" t="str">
        <f>IF(AD852="N/A", IF(U852="N/A", "N/A", L852+U852), AD852+AH852)</f>
        <v>N/A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42</v>
      </c>
      <c r="AS852" s="14" t="s">
        <v>42</v>
      </c>
      <c r="AT852" s="14" t="s">
        <v>42</v>
      </c>
      <c r="AU852" s="14" t="s">
        <v>42</v>
      </c>
      <c r="AV852" s="14" t="s">
        <v>42</v>
      </c>
      <c r="AW852" s="14" t="s">
        <v>42</v>
      </c>
      <c r="AX852" s="14" t="s">
        <v>42</v>
      </c>
      <c r="AY852" s="14" t="s">
        <v>40</v>
      </c>
      <c r="AZ852" s="14" t="s">
        <v>40</v>
      </c>
      <c r="BA852" s="14" t="s">
        <v>40</v>
      </c>
      <c r="BB852" s="14" t="s">
        <v>40</v>
      </c>
      <c r="BC852" s="14" t="s">
        <v>40</v>
      </c>
      <c r="BD852" s="14" t="s">
        <v>40</v>
      </c>
      <c r="BE852" s="14" t="s">
        <v>40</v>
      </c>
      <c r="BF852" s="14" t="s">
        <v>40</v>
      </c>
      <c r="BG852" s="14" t="s">
        <v>40</v>
      </c>
      <c r="BH852" s="14" t="s">
        <v>40</v>
      </c>
      <c r="BJ852" s="15">
        <f>IF(AR852="R", $CA852, IF(OR(AR852="P", AR852="T", AR852="N"), 0, IF($C852="DM", $T852, IF(OR(AR852="Y", AR852="IR"),$AM852,IF(AR852="C", IF($BI852="Y", IF($AF852="N/A", $Q852, $AF852), IF($AG852="N/A", $T852,$AG852)))))))</f>
        <v>0</v>
      </c>
      <c r="BK852" s="15">
        <f>IF(AS852="R", $CA852, IF(OR(AS852="P", AS852="T", AS852="N"), 0, IF($C852="DM", $T852, IF(OR(AS852="Y", AS852="IR"),$AM852,IF(AS852="C", IF($BI852="Y", IF($AF852="N/A", $Q852, $AF852), IF($AG852="N/A", $T852,$AG852)))))))</f>
        <v>0</v>
      </c>
      <c r="BL852" s="15">
        <f>IF(AT852="R", $CA852, IF(OR(AT852="P", AT852="T", AT852="N"), 0, IF($C852="DM", $T852, IF(OR(AT852="Y", AT852="IR"),$AM852,IF(AT852="C", IF($BI852="Y", IF($AF852="N/A", $Q852, $AF852), IF($AG852="N/A", $T852,$AG852)))))))</f>
        <v>0</v>
      </c>
      <c r="BM852" s="15">
        <f>IF(AU852="R", $CA852, IF(OR(AU852="P", AU852="T", AU852="N"), 0, IF($C852="DM", $T852, IF(OR(AU852="Y", AU852="IR"),$AM852,IF(AU852="C", IF($BI852="Y", IF($AF852="N/A", $Q852, $AF852), IF($AG852="N/A", $T852,$AG852)))))))</f>
        <v>0</v>
      </c>
      <c r="BN852" s="15">
        <f>IF(AV852="R", $CA852, IF(OR(AV852="P", AV852="T", AV852="N"), 0, IF($C852="DM", $T852, IF(OR(AV852="Y", AV852="IR"),$AM852,IF(AV852="C", IF($BI852="Y", IF($AF852="N/A", $Q852, $AF852), IF($AG852="N/A", $T852,$AG852)))))))</f>
        <v>0</v>
      </c>
      <c r="BO852" s="15">
        <f>IF(AW852="R", $CA852, IF(OR(AW852="P", AW852="T", AW852="N"), 0, IF($C852="DM", $T852, IF(OR(AW852="Y", AW852="IR"),$AM852,IF(AW852="C", IF($BI852="Y", IF($AF852="N/A", $Q852, $AF852), IF($AG852="N/A", $T852,$AG852)))))))</f>
        <v>0</v>
      </c>
      <c r="BP852" s="15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5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5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5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5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0</v>
      </c>
      <c r="BU852" s="15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0</v>
      </c>
      <c r="BV852" s="15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0</v>
      </c>
      <c r="BW852" s="15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0</v>
      </c>
      <c r="BX852" s="15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0</v>
      </c>
      <c r="BY852" s="15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0</v>
      </c>
      <c r="BZ852" s="15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0</v>
      </c>
      <c r="CA852" s="14" t="s">
        <v>75</v>
      </c>
      <c r="CB852" s="15">
        <f>BZ852</f>
        <v>0</v>
      </c>
      <c r="CC852" s="14" t="str">
        <f>IF(OR($BH852="T", $BH852="R"), 0, IF($BH852="C", IF($BI852="Y", IF($BA852="C", 0, IF(AF852="N/A", Q852-T852, AF852-AG852)), IF($AF852="N/A", U852, AH852)), AN852))</f>
        <v>N/A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S:0 G:0 GR:0</v>
      </c>
      <c r="CH852" s="6"/>
      <c r="CK852" s="6"/>
      <c r="CL852" s="6"/>
      <c r="CM852" s="6"/>
      <c r="CN852" s="6"/>
      <c r="CO852" s="6"/>
      <c r="CP852" s="6"/>
    </row>
    <row r="853" spans="1:94" x14ac:dyDescent="0.25">
      <c r="A853" s="13">
        <v>6248</v>
      </c>
      <c r="B853" s="14"/>
      <c r="C853" s="14"/>
      <c r="D853" s="14"/>
      <c r="E853" s="14" t="e">
        <f>VLOOKUP(B853, 'Rookie Year'!$A$2:$B$55555,2,FALSE)</f>
        <v>#N/A</v>
      </c>
      <c r="F853" s="14">
        <v>2025</v>
      </c>
      <c r="G853" s="14" t="s">
        <v>42</v>
      </c>
      <c r="H853" s="14"/>
      <c r="I853" s="15"/>
      <c r="J853" s="14">
        <v>1</v>
      </c>
      <c r="K853" s="16">
        <f>IF(AND(G853&lt;&gt;"N",R853="N/A"), IF(I853&lt;4, 0, 0.25),IF(I853=1, IF(J853=1,0.25, 0.25), IF(I853&lt;13, 0.25, IF(I853&lt;26, 0.4, IF(I853&lt;51, 0.6, 0.75)))))</f>
        <v>0.25</v>
      </c>
      <c r="L853" s="15">
        <f>I853-M853</f>
        <v>0</v>
      </c>
      <c r="M853" s="15">
        <f>ROUNDUP(I853*K853,0)</f>
        <v>0</v>
      </c>
      <c r="N853" s="15">
        <f>M853*J853</f>
        <v>0</v>
      </c>
      <c r="O853" s="15">
        <v>0</v>
      </c>
      <c r="P853" s="15">
        <v>0</v>
      </c>
      <c r="Q853" s="15">
        <f>N853-O853-P853</f>
        <v>0</v>
      </c>
      <c r="R853" s="14" t="s">
        <v>75</v>
      </c>
      <c r="S853" s="14">
        <f>IF(R853="N/A", J853-($B$1-F853), J853-($B$1-R853))</f>
        <v>1</v>
      </c>
      <c r="T853" s="15">
        <f>IF($S853&lt;1, "N/A", $M853)</f>
        <v>0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List'!$A$3:$AE$1972,19,FALSE)))</f>
        <v>N/A</v>
      </c>
      <c r="AB853" s="14" t="str">
        <f>IF(C853="DM", "N/A", IF(Z853="No","N/A",VLOOKUP(B853,'Extension List'!$A$3:$AE$1972,21,FALSE)))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>
        <f>IF(AD853="N/A", L853+T853, L853+AG853)</f>
        <v>0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42</v>
      </c>
      <c r="AS853" s="14" t="s">
        <v>42</v>
      </c>
      <c r="AT853" s="14" t="s">
        <v>42</v>
      </c>
      <c r="AU853" s="14" t="s">
        <v>42</v>
      </c>
      <c r="AV853" s="14" t="s">
        <v>42</v>
      </c>
      <c r="AW853" s="14" t="s">
        <v>42</v>
      </c>
      <c r="AX853" s="14" t="s">
        <v>42</v>
      </c>
      <c r="AY853" s="14" t="s">
        <v>40</v>
      </c>
      <c r="AZ853" s="14" t="s">
        <v>40</v>
      </c>
      <c r="BA853" s="14" t="s">
        <v>40</v>
      </c>
      <c r="BB853" s="14" t="s">
        <v>40</v>
      </c>
      <c r="BC853" s="14" t="s">
        <v>40</v>
      </c>
      <c r="BD853" s="14" t="s">
        <v>40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>
        <f>IF(AR853="R", $CA853, IF(OR(AR853="P", AR853="T", AR853="N"), 0, IF($C853="DM", $T853, IF(OR(AR853="Y", AR853="IR"),$AM853,IF(AR853="C", IF($BI853="Y", IF($AF853="N/A", $Q853, $AF853), IF($AG853="N/A", $T853,$AG853)))))))</f>
        <v>0</v>
      </c>
      <c r="BK853" s="15">
        <f>IF(AS853="R", $CA853, IF(OR(AS853="P", AS853="T", AS853="N"), 0, IF($C853="DM", $T853, IF(OR(AS853="Y", AS853="IR"),$AM853,IF(AS853="C", IF($BI853="Y", IF($AF853="N/A", $Q853, $AF853), IF($AG853="N/A", $T853,$AG853)))))))</f>
        <v>0</v>
      </c>
      <c r="BL853" s="15">
        <f>IF(AT853="R", $CA853, IF(OR(AT853="P", AT853="T", AT853="N"), 0, IF($C853="DM", $T853, IF(OR(AT853="Y", AT853="IR"),$AM853,IF(AT853="C", IF($BI853="Y", IF($AF853="N/A", $Q853, $AF853), IF($AG853="N/A", $T853,$AG853)))))))</f>
        <v>0</v>
      </c>
      <c r="BM853" s="15">
        <f>IF(AU853="R", $CA853, IF(OR(AU853="P", AU853="T", AU853="N"), 0, IF($C853="DM", $T853, IF(OR(AU853="Y", AU853="IR"),$AM853,IF(AU853="C", IF($BI853="Y", IF($AF853="N/A", $Q853, $AF853), IF($AG853="N/A", $T853,$AG853)))))))</f>
        <v>0</v>
      </c>
      <c r="BN853" s="15">
        <f>IF(AV853="R", $CA853, IF(OR(AV853="P", AV853="T", AV853="N"), 0, IF($C853="DM", $T853, IF(OR(AV853="Y", AV853="IR"),$AM853,IF(AV853="C", IF($BI853="Y", IF($AF853="N/A", $Q853, $AF853), IF($AG853="N/A", $T853,$AG853)))))))</f>
        <v>0</v>
      </c>
      <c r="BO853" s="15">
        <f>IF(AW853="R", $CA853, IF(OR(AW853="P", AW853="T", AW853="N"), 0, IF($C853="DM", $T853, IF(OR(AW853="Y", AW853="IR"),$AM853,IF(AW853="C", IF($BI853="Y", IF($AF853="N/A", $Q853, $AF853), IF($AG853="N/A", $T853,$AG853)))))))</f>
        <v>0</v>
      </c>
      <c r="BP853" s="15">
        <f>IF(AX853="R", $CA853, IF(OR(AX853="P", AX853="T", AX853="N"), 0, IF($C853="DM", $T853, IF(OR(AX853="Y", AX853="IR"),$AM853,IF(AX853="C", IF($BI853="Y", IF($AF853="N/A", $Q853, $AF853), IF($AG853="N/A", $T853,$AG853)))))))</f>
        <v>0</v>
      </c>
      <c r="BQ853" s="15">
        <f>IF(AY853="R", $CA853, IF(OR(AY853="P", AY853="T", AY853="N"), 0, IF($C853="DM", $T853, IF(OR(AY853="Y", AY853="IR"),$AM853,IF(AY853="C", IF($BI853="Y", IF($AF853="N/A", $Q853, $AF853), IF($AG853="N/A", $T853,$AG853)))))))</f>
        <v>0</v>
      </c>
      <c r="BR853" s="15">
        <f>IF(AZ853="R", $CA853, IF(OR(AZ853="P", AZ853="T", AZ853="N"), 0, IF($C853="DM", $T853, IF(OR(AZ853="Y", AZ853="IR"),$AM853,IF(AZ853="C", IF($BI853="Y", IF($AF853="N/A", $Q853, $AF853), IF($AG853="N/A", $T853,$AG853)))))))</f>
        <v>0</v>
      </c>
      <c r="BS853" s="15">
        <f>IF(BA853="R", $CA853, IF(OR(BA853="P", BA853="T", BA853="N"), 0, IF($C853="DM", $T853, IF(OR(BA853="Y", BA853="IR"),$AM853,IF(BA853="C", IF($BI853="Y", IF($AF853="N/A", $Q853, $AF853), IF($AG853="N/A", $T853,$AG853)))))))</f>
        <v>0</v>
      </c>
      <c r="BT853" s="15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0</v>
      </c>
      <c r="BU853" s="15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0</v>
      </c>
      <c r="BV853" s="15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0</v>
      </c>
      <c r="BW853" s="15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0</v>
      </c>
      <c r="BX853" s="15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0</v>
      </c>
      <c r="BY853" s="15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0</v>
      </c>
      <c r="BZ853" s="15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0</v>
      </c>
      <c r="CA853" s="14" t="s">
        <v>75</v>
      </c>
      <c r="CB853" s="15">
        <f>BZ853</f>
        <v>0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G:0 GR:0</v>
      </c>
      <c r="CH853" s="6"/>
      <c r="CK853" s="6"/>
      <c r="CL853" s="6"/>
      <c r="CM853" s="6"/>
      <c r="CN853" s="6"/>
      <c r="CO853" s="6"/>
      <c r="CP853" s="6"/>
    </row>
    <row r="854" spans="1:94" x14ac:dyDescent="0.25">
      <c r="A854" s="13">
        <v>6249</v>
      </c>
      <c r="B854" s="14"/>
      <c r="C854" s="14"/>
      <c r="D854" s="14"/>
      <c r="E854" s="14" t="e">
        <f>VLOOKUP(B854, 'Rookie Year'!$A$2:$B$55555,2,FALSE)</f>
        <v>#N/A</v>
      </c>
      <c r="F854" s="14">
        <v>2025</v>
      </c>
      <c r="G854" s="14" t="s">
        <v>42</v>
      </c>
      <c r="H854" s="14"/>
      <c r="I854" s="15"/>
      <c r="J854" s="14">
        <v>1</v>
      </c>
      <c r="K854" s="16">
        <f>IF(AND(G854&lt;&gt;"N",R854="N/A"), IF(I854&lt;4, 0, 0.25),IF(I854=1, IF(J854=1,0.25, 0.25), IF(I854&lt;13, 0.25, IF(I854&lt;26, 0.4, IF(I854&lt;51, 0.6, 0.75)))))</f>
        <v>0.25</v>
      </c>
      <c r="L854" s="15">
        <f>I854-M854</f>
        <v>0</v>
      </c>
      <c r="M854" s="15">
        <f>ROUNDUP(I854*K854,0)</f>
        <v>0</v>
      </c>
      <c r="N854" s="15">
        <f>M854*J854</f>
        <v>0</v>
      </c>
      <c r="O854" s="15">
        <v>0</v>
      </c>
      <c r="P854" s="15">
        <v>0</v>
      </c>
      <c r="Q854" s="15">
        <f>N854-O854-P854</f>
        <v>0</v>
      </c>
      <c r="R854" s="14" t="s">
        <v>75</v>
      </c>
      <c r="S854" s="14">
        <f>IF(R854="N/A", J854-($B$1-F854), J854-($B$1-R854))</f>
        <v>1</v>
      </c>
      <c r="T854" s="15">
        <f>IF($S854&lt;1, "N/A", $M854)</f>
        <v>0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List'!$A$3:$AE$1972,19,FALSE)))</f>
        <v>N/A</v>
      </c>
      <c r="AB854" s="14" t="str">
        <f>IF(C854="DM", "N/A", IF(Z854="No","N/A",VLOOKUP(B854,'Extension List'!$A$3:$AE$1972,21,FALSE)))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>
        <f>IF(AD854="N/A", L854+T854, L854+AG854)</f>
        <v>0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42</v>
      </c>
      <c r="AS854" s="14" t="s">
        <v>42</v>
      </c>
      <c r="AT854" s="14" t="s">
        <v>42</v>
      </c>
      <c r="AU854" s="14" t="s">
        <v>42</v>
      </c>
      <c r="AV854" s="14" t="s">
        <v>42</v>
      </c>
      <c r="AW854" s="14" t="s">
        <v>42</v>
      </c>
      <c r="AX854" s="14" t="s">
        <v>42</v>
      </c>
      <c r="AY854" s="14" t="s">
        <v>40</v>
      </c>
      <c r="AZ854" s="14" t="s">
        <v>40</v>
      </c>
      <c r="BA854" s="14" t="s">
        <v>40</v>
      </c>
      <c r="BB854" s="14" t="s">
        <v>40</v>
      </c>
      <c r="BC854" s="14" t="s">
        <v>40</v>
      </c>
      <c r="BD854" s="14" t="s">
        <v>40</v>
      </c>
      <c r="BE854" s="14" t="s">
        <v>40</v>
      </c>
      <c r="BF854" s="14" t="s">
        <v>40</v>
      </c>
      <c r="BG854" s="14" t="s">
        <v>40</v>
      </c>
      <c r="BH854" s="14" t="s">
        <v>40</v>
      </c>
      <c r="BJ854" s="15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5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5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5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5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5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5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5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5">
        <f>IF(AZ854="R", $CA854, IF(OR(AZ854="P", AZ854="T", AZ854="N"), 0, IF($C854="DM", $T854, IF(OR(AZ854="Y", AZ854="IR"),$AM854,IF(AZ854="C", IF($BI854="Y", IF($AF854="N/A", $Q854, $AF854), IF($AG854="N/A", $T854,$AG854)))))))</f>
        <v>0</v>
      </c>
      <c r="BS854" s="15">
        <f>IF(BA854="R", $CA854, IF(OR(BA854="P", BA854="T", BA854="N"), 0, IF($C854="DM", $T854, IF(OR(BA854="Y", BA854="IR"),$AM854,IF(BA854="C", IF($BI854="Y", IF($AF854="N/A", $Q854, $AF854), IF($AG854="N/A", $T854,$AG854)))))))</f>
        <v>0</v>
      </c>
      <c r="BT854" s="15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0</v>
      </c>
      <c r="BU854" s="15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0</v>
      </c>
      <c r="BV854" s="15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0</v>
      </c>
      <c r="BW854" s="15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0</v>
      </c>
      <c r="BX854" s="15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0</v>
      </c>
      <c r="BY854" s="15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0</v>
      </c>
      <c r="BZ854" s="15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0</v>
      </c>
      <c r="CA854" s="14" t="s">
        <v>75</v>
      </c>
      <c r="CB854" s="15">
        <f>BZ854</f>
        <v>0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G:0 GR:0</v>
      </c>
      <c r="CH854" s="6"/>
      <c r="CK854" s="6"/>
      <c r="CL854" s="6"/>
      <c r="CM854" s="6"/>
      <c r="CN854" s="6"/>
      <c r="CO854" s="6"/>
      <c r="CP854" s="6"/>
    </row>
    <row r="855" spans="1:94" x14ac:dyDescent="0.25">
      <c r="A855" s="13">
        <v>6250</v>
      </c>
      <c r="B855" s="14"/>
      <c r="C855" s="14"/>
      <c r="D855" s="14"/>
      <c r="E855" s="14" t="e">
        <f>VLOOKUP(B855, 'Rookie Year'!$A$2:$B$55555,2,FALSE)</f>
        <v>#N/A</v>
      </c>
      <c r="F855" s="14">
        <v>2025</v>
      </c>
      <c r="G855" s="14" t="s">
        <v>42</v>
      </c>
      <c r="H855" s="14"/>
      <c r="I855" s="15"/>
      <c r="J855" s="14">
        <v>1</v>
      </c>
      <c r="K855" s="16">
        <f>IF(AND(G855&lt;&gt;"N",R855="N/A"), IF(I855&lt;4, 0, 0.25),IF(I855=1, IF(J855=1,0.25, 0.25), IF(I855&lt;13, 0.25, IF(I855&lt;26, 0.4, IF(I855&lt;51, 0.6, 0.75)))))</f>
        <v>0.25</v>
      </c>
      <c r="L855" s="15">
        <f>I855-M855</f>
        <v>0</v>
      </c>
      <c r="M855" s="15">
        <f>ROUNDUP(I855*K855,0)</f>
        <v>0</v>
      </c>
      <c r="N855" s="15">
        <f>M855*J855</f>
        <v>0</v>
      </c>
      <c r="O855" s="15">
        <v>0</v>
      </c>
      <c r="P855" s="15">
        <v>0</v>
      </c>
      <c r="Q855" s="15">
        <f>N855-O855-P855</f>
        <v>0</v>
      </c>
      <c r="R855" s="14" t="s">
        <v>75</v>
      </c>
      <c r="S855" s="14">
        <f>IF(R855="N/A", J855-($B$1-F855), J855-($B$1-R855))</f>
        <v>1</v>
      </c>
      <c r="T855" s="15">
        <f>IF($S855&lt;1, "N/A", $M855)</f>
        <v>0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List'!$A$3:$AE$1972,19,FALSE)))</f>
        <v>N/A</v>
      </c>
      <c r="AB855" s="14" t="str">
        <f>IF(C855="DM", "N/A", IF(Z855="No","N/A",VLOOKUP(B855,'Extension List'!$A$3:$AE$1972,21,FALSE)))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>
        <f>IF(AD855="N/A", L855+T855, L855+AG855)</f>
        <v>0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42</v>
      </c>
      <c r="AS855" s="14" t="s">
        <v>42</v>
      </c>
      <c r="AT855" s="14" t="s">
        <v>42</v>
      </c>
      <c r="AU855" s="14" t="s">
        <v>42</v>
      </c>
      <c r="AV855" s="14" t="s">
        <v>42</v>
      </c>
      <c r="AW855" s="14" t="s">
        <v>42</v>
      </c>
      <c r="AX855" s="14" t="s">
        <v>42</v>
      </c>
      <c r="AY855" s="14" t="s">
        <v>40</v>
      </c>
      <c r="AZ855" s="14" t="s">
        <v>40</v>
      </c>
      <c r="BA855" s="14" t="s">
        <v>40</v>
      </c>
      <c r="BB855" s="14" t="s">
        <v>40</v>
      </c>
      <c r="BC855" s="14" t="s">
        <v>40</v>
      </c>
      <c r="BD855" s="14" t="s">
        <v>40</v>
      </c>
      <c r="BE855" s="14" t="s">
        <v>40</v>
      </c>
      <c r="BF855" s="14" t="s">
        <v>40</v>
      </c>
      <c r="BG855" s="14" t="s">
        <v>40</v>
      </c>
      <c r="BH855" s="14" t="s">
        <v>40</v>
      </c>
      <c r="BJ855" s="15">
        <f>IF(AR855="R", $CA855, IF(OR(AR855="P", AR855="T", AR855="N"), 0, IF($C855="DM", $T855, IF(OR(AR855="Y", AR855="IR"),$AM855,IF(AR855="C", IF($BI855="Y", IF($AF855="N/A", $Q855, $AF855), IF($AG855="N/A", $T855,$AG855)))))))</f>
        <v>0</v>
      </c>
      <c r="BK855" s="15">
        <f>IF(AS855="R", $CA855, IF(OR(AS855="P", AS855="T", AS855="N"), 0, IF($C855="DM", $T855, IF(OR(AS855="Y", AS855="IR"),$AM855,IF(AS855="C", IF($BI855="Y", IF($AF855="N/A", $Q855, $AF855), IF($AG855="N/A", $T855,$AG855)))))))</f>
        <v>0</v>
      </c>
      <c r="BL855" s="15">
        <f>IF(AT855="R", $CA855, IF(OR(AT855="P", AT855="T", AT855="N"), 0, IF($C855="DM", $T855, IF(OR(AT855="Y", AT855="IR"),$AM855,IF(AT855="C", IF($BI855="Y", IF($AF855="N/A", $Q855, $AF855), IF($AG855="N/A", $T855,$AG855)))))))</f>
        <v>0</v>
      </c>
      <c r="BM855" s="15">
        <f>IF(AU855="R", $CA855, IF(OR(AU855="P", AU855="T", AU855="N"), 0, IF($C855="DM", $T855, IF(OR(AU855="Y", AU855="IR"),$AM855,IF(AU855="C", IF($BI855="Y", IF($AF855="N/A", $Q855, $AF855), IF($AG855="N/A", $T855,$AG855)))))))</f>
        <v>0</v>
      </c>
      <c r="BN855" s="15">
        <f>IF(AV855="R", $CA855, IF(OR(AV855="P", AV855="T", AV855="N"), 0, IF($C855="DM", $T855, IF(OR(AV855="Y", AV855="IR"),$AM855,IF(AV855="C", IF($BI855="Y", IF($AF855="N/A", $Q855, $AF855), IF($AG855="N/A", $T855,$AG855)))))))</f>
        <v>0</v>
      </c>
      <c r="BO855" s="15">
        <f>IF(AW855="R", $CA855, IF(OR(AW855="P", AW855="T", AW855="N"), 0, IF($C855="DM", $T855, IF(OR(AW855="Y", AW855="IR"),$AM855,IF(AW855="C", IF($BI855="Y", IF($AF855="N/A", $Q855, $AF855), IF($AG855="N/A", $T855,$AG855)))))))</f>
        <v>0</v>
      </c>
      <c r="BP855" s="15">
        <f>IF(AX855="R", $CA855, IF(OR(AX855="P", AX855="T", AX855="N"), 0, IF($C855="DM", $T855, IF(OR(AX855="Y", AX855="IR"),$AM855,IF(AX855="C", IF($BI855="Y", IF($AF855="N/A", $Q855, $AF855), IF($AG855="N/A", $T855,$AG855)))))))</f>
        <v>0</v>
      </c>
      <c r="BQ855" s="15">
        <f>IF(AY855="R", $CA855, IF(OR(AY855="P", AY855="T", AY855="N"), 0, IF($C855="DM", $T855, IF(OR(AY855="Y", AY855="IR"),$AM855,IF(AY855="C", IF($BI855="Y", IF($AF855="N/A", $Q855, $AF855), IF($AG855="N/A", $T855,$AG855)))))))</f>
        <v>0</v>
      </c>
      <c r="BR855" s="15">
        <f>IF(AZ855="R", $CA855, IF(OR(AZ855="P", AZ855="T", AZ855="N"), 0, IF($C855="DM", $T855, IF(OR(AZ855="Y", AZ855="IR"),$AM855,IF(AZ855="C", IF($BI855="Y", IF($AF855="N/A", $Q855, $AF855), IF($AG855="N/A", $T855,$AG855)))))))</f>
        <v>0</v>
      </c>
      <c r="BS855" s="15">
        <f>IF(BA855="R", $CA855, IF(OR(BA855="P", BA855="T", BA855="N"), 0, IF($C855="DM", $T855, IF(OR(BA855="Y", BA855="IR"),$AM855,IF(BA855="C", IF($BI855="Y", IF($AF855="N/A", $Q855, $AF855), IF($AG855="N/A", $T855,$AG855)))))))</f>
        <v>0</v>
      </c>
      <c r="BT855" s="15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0</v>
      </c>
      <c r="BU855" s="15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0</v>
      </c>
      <c r="BV855" s="15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0</v>
      </c>
      <c r="BW855" s="15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0</v>
      </c>
      <c r="BX855" s="15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0</v>
      </c>
      <c r="BY855" s="15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0</v>
      </c>
      <c r="BZ855" s="15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0</v>
      </c>
      <c r="CA855" s="14" t="s">
        <v>75</v>
      </c>
      <c r="CB855" s="15">
        <f>BZ855</f>
        <v>0</v>
      </c>
      <c r="CC855" s="14" t="str">
        <f>IF(OR($BH855="T", $BH855="R"), 0, IF($BH855="C", IF($BI855="Y", IF($BA855="C", 0, IF(AF855="N/A", Q855-T855, AF855-AG855)), IF($AF855="N/A", U855, AH855)), AN855))</f>
        <v>N/A</v>
      </c>
      <c r="CD855" s="14" t="str">
        <f>IF(OR($BH855="T", $BH855="R"), 0, IF($BH855="C", IF($BI855="Y", 0, IF($AF855="N/A", V855, AI855)), AO855))</f>
        <v>N/A</v>
      </c>
      <c r="CE855" s="14" t="str">
        <f>IF(OR($BH855="T", $BH855="R"), 0, IF($BH855="C", IF($BI855="Y", 0, IF($AF855="N/A", W855, AJ855)), AP855))</f>
        <v>N/A</v>
      </c>
      <c r="CF855" s="14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G:0 GR:0</v>
      </c>
      <c r="CH855" s="6"/>
      <c r="CK855" s="6"/>
      <c r="CL855" s="6"/>
      <c r="CM855" s="6"/>
      <c r="CN855" s="6"/>
      <c r="CO855" s="6"/>
      <c r="CP855" s="6"/>
    </row>
    <row r="856" spans="1:94" x14ac:dyDescent="0.25">
      <c r="A856" s="13">
        <v>6251</v>
      </c>
      <c r="B856" s="14"/>
      <c r="C856" s="14"/>
      <c r="D856" s="14"/>
      <c r="E856" s="14" t="e">
        <f>VLOOKUP(B856, 'Rookie Year'!$A$2:$B$55555,2,FALSE)</f>
        <v>#N/A</v>
      </c>
      <c r="F856" s="14">
        <v>2025</v>
      </c>
      <c r="G856" s="14" t="s">
        <v>42</v>
      </c>
      <c r="H856" s="14"/>
      <c r="I856" s="15"/>
      <c r="J856" s="14">
        <v>1</v>
      </c>
      <c r="K856" s="16">
        <f>IF(AND(G856&lt;&gt;"N",R856="N/A"), IF(I856&lt;4, 0, 0.25),IF(I856=1, IF(J856=1,0.25, 0.25), IF(I856&lt;13, 0.25, IF(I856&lt;26, 0.4, IF(I856&lt;51, 0.6, 0.75)))))</f>
        <v>0.25</v>
      </c>
      <c r="L856" s="15">
        <f>I856-M856</f>
        <v>0</v>
      </c>
      <c r="M856" s="15">
        <f>ROUNDUP(I856*K856,0)</f>
        <v>0</v>
      </c>
      <c r="N856" s="15">
        <f>M856*J856</f>
        <v>0</v>
      </c>
      <c r="O856" s="15">
        <v>0</v>
      </c>
      <c r="P856" s="15">
        <v>0</v>
      </c>
      <c r="Q856" s="15">
        <f>N856-O856-P856</f>
        <v>0</v>
      </c>
      <c r="R856" s="14" t="s">
        <v>75</v>
      </c>
      <c r="S856" s="14">
        <f>IF(R856="N/A", J856-($B$1-F856), J856-($B$1-R856))</f>
        <v>1</v>
      </c>
      <c r="T856" s="15">
        <f>IF($S856&lt;1, "N/A", $M856)</f>
        <v>0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List'!$A$3:$AE$1972,19,FALSE)))</f>
        <v>N/A</v>
      </c>
      <c r="AB856" s="14" t="str">
        <f>IF(C856="DM", "N/A", IF(Z856="No","N/A",VLOOKUP(B856,'Extension List'!$A$3:$AE$1972,21,FALSE)))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>
        <f>IF(AD856="N/A", L856+T856, L856+AG856)</f>
        <v>0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42</v>
      </c>
      <c r="AS856" s="14" t="s">
        <v>42</v>
      </c>
      <c r="AT856" s="14" t="s">
        <v>42</v>
      </c>
      <c r="AU856" s="14" t="s">
        <v>42</v>
      </c>
      <c r="AV856" s="14" t="s">
        <v>42</v>
      </c>
      <c r="AW856" s="14" t="s">
        <v>42</v>
      </c>
      <c r="AX856" s="14" t="s">
        <v>42</v>
      </c>
      <c r="AY856" s="14" t="s">
        <v>40</v>
      </c>
      <c r="AZ856" s="14" t="s">
        <v>40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40</v>
      </c>
      <c r="BF856" s="14" t="s">
        <v>40</v>
      </c>
      <c r="BG856" s="14" t="s">
        <v>40</v>
      </c>
      <c r="BH856" s="14" t="s">
        <v>40</v>
      </c>
      <c r="BJ856" s="15">
        <f>IF(AR856="R", $CA856, IF(OR(AR856="P", AR856="T", AR856="N"), 0, IF($C856="DM", $T856, IF(OR(AR856="Y", AR856="IR"),$AM856,IF(AR856="C", IF($BI856="Y", IF($AF856="N/A", $Q856, $AF856), IF($AG856="N/A", $T856,$AG856)))))))</f>
        <v>0</v>
      </c>
      <c r="BK856" s="15">
        <f>IF(AS856="R", $CA856, IF(OR(AS856="P", AS856="T", AS856="N"), 0, IF($C856="DM", $T856, IF(OR(AS856="Y", AS856="IR"),$AM856,IF(AS856="C", IF($BI856="Y", IF($AF856="N/A", $Q856, $AF856), IF($AG856="N/A", $T856,$AG856)))))))</f>
        <v>0</v>
      </c>
      <c r="BL856" s="15">
        <f>IF(AT856="R", $CA856, IF(OR(AT856="P", AT856="T", AT856="N"), 0, IF($C856="DM", $T856, IF(OR(AT856="Y", AT856="IR"),$AM856,IF(AT856="C", IF($BI856="Y", IF($AF856="N/A", $Q856, $AF856), IF($AG856="N/A", $T856,$AG856)))))))</f>
        <v>0</v>
      </c>
      <c r="BM856" s="15">
        <f>IF(AU856="R", $CA856, IF(OR(AU856="P", AU856="T", AU856="N"), 0, IF($C856="DM", $T856, IF(OR(AU856="Y", AU856="IR"),$AM856,IF(AU856="C", IF($BI856="Y", IF($AF856="N/A", $Q856, $AF856), IF($AG856="N/A", $T856,$AG856)))))))</f>
        <v>0</v>
      </c>
      <c r="BN856" s="15">
        <f>IF(AV856="R", $CA856, IF(OR(AV856="P", AV856="T", AV856="N"), 0, IF($C856="DM", $T856, IF(OR(AV856="Y", AV856="IR"),$AM856,IF(AV856="C", IF($BI856="Y", IF($AF856="N/A", $Q856, $AF856), IF($AG856="N/A", $T856,$AG856)))))))</f>
        <v>0</v>
      </c>
      <c r="BO856" s="15">
        <f>IF(AW856="R", $CA856, IF(OR(AW856="P", AW856="T", AW856="N"), 0, IF($C856="DM", $T856, IF(OR(AW856="Y", AW856="IR"),$AM856,IF(AW856="C", IF($BI856="Y", IF($AF856="N/A", $Q856, $AF856), IF($AG856="N/A", $T856,$AG856)))))))</f>
        <v>0</v>
      </c>
      <c r="BP856" s="15">
        <f>IF(AX856="R", $CA856, IF(OR(AX856="P", AX856="T", AX856="N"), 0, IF($C856="DM", $T856, IF(OR(AX856="Y", AX856="IR"),$AM856,IF(AX856="C", IF($BI856="Y", IF($AF856="N/A", $Q856, $AF856), IF($AG856="N/A", $T856,$AG856)))))))</f>
        <v>0</v>
      </c>
      <c r="BQ856" s="15">
        <f>IF(AY856="R", $CA856, IF(OR(AY856="P", AY856="T", AY856="N"), 0, IF($C856="DM", $T856, IF(OR(AY856="Y", AY856="IR"),$AM856,IF(AY856="C", IF($BI856="Y", IF($AF856="N/A", $Q856, $AF856), IF($AG856="N/A", $T856,$AG856)))))))</f>
        <v>0</v>
      </c>
      <c r="BR856" s="15">
        <f>IF(AZ856="R", $CA856, IF(OR(AZ856="P", AZ856="T", AZ856="N"), 0, IF($C856="DM", $T856, IF(OR(AZ856="Y", AZ856="IR"),$AM856,IF(AZ856="C", IF($BI856="Y", IF($AF856="N/A", $Q856, $AF856), IF($AG856="N/A", $T856,$AG856)))))))</f>
        <v>0</v>
      </c>
      <c r="BS856" s="15">
        <f>IF(BA856="R", $CA856, IF(OR(BA856="P", BA856="T", BA856="N"), 0, IF($C856="DM", $T856, IF(OR(BA856="Y", BA856="IR"),$AM856,IF(BA856="C", IF($BI856="Y", IF($AF856="N/A", $Q856, $AF856), IF($AG856="N/A", $T856,$AG856)))))))</f>
        <v>0</v>
      </c>
      <c r="BT856" s="15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0</v>
      </c>
      <c r="BU856" s="15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0</v>
      </c>
      <c r="BV856" s="15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0</v>
      </c>
      <c r="BW856" s="15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0</v>
      </c>
      <c r="BX856" s="15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0</v>
      </c>
      <c r="BY856" s="15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0</v>
      </c>
      <c r="BZ856" s="15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0</v>
      </c>
      <c r="CA856" s="14" t="s">
        <v>75</v>
      </c>
      <c r="CB856" s="15">
        <f>BZ856</f>
        <v>0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G:0 GR:0</v>
      </c>
      <c r="CH856" s="6"/>
      <c r="CK856" s="6"/>
      <c r="CL856" s="6"/>
      <c r="CM856" s="6"/>
      <c r="CN856" s="6"/>
      <c r="CO856" s="6"/>
      <c r="CP856" s="6"/>
    </row>
    <row r="857" spans="1:94" x14ac:dyDescent="0.25">
      <c r="A857" s="13">
        <v>6252</v>
      </c>
      <c r="B857" s="14"/>
      <c r="C857" s="14"/>
      <c r="D857" s="14"/>
      <c r="E857" s="14" t="e">
        <f>VLOOKUP(B857, 'Rookie Year'!$A$2:$B$55555,2,FALSE)</f>
        <v>#N/A</v>
      </c>
      <c r="F857" s="14">
        <v>2025</v>
      </c>
      <c r="G857" s="14" t="s">
        <v>42</v>
      </c>
      <c r="H857" s="14"/>
      <c r="I857" s="15"/>
      <c r="J857" s="14">
        <v>1</v>
      </c>
      <c r="K857" s="16">
        <f>IF(AND(G857&lt;&gt;"N",R857="N/A"), IF(I857&lt;4, 0, 0.25),IF(I857=1, IF(J857=1,0.25, 0.25), IF(I857&lt;13, 0.25, IF(I857&lt;26, 0.4, IF(I857&lt;51, 0.6, 0.75)))))</f>
        <v>0.25</v>
      </c>
      <c r="L857" s="15">
        <f>I857-M857</f>
        <v>0</v>
      </c>
      <c r="M857" s="15">
        <f>ROUNDUP(I857*K857,0)</f>
        <v>0</v>
      </c>
      <c r="N857" s="15">
        <f>M857*J857</f>
        <v>0</v>
      </c>
      <c r="O857" s="15">
        <v>0</v>
      </c>
      <c r="P857" s="15">
        <v>0</v>
      </c>
      <c r="Q857" s="15">
        <f>N857-O857-P857</f>
        <v>0</v>
      </c>
      <c r="R857" s="14" t="s">
        <v>75</v>
      </c>
      <c r="S857" s="14">
        <f>IF(R857="N/A", J857-($B$1-F857), J857-($B$1-R857))</f>
        <v>1</v>
      </c>
      <c r="T857" s="15">
        <f>IF($S857&lt;1, "N/A", $M857)</f>
        <v>0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List'!$A$3:$AE$1972,19,FALSE)))</f>
        <v>N/A</v>
      </c>
      <c r="AB857" s="14" t="str">
        <f>IF(C857="DM", "N/A", IF(Z857="No","N/A",VLOOKUP(B857,'Extension List'!$A$3:$AE$1972,21,FALSE)))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>
        <f>IF(AD857="N/A", L857+T857, L857+AG857)</f>
        <v>0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42</v>
      </c>
      <c r="AS857" s="14" t="s">
        <v>42</v>
      </c>
      <c r="AT857" s="14" t="s">
        <v>42</v>
      </c>
      <c r="AU857" s="14" t="s">
        <v>42</v>
      </c>
      <c r="AV857" s="14" t="s">
        <v>42</v>
      </c>
      <c r="AW857" s="14" t="s">
        <v>42</v>
      </c>
      <c r="AX857" s="14" t="s">
        <v>42</v>
      </c>
      <c r="AY857" s="14" t="s">
        <v>40</v>
      </c>
      <c r="AZ857" s="14" t="s">
        <v>40</v>
      </c>
      <c r="BA857" s="14" t="s">
        <v>40</v>
      </c>
      <c r="BB857" s="14" t="s">
        <v>40</v>
      </c>
      <c r="BC857" s="14" t="s">
        <v>40</v>
      </c>
      <c r="BD857" s="14" t="s">
        <v>40</v>
      </c>
      <c r="BE857" s="14" t="s">
        <v>40</v>
      </c>
      <c r="BF857" s="14" t="s">
        <v>40</v>
      </c>
      <c r="BG857" s="14" t="s">
        <v>40</v>
      </c>
      <c r="BH857" s="14" t="s">
        <v>40</v>
      </c>
      <c r="BJ857" s="15">
        <f>IF(AR857="R", $CA857, IF(OR(AR857="P", AR857="T", AR857="N"), 0, IF($C857="DM", $T857, IF(OR(AR857="Y", AR857="IR"),$AM857,IF(AR857="C", IF($BI857="Y", IF($AF857="N/A", $Q857, $AF857), IF($AG857="N/A", $T857,$AG857)))))))</f>
        <v>0</v>
      </c>
      <c r="BK857" s="15">
        <f>IF(AS857="R", $CA857, IF(OR(AS857="P", AS857="T", AS857="N"), 0, IF($C857="DM", $T857, IF(OR(AS857="Y", AS857="IR"),$AM857,IF(AS857="C", IF($BI857="Y", IF($AF857="N/A", $Q857, $AF857), IF($AG857="N/A", $T857,$AG857)))))))</f>
        <v>0</v>
      </c>
      <c r="BL857" s="15">
        <f>IF(AT857="R", $CA857, IF(OR(AT857="P", AT857="T", AT857="N"), 0, IF($C857="DM", $T857, IF(OR(AT857="Y", AT857="IR"),$AM857,IF(AT857="C", IF($BI857="Y", IF($AF857="N/A", $Q857, $AF857), IF($AG857="N/A", $T857,$AG857)))))))</f>
        <v>0</v>
      </c>
      <c r="BM857" s="15">
        <f>IF(AU857="R", $CA857, IF(OR(AU857="P", AU857="T", AU857="N"), 0, IF($C857="DM", $T857, IF(OR(AU857="Y", AU857="IR"),$AM857,IF(AU857="C", IF($BI857="Y", IF($AF857="N/A", $Q857, $AF857), IF($AG857="N/A", $T857,$AG857)))))))</f>
        <v>0</v>
      </c>
      <c r="BN857" s="15">
        <f>IF(AV857="R", $CA857, IF(OR(AV857="P", AV857="T", AV857="N"), 0, IF($C857="DM", $T857, IF(OR(AV857="Y", AV857="IR"),$AM857,IF(AV857="C", IF($BI857="Y", IF($AF857="N/A", $Q857, $AF857), IF($AG857="N/A", $T857,$AG857)))))))</f>
        <v>0</v>
      </c>
      <c r="BO857" s="15">
        <f>IF(AW857="R", $CA857, IF(OR(AW857="P", AW857="T", AW857="N"), 0, IF($C857="DM", $T857, IF(OR(AW857="Y", AW857="IR"),$AM857,IF(AW857="C", IF($BI857="Y", IF($AF857="N/A", $Q857, $AF857), IF($AG857="N/A", $T857,$AG857)))))))</f>
        <v>0</v>
      </c>
      <c r="BP857" s="15">
        <f>IF(AX857="R", $CA857, IF(OR(AX857="P", AX857="T", AX857="N"), 0, IF($C857="DM", $T857, IF(OR(AX857="Y", AX857="IR"),$AM857,IF(AX857="C", IF($BI857="Y", IF($AF857="N/A", $Q857, $AF857), IF($AG857="N/A", $T857,$AG857)))))))</f>
        <v>0</v>
      </c>
      <c r="BQ857" s="15">
        <f>IF(AY857="R", $CA857, IF(OR(AY857="P", AY857="T", AY857="N"), 0, IF($C857="DM", $T857, IF(OR(AY857="Y", AY857="IR"),$AM857,IF(AY857="C", IF($BI857="Y", IF($AF857="N/A", $Q857, $AF857), IF($AG857="N/A", $T857,$AG857)))))))</f>
        <v>0</v>
      </c>
      <c r="BR857" s="15">
        <f>IF(AZ857="R", $CA857, IF(OR(AZ857="P", AZ857="T", AZ857="N"), 0, IF($C857="DM", $T857, IF(OR(AZ857="Y", AZ857="IR"),$AM857,IF(AZ857="C", IF($BI857="Y", IF($AF857="N/A", $Q857, $AF857), IF($AG857="N/A", $T857,$AG857)))))))</f>
        <v>0</v>
      </c>
      <c r="BS857" s="15">
        <f>IF(BA857="R", $CA857, IF(OR(BA857="P", BA857="T", BA857="N"), 0, IF($C857="DM", $T857, IF(OR(BA857="Y", BA857="IR"),$AM857,IF(BA857="C", IF($BI857="Y", IF($AF857="N/A", $Q857, $AF857), IF($AG857="N/A", $T857,$AG857)))))))</f>
        <v>0</v>
      </c>
      <c r="BT857" s="15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0</v>
      </c>
      <c r="BU857" s="15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0</v>
      </c>
      <c r="BV857" s="15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0</v>
      </c>
      <c r="BW857" s="15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0</v>
      </c>
      <c r="BX857" s="15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0</v>
      </c>
      <c r="BY857" s="15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0</v>
      </c>
      <c r="BZ857" s="15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0</v>
      </c>
      <c r="CA857" s="14" t="s">
        <v>75</v>
      </c>
      <c r="CB857" s="15">
        <f>BZ857</f>
        <v>0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G:0 GR:0</v>
      </c>
      <c r="CH857" s="6"/>
      <c r="CK857" s="6"/>
      <c r="CL857" s="6"/>
      <c r="CM857" s="6"/>
      <c r="CN857" s="6"/>
      <c r="CO857" s="6"/>
      <c r="CP857" s="6"/>
    </row>
    <row r="858" spans="1:94" x14ac:dyDescent="0.25">
      <c r="A858" s="13">
        <v>6253</v>
      </c>
      <c r="B858" s="14"/>
      <c r="C858" s="14"/>
      <c r="D858" s="14"/>
      <c r="E858" s="14" t="e">
        <f>VLOOKUP(B858, 'Rookie Year'!$A$2:$B$55555,2,FALSE)</f>
        <v>#N/A</v>
      </c>
      <c r="F858" s="14">
        <v>2025</v>
      </c>
      <c r="G858" s="14" t="s">
        <v>42</v>
      </c>
      <c r="H858" s="14"/>
      <c r="I858" s="15"/>
      <c r="J858" s="14">
        <v>1</v>
      </c>
      <c r="K858" s="16">
        <f>IF(AND(G858&lt;&gt;"N",R858="N/A"), IF(I858&lt;4, 0, 0.25),IF(I858=1, IF(J858=1,0.25, 0.25), IF(I858&lt;13, 0.25, IF(I858&lt;26, 0.4, IF(I858&lt;51, 0.6, 0.75)))))</f>
        <v>0.25</v>
      </c>
      <c r="L858" s="15">
        <f>I858-M858</f>
        <v>0</v>
      </c>
      <c r="M858" s="15">
        <f>ROUNDUP(I858*K858,0)</f>
        <v>0</v>
      </c>
      <c r="N858" s="15">
        <f>M858*J858</f>
        <v>0</v>
      </c>
      <c r="O858" s="15">
        <v>0</v>
      </c>
      <c r="P858" s="15">
        <v>0</v>
      </c>
      <c r="Q858" s="15">
        <f>N858-O858-P858</f>
        <v>0</v>
      </c>
      <c r="R858" s="14" t="s">
        <v>75</v>
      </c>
      <c r="S858" s="14">
        <f>IF(R858="N/A", J858-($B$1-F858), J858-($B$1-R858))</f>
        <v>1</v>
      </c>
      <c r="T858" s="15">
        <f>IF($S858&lt;1, "N/A", $M858)</f>
        <v>0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List'!$A$3:$AE$1972,19,FALSE)))</f>
        <v>N/A</v>
      </c>
      <c r="AB858" s="14" t="str">
        <f>IF(C858="DM", "N/A", IF(Z858="No","N/A",VLOOKUP(B858,'Extension List'!$A$3:$AE$1972,21,FALSE)))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>
        <f>IF(AD858="N/A", L858+T858, L858+AG858)</f>
        <v>0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42</v>
      </c>
      <c r="AS858" s="14" t="s">
        <v>42</v>
      </c>
      <c r="AT858" s="14" t="s">
        <v>42</v>
      </c>
      <c r="AU858" s="14" t="s">
        <v>42</v>
      </c>
      <c r="AV858" s="14" t="s">
        <v>42</v>
      </c>
      <c r="AW858" s="14" t="s">
        <v>42</v>
      </c>
      <c r="AX858" s="14" t="s">
        <v>42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J858" s="15">
        <f>IF(AR858="R", $CA858, IF(OR(AR858="P", AR858="T", AR858="N"), 0, IF($C858="DM", $T858, IF(OR(AR858="Y", AR858="IR"),$AM858,IF(AR858="C", IF($BI858="Y", IF($AF858="N/A", $Q858, $AF858), IF($AG858="N/A", $T858,$AG858)))))))</f>
        <v>0</v>
      </c>
      <c r="BK858" s="15">
        <f>IF(AS858="R", $CA858, IF(OR(AS858="P", AS858="T", AS858="N"), 0, IF($C858="DM", $T858, IF(OR(AS858="Y", AS858="IR"),$AM858,IF(AS858="C", IF($BI858="Y", IF($AF858="N/A", $Q858, $AF858), IF($AG858="N/A", $T858,$AG858)))))))</f>
        <v>0</v>
      </c>
      <c r="BL858" s="15">
        <f>IF(AT858="R", $CA858, IF(OR(AT858="P", AT858="T", AT858="N"), 0, IF($C858="DM", $T858, IF(OR(AT858="Y", AT858="IR"),$AM858,IF(AT858="C", IF($BI858="Y", IF($AF858="N/A", $Q858, $AF858), IF($AG858="N/A", $T858,$AG858)))))))</f>
        <v>0</v>
      </c>
      <c r="BM858" s="15">
        <f>IF(AU858="R", $CA858, IF(OR(AU858="P", AU858="T", AU858="N"), 0, IF($C858="DM", $T858, IF(OR(AU858="Y", AU858="IR"),$AM858,IF(AU858="C", IF($BI858="Y", IF($AF858="N/A", $Q858, $AF858), IF($AG858="N/A", $T858,$AG858)))))))</f>
        <v>0</v>
      </c>
      <c r="BN858" s="15">
        <f>IF(AV858="R", $CA858, IF(OR(AV858="P", AV858="T", AV858="N"), 0, IF($C858="DM", $T858, IF(OR(AV858="Y", AV858="IR"),$AM858,IF(AV858="C", IF($BI858="Y", IF($AF858="N/A", $Q858, $AF858), IF($AG858="N/A", $T858,$AG858)))))))</f>
        <v>0</v>
      </c>
      <c r="BO858" s="15">
        <f>IF(AW858="R", $CA858, IF(OR(AW858="P", AW858="T", AW858="N"), 0, IF($C858="DM", $T858, IF(OR(AW858="Y", AW858="IR"),$AM858,IF(AW858="C", IF($BI858="Y", IF($AF858="N/A", $Q858, $AF858), IF($AG858="N/A", $T858,$AG858)))))))</f>
        <v>0</v>
      </c>
      <c r="BP858" s="15">
        <f>IF(AX858="R", $CA858, IF(OR(AX858="P", AX858="T", AX858="N"), 0, IF($C858="DM", $T858, IF(OR(AX858="Y", AX858="IR"),$AM858,IF(AX858="C", IF($BI858="Y", IF($AF858="N/A", $Q858, $AF858), IF($AG858="N/A", $T858,$AG858)))))))</f>
        <v>0</v>
      </c>
      <c r="BQ858" s="15">
        <f>IF(AY858="R", $CA858, IF(OR(AY858="P", AY858="T", AY858="N"), 0, IF($C858="DM", $T858, IF(OR(AY858="Y", AY858="IR"),$AM858,IF(AY858="C", IF($BI858="Y", IF($AF858="N/A", $Q858, $AF858), IF($AG858="N/A", $T858,$AG858)))))))</f>
        <v>0</v>
      </c>
      <c r="BR858" s="15">
        <f>IF(AZ858="R", $CA858, IF(OR(AZ858="P", AZ858="T", AZ858="N"), 0, IF($C858="DM", $T858, IF(OR(AZ858="Y", AZ858="IR"),$AM858,IF(AZ858="C", IF($BI858="Y", IF($AF858="N/A", $Q858, $AF858), IF($AG858="N/A", $T858,$AG858)))))))</f>
        <v>0</v>
      </c>
      <c r="BS858" s="15">
        <f>IF(BA858="R", $CA858, IF(OR(BA858="P", BA858="T", BA858="N"), 0, IF($C858="DM", $T858, IF(OR(BA858="Y", BA858="IR"),$AM858,IF(BA858="C", IF($BI858="Y", IF($AF858="N/A", $Q858, $AF858), IF($AG858="N/A", $T858,$AG858)))))))</f>
        <v>0</v>
      </c>
      <c r="BT858" s="15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0</v>
      </c>
      <c r="BU858" s="15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0</v>
      </c>
      <c r="BV858" s="15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0</v>
      </c>
      <c r="BW858" s="15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0</v>
      </c>
      <c r="BX858" s="15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0</v>
      </c>
      <c r="BY858" s="15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0</v>
      </c>
      <c r="BZ858" s="15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0</v>
      </c>
      <c r="CA858" s="14" t="s">
        <v>75</v>
      </c>
      <c r="CB858" s="15">
        <f>BZ858</f>
        <v>0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G:0 GR:0</v>
      </c>
      <c r="CH858" s="6"/>
      <c r="CK858" s="6"/>
      <c r="CL858" s="6"/>
      <c r="CM858" s="6"/>
      <c r="CN858" s="6"/>
      <c r="CO858" s="6"/>
      <c r="CP858" s="6"/>
    </row>
    <row r="859" spans="1:94" x14ac:dyDescent="0.25">
      <c r="A859" s="13">
        <v>6254</v>
      </c>
      <c r="B859" s="14"/>
      <c r="C859" s="14"/>
      <c r="D859" s="14"/>
      <c r="E859" s="14" t="e">
        <f>VLOOKUP(B859, 'Rookie Year'!$A$2:$B$55555,2,FALSE)</f>
        <v>#N/A</v>
      </c>
      <c r="F859" s="14">
        <v>2025</v>
      </c>
      <c r="G859" s="14" t="s">
        <v>42</v>
      </c>
      <c r="H859" s="14"/>
      <c r="I859" s="15"/>
      <c r="J859" s="14">
        <v>1</v>
      </c>
      <c r="K859" s="16">
        <f>IF(AND(G859&lt;&gt;"N",R859="N/A"), IF(I859&lt;4, 0, 0.25),IF(I859=1, IF(J859=1,0.25, 0.25), IF(I859&lt;13, 0.25, IF(I859&lt;26, 0.4, IF(I859&lt;51, 0.6, 0.75)))))</f>
        <v>0.25</v>
      </c>
      <c r="L859" s="15">
        <f>I859-M859</f>
        <v>0</v>
      </c>
      <c r="M859" s="15">
        <f>ROUNDUP(I859*K859,0)</f>
        <v>0</v>
      </c>
      <c r="N859" s="15">
        <f>M859*J859</f>
        <v>0</v>
      </c>
      <c r="O859" s="15">
        <v>0</v>
      </c>
      <c r="P859" s="15">
        <v>0</v>
      </c>
      <c r="Q859" s="15">
        <f>N859-O859-P859</f>
        <v>0</v>
      </c>
      <c r="R859" s="14" t="s">
        <v>75</v>
      </c>
      <c r="S859" s="14">
        <f>IF(R859="N/A", J859-($B$1-F859), J859-($B$1-R859))</f>
        <v>1</v>
      </c>
      <c r="T859" s="15">
        <f>IF($S859&lt;1, "N/A", $M859)</f>
        <v>0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List'!$A$3:$AE$1972,19,FALSE)))</f>
        <v>N/A</v>
      </c>
      <c r="AB859" s="14" t="str">
        <f>IF(C859="DM", "N/A", IF(Z859="No","N/A",VLOOKUP(B859,'Extension List'!$A$3:$AE$1972,21,FALSE)))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>
        <f>IF(AD859="N/A", L859+T859, L859+AG859)</f>
        <v>0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42</v>
      </c>
      <c r="AS859" s="14" t="s">
        <v>42</v>
      </c>
      <c r="AT859" s="14" t="s">
        <v>42</v>
      </c>
      <c r="AU859" s="14" t="s">
        <v>42</v>
      </c>
      <c r="AV859" s="14" t="s">
        <v>42</v>
      </c>
      <c r="AW859" s="14" t="s">
        <v>42</v>
      </c>
      <c r="AX859" s="14" t="s">
        <v>42</v>
      </c>
      <c r="AY859" s="14" t="s">
        <v>40</v>
      </c>
      <c r="AZ859" s="14" t="s">
        <v>40</v>
      </c>
      <c r="BA859" s="14" t="s">
        <v>40</v>
      </c>
      <c r="BB859" s="14" t="s">
        <v>40</v>
      </c>
      <c r="BC859" s="14" t="s">
        <v>40</v>
      </c>
      <c r="BD859" s="14" t="s">
        <v>40</v>
      </c>
      <c r="BE859" s="14" t="s">
        <v>40</v>
      </c>
      <c r="BF859" s="14" t="s">
        <v>40</v>
      </c>
      <c r="BG859" s="14" t="s">
        <v>40</v>
      </c>
      <c r="BH859" s="14" t="s">
        <v>40</v>
      </c>
      <c r="BJ859" s="15">
        <f>IF(AR859="R", $CA859, IF(OR(AR859="P", AR859="T", AR859="N"), 0, IF($C859="DM", $T859, IF(OR(AR859="Y", AR859="IR"),$AM859,IF(AR859="C", IF($BI859="Y", IF($AF859="N/A", $Q859, $AF859), IF($AG859="N/A", $T859,$AG859)))))))</f>
        <v>0</v>
      </c>
      <c r="BK859" s="15">
        <f>IF(AS859="R", $CA859, IF(OR(AS859="P", AS859="T", AS859="N"), 0, IF($C859="DM", $T859, IF(OR(AS859="Y", AS859="IR"),$AM859,IF(AS859="C", IF($BI859="Y", IF($AF859="N/A", $Q859, $AF859), IF($AG859="N/A", $T859,$AG859)))))))</f>
        <v>0</v>
      </c>
      <c r="BL859" s="15">
        <f>IF(AT859="R", $CA859, IF(OR(AT859="P", AT859="T", AT859="N"), 0, IF($C859="DM", $T859, IF(OR(AT859="Y", AT859="IR"),$AM859,IF(AT859="C", IF($BI859="Y", IF($AF859="N/A", $Q859, $AF859), IF($AG859="N/A", $T859,$AG859)))))))</f>
        <v>0</v>
      </c>
      <c r="BM859" s="15">
        <f>IF(AU859="R", $CA859, IF(OR(AU859="P", AU859="T", AU859="N"), 0, IF($C859="DM", $T859, IF(OR(AU859="Y", AU859="IR"),$AM859,IF(AU859="C", IF($BI859="Y", IF($AF859="N/A", $Q859, $AF859), IF($AG859="N/A", $T859,$AG859)))))))</f>
        <v>0</v>
      </c>
      <c r="BN859" s="15">
        <f>IF(AV859="R", $CA859, IF(OR(AV859="P", AV859="T", AV859="N"), 0, IF($C859="DM", $T859, IF(OR(AV859="Y", AV859="IR"),$AM859,IF(AV859="C", IF($BI859="Y", IF($AF859="N/A", $Q859, $AF859), IF($AG859="N/A", $T859,$AG859)))))))</f>
        <v>0</v>
      </c>
      <c r="BO859" s="15">
        <f>IF(AW859="R", $CA859, IF(OR(AW859="P", AW859="T", AW859="N"), 0, IF($C859="DM", $T859, IF(OR(AW859="Y", AW859="IR"),$AM859,IF(AW859="C", IF($BI859="Y", IF($AF859="N/A", $Q859, $AF859), IF($AG859="N/A", $T859,$AG859)))))))</f>
        <v>0</v>
      </c>
      <c r="BP859" s="15">
        <f>IF(AX859="R", $CA859, IF(OR(AX859="P", AX859="T", AX859="N"), 0, IF($C859="DM", $T859, IF(OR(AX859="Y", AX859="IR"),$AM859,IF(AX859="C", IF($BI859="Y", IF($AF859="N/A", $Q859, $AF859), IF($AG859="N/A", $T859,$AG859)))))))</f>
        <v>0</v>
      </c>
      <c r="BQ859" s="15">
        <f>IF(AY859="R", $CA859, IF(OR(AY859="P", AY859="T", AY859="N"), 0, IF($C859="DM", $T859, IF(OR(AY859="Y", AY859="IR"),$AM859,IF(AY859="C", IF($BI859="Y", IF($AF859="N/A", $Q859, $AF859), IF($AG859="N/A", $T859,$AG859)))))))</f>
        <v>0</v>
      </c>
      <c r="BR859" s="15">
        <f>IF(AZ859="R", $CA859, IF(OR(AZ859="P", AZ859="T", AZ859="N"), 0, IF($C859="DM", $T859, IF(OR(AZ859="Y", AZ859="IR"),$AM859,IF(AZ859="C", IF($BI859="Y", IF($AF859="N/A", $Q859, $AF859), IF($AG859="N/A", $T859,$AG859)))))))</f>
        <v>0</v>
      </c>
      <c r="BS859" s="15">
        <f>IF(BA859="R", $CA859, IF(OR(BA859="P", BA859="T", BA859="N"), 0, IF($C859="DM", $T859, IF(OR(BA859="Y", BA859="IR"),$AM859,IF(BA859="C", IF($BI859="Y", IF($AF859="N/A", $Q859, $AF859), IF($AG859="N/A", $T859,$AG859)))))))</f>
        <v>0</v>
      </c>
      <c r="BT859" s="15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0</v>
      </c>
      <c r="BU859" s="15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0</v>
      </c>
      <c r="BV859" s="15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0</v>
      </c>
      <c r="BW859" s="15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0</v>
      </c>
      <c r="BX859" s="15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0</v>
      </c>
      <c r="BY859" s="15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0</v>
      </c>
      <c r="BZ859" s="15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0</v>
      </c>
      <c r="CA859" s="14" t="s">
        <v>75</v>
      </c>
      <c r="CB859" s="15">
        <f>BZ859</f>
        <v>0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G:0 GR:0</v>
      </c>
      <c r="CH859" s="6"/>
      <c r="CK859" s="6"/>
      <c r="CL859" s="6"/>
      <c r="CM859" s="6"/>
      <c r="CN859" s="6"/>
      <c r="CO859" s="6"/>
      <c r="CP859" s="6"/>
    </row>
    <row r="860" spans="1:94" x14ac:dyDescent="0.25">
      <c r="A860" s="13">
        <v>6255</v>
      </c>
      <c r="B860" s="14"/>
      <c r="C860" s="14"/>
      <c r="D860" s="14"/>
      <c r="E860" s="14" t="e">
        <f>VLOOKUP(B860, 'Rookie Year'!$A$2:$B$55555,2,FALSE)</f>
        <v>#N/A</v>
      </c>
      <c r="F860" s="14">
        <v>2025</v>
      </c>
      <c r="G860" s="14" t="s">
        <v>42</v>
      </c>
      <c r="H860" s="14"/>
      <c r="I860" s="15"/>
      <c r="J860" s="14">
        <v>1</v>
      </c>
      <c r="K860" s="16">
        <f>IF(AND(G860&lt;&gt;"N",R860="N/A"), IF(I860&lt;4, 0, 0.25),IF(I860=1, IF(J860=1,0.25, 0.25), IF(I860&lt;13, 0.25, IF(I860&lt;26, 0.4, IF(I860&lt;51, 0.6, 0.75)))))</f>
        <v>0.25</v>
      </c>
      <c r="L860" s="15">
        <f>I860-M860</f>
        <v>0</v>
      </c>
      <c r="M860" s="15">
        <f>ROUNDUP(I860*K860,0)</f>
        <v>0</v>
      </c>
      <c r="N860" s="15">
        <f>M860*J860</f>
        <v>0</v>
      </c>
      <c r="O860" s="15">
        <v>0</v>
      </c>
      <c r="P860" s="15">
        <v>0</v>
      </c>
      <c r="Q860" s="15">
        <f>N860-O860-P860</f>
        <v>0</v>
      </c>
      <c r="R860" s="14" t="s">
        <v>75</v>
      </c>
      <c r="S860" s="14">
        <f>IF(R860="N/A", J860-($B$1-F860), J860-($B$1-R860))</f>
        <v>1</v>
      </c>
      <c r="T860" s="15">
        <f>IF($S860&lt;1, "N/A", $M860)</f>
        <v>0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No</v>
      </c>
      <c r="AA860" s="17" t="str">
        <f>IF(C860="DM", "N/A", IF(Z860="No","N/A",VLOOKUP(B860,'Extension List'!$A$3:$AE$1972,19,FALSE)))</f>
        <v>N/A</v>
      </c>
      <c r="AB860" s="14" t="str">
        <f>IF(C860="DM", "N/A", IF(Z860="No","N/A",VLOOKUP(B860,'Extension List'!$A$3:$AE$1972,21,FALSE)))</f>
        <v>N/A</v>
      </c>
      <c r="AC860" s="14" t="str">
        <f>IF(AA860="N/A", "N/A", 0)</f>
        <v>N/A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>
        <f>IF(AD860="N/A", L860+T860, L860+AG860)</f>
        <v>0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42</v>
      </c>
      <c r="AS860" s="14" t="s">
        <v>42</v>
      </c>
      <c r="AT860" s="14" t="s">
        <v>42</v>
      </c>
      <c r="AU860" s="14" t="s">
        <v>42</v>
      </c>
      <c r="AV860" s="14" t="s">
        <v>42</v>
      </c>
      <c r="AW860" s="14" t="s">
        <v>42</v>
      </c>
      <c r="AX860" s="14" t="s">
        <v>42</v>
      </c>
      <c r="AY860" s="14" t="s">
        <v>40</v>
      </c>
      <c r="AZ860" s="14" t="s">
        <v>40</v>
      </c>
      <c r="BA860" s="14" t="s">
        <v>40</v>
      </c>
      <c r="BB860" s="14" t="s">
        <v>40</v>
      </c>
      <c r="BC860" s="14" t="s">
        <v>40</v>
      </c>
      <c r="BD860" s="14" t="s">
        <v>40</v>
      </c>
      <c r="BE860" s="14" t="s">
        <v>40</v>
      </c>
      <c r="BF860" s="14" t="s">
        <v>40</v>
      </c>
      <c r="BG860" s="14" t="s">
        <v>40</v>
      </c>
      <c r="BH860" s="14" t="s">
        <v>40</v>
      </c>
      <c r="BJ860" s="15">
        <f>IF(AR860="R", $CA860, IF(OR(AR860="P", AR860="T", AR860="N"), 0, IF($C860="DM", $T860, IF(OR(AR860="Y", AR860="IR"),$AM860,IF(AR860="C", IF($BI860="Y", IF($AF860="N/A", $Q860, $AF860), IF($AG860="N/A", $T860,$AG860)))))))</f>
        <v>0</v>
      </c>
      <c r="BK860" s="15">
        <f>IF(AS860="R", $CA860, IF(OR(AS860="P", AS860="T", AS860="N"), 0, IF($C860="DM", $T860, IF(OR(AS860="Y", AS860="IR"),$AM860,IF(AS860="C", IF($BI860="Y", IF($AF860="N/A", $Q860, $AF860), IF($AG860="N/A", $T860,$AG860)))))))</f>
        <v>0</v>
      </c>
      <c r="BL860" s="15">
        <f>IF(AT860="R", $CA860, IF(OR(AT860="P", AT860="T", AT860="N"), 0, IF($C860="DM", $T860, IF(OR(AT860="Y", AT860="IR"),$AM860,IF(AT860="C", IF($BI860="Y", IF($AF860="N/A", $Q860, $AF860), IF($AG860="N/A", $T860,$AG860)))))))</f>
        <v>0</v>
      </c>
      <c r="BM860" s="15">
        <f>IF(AU860="R", $CA860, IF(OR(AU860="P", AU860="T", AU860="N"), 0, IF($C860="DM", $T860, IF(OR(AU860="Y", AU860="IR"),$AM860,IF(AU860="C", IF($BI860="Y", IF($AF860="N/A", $Q860, $AF860), IF($AG860="N/A", $T860,$AG860)))))))</f>
        <v>0</v>
      </c>
      <c r="BN860" s="15">
        <f>IF(AV860="R", $CA860, IF(OR(AV860="P", AV860="T", AV860="N"), 0, IF($C860="DM", $T860, IF(OR(AV860="Y", AV860="IR"),$AM860,IF(AV860="C", IF($BI860="Y", IF($AF860="N/A", $Q860, $AF860), IF($AG860="N/A", $T860,$AG860)))))))</f>
        <v>0</v>
      </c>
      <c r="BO860" s="15">
        <f>IF(AW860="R", $CA860, IF(OR(AW860="P", AW860="T", AW860="N"), 0, IF($C860="DM", $T860, IF(OR(AW860="Y", AW860="IR"),$AM860,IF(AW860="C", IF($BI860="Y", IF($AF860="N/A", $Q860, $AF860), IF($AG860="N/A", $T860,$AG860)))))))</f>
        <v>0</v>
      </c>
      <c r="BP860" s="15">
        <f>IF(AX860="R", $CA860, IF(OR(AX860="P", AX860="T", AX860="N"), 0, IF($C860="DM", $T860, IF(OR(AX860="Y", AX860="IR"),$AM860,IF(AX860="C", IF($BI860="Y", IF($AF860="N/A", $Q860, $AF860), IF($AG860="N/A", $T860,$AG860)))))))</f>
        <v>0</v>
      </c>
      <c r="BQ860" s="15">
        <f>IF(AY860="R", $CA860, IF(OR(AY860="P", AY860="T", AY860="N"), 0, IF($C860="DM", $T860, IF(OR(AY860="Y", AY860="IR"),$AM860,IF(AY860="C", IF($BI860="Y", IF($AF860="N/A", $Q860, $AF860), IF($AG860="N/A", $T860,$AG860)))))))</f>
        <v>0</v>
      </c>
      <c r="BR860" s="15">
        <f>IF(AZ860="R", $CA860, IF(OR(AZ860="P", AZ860="T", AZ860="N"), 0, IF($C860="DM", $T860, IF(OR(AZ860="Y", AZ860="IR"),$AM860,IF(AZ860="C", IF($BI860="Y", IF($AF860="N/A", $Q860, $AF860), IF($AG860="N/A", $T860,$AG860)))))))</f>
        <v>0</v>
      </c>
      <c r="BS860" s="15">
        <f>IF(BA860="R", $CA860, IF(OR(BA860="P", BA860="T", BA860="N"), 0, IF($C860="DM", $T860, IF(OR(BA860="Y", BA860="IR"),$AM860,IF(BA860="C", IF($BI860="Y", IF($AF860="N/A", $Q860, $AF860), IF($AG860="N/A", $T860,$AG860)))))))</f>
        <v>0</v>
      </c>
      <c r="BT860" s="15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0</v>
      </c>
      <c r="BU860" s="15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0</v>
      </c>
      <c r="BV860" s="15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0</v>
      </c>
      <c r="BW860" s="15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0</v>
      </c>
      <c r="BX860" s="15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0</v>
      </c>
      <c r="BY860" s="15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0</v>
      </c>
      <c r="BZ860" s="15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0</v>
      </c>
      <c r="CA860" s="14" t="s">
        <v>75</v>
      </c>
      <c r="CB860" s="15">
        <f>BZ860</f>
        <v>0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G:0 GR:0</v>
      </c>
      <c r="CH860" s="6"/>
      <c r="CK860" s="6"/>
      <c r="CL860" s="6"/>
      <c r="CM860" s="6"/>
      <c r="CN860" s="6"/>
      <c r="CO860" s="6"/>
      <c r="CP860" s="6"/>
    </row>
    <row r="861" spans="1:94" x14ac:dyDescent="0.25">
      <c r="A861" s="13">
        <v>6256</v>
      </c>
      <c r="B861" s="14"/>
      <c r="C861" s="14"/>
      <c r="D861" s="14"/>
      <c r="E861" s="14" t="e">
        <f>VLOOKUP(B861, 'Rookie Year'!$A$2:$B$55555,2,FALSE)</f>
        <v>#N/A</v>
      </c>
      <c r="F861" s="14">
        <v>2025</v>
      </c>
      <c r="G861" s="14" t="s">
        <v>42</v>
      </c>
      <c r="H861" s="14"/>
      <c r="I861" s="15"/>
      <c r="J861" s="14">
        <v>1</v>
      </c>
      <c r="K861" s="16">
        <f>IF(AND(G861&lt;&gt;"N",R861="N/A"), IF(I861&lt;4, 0, 0.25),IF(I861=1, IF(J861=1,0.25, 0.25), IF(I861&lt;13, 0.25, IF(I861&lt;26, 0.4, IF(I861&lt;51, 0.6, 0.75)))))</f>
        <v>0.25</v>
      </c>
      <c r="L861" s="15">
        <f>I861-M861</f>
        <v>0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1</v>
      </c>
      <c r="T861" s="15">
        <f>IF($S861&lt;1, "N/A", $M861)</f>
        <v>0</v>
      </c>
      <c r="U861" s="15" t="str">
        <f>IF($S861&lt;2, "N/A", $M861)</f>
        <v>N/A</v>
      </c>
      <c r="V861" s="15" t="str">
        <f>IF($S861&lt;3, "N/A", $M861)</f>
        <v>N/A</v>
      </c>
      <c r="W861" s="15" t="str">
        <f>IF($S861&lt;4, "N/A", $M861)</f>
        <v>N/A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List'!$A$3:$AE$1972,19,FALSE)))</f>
        <v>N/A</v>
      </c>
      <c r="AB861" s="14" t="str">
        <f>IF(C861="DM", "N/A", IF(Z861="No","N/A",VLOOKUP(B861,'Extension List'!$A$3:$AE$1972,21,FALSE)))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>
        <f>IF(AD861="N/A", L861+T861, L861+AG861)</f>
        <v>0</v>
      </c>
      <c r="AN861" s="15" t="str">
        <f>IF(AD861="N/A", IF(U861="N/A", "N/A", L861+U861), AD861+AH861)</f>
        <v>N/A</v>
      </c>
      <c r="AO861" s="15" t="str">
        <f>IF(AD861="N/A", IF(V861="N/A", "N/A", L861+V861), IF(AI861="N/A", "N/A", AD861+AI861))</f>
        <v>N/A</v>
      </c>
      <c r="AP861" s="15" t="str">
        <f>IF(AD861="N/A", IF(W861="N/A", "N/A", L861+W861), IF(AJ861="N/A", "N/A", AD861+AJ861))</f>
        <v>N/A</v>
      </c>
      <c r="AQ861" s="15" t="str">
        <f>IF(AD861="N/A", IF(X861="N/A", "N/A", L861+X861), IF(AK861="N/A", "N/A", AD861+AK861))</f>
        <v>N/A</v>
      </c>
      <c r="AR861" s="14" t="s">
        <v>42</v>
      </c>
      <c r="AS861" s="14" t="s">
        <v>42</v>
      </c>
      <c r="AT861" s="14" t="s">
        <v>42</v>
      </c>
      <c r="AU861" s="14" t="s">
        <v>42</v>
      </c>
      <c r="AV861" s="14" t="s">
        <v>42</v>
      </c>
      <c r="AW861" s="14" t="s">
        <v>42</v>
      </c>
      <c r="AX861" s="14" t="s">
        <v>42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>
        <f>IF(AR861="R", $CA861, IF(OR(AR861="P", AR861="T", AR861="N"), 0, IF($C861="DM", $T861, IF(OR(AR861="Y", AR861="IR"),$AM861,IF(AR861="C", IF($BI861="Y", IF($AF861="N/A", $Q861, $AF861), IF($AG861="N/A", $T861,$AG861)))))))</f>
        <v>0</v>
      </c>
      <c r="BK861" s="15">
        <f>IF(AS861="R", $CA861, IF(OR(AS861="P", AS861="T", AS861="N"), 0, IF($C861="DM", $T861, IF(OR(AS861="Y", AS861="IR"),$AM861,IF(AS861="C", IF($BI861="Y", IF($AF861="N/A", $Q861, $AF861), IF($AG861="N/A", $T861,$AG861)))))))</f>
        <v>0</v>
      </c>
      <c r="BL861" s="15">
        <f>IF(AT861="R", $CA861, IF(OR(AT861="P", AT861="T", AT861="N"), 0, IF($C861="DM", $T861, IF(OR(AT861="Y", AT861="IR"),$AM861,IF(AT861="C", IF($BI861="Y", IF($AF861="N/A", $Q861, $AF861), IF($AG861="N/A", $T861,$AG861)))))))</f>
        <v>0</v>
      </c>
      <c r="BM861" s="15">
        <f>IF(AU861="R", $CA861, IF(OR(AU861="P", AU861="T", AU861="N"), 0, IF($C861="DM", $T861, IF(OR(AU861="Y", AU861="IR"),$AM861,IF(AU861="C", IF($BI861="Y", IF($AF861="N/A", $Q861, $AF861), IF($AG861="N/A", $T861,$AG861)))))))</f>
        <v>0</v>
      </c>
      <c r="BN861" s="15">
        <f>IF(AV861="R", $CA861, IF(OR(AV861="P", AV861="T", AV861="N"), 0, IF($C861="DM", $T861, IF(OR(AV861="Y", AV861="IR"),$AM861,IF(AV861="C", IF($BI861="Y", IF($AF861="N/A", $Q861, $AF861), IF($AG861="N/A", $T861,$AG861)))))))</f>
        <v>0</v>
      </c>
      <c r="BO861" s="15">
        <f>IF(AW861="R", $CA861, IF(OR(AW861="P", AW861="T", AW861="N"), 0, IF($C861="DM", $T861, IF(OR(AW861="Y", AW861="IR"),$AM861,IF(AW861="C", IF($BI861="Y", IF($AF861="N/A", $Q861, $AF861), IF($AG861="N/A", $T861,$AG861)))))))</f>
        <v>0</v>
      </c>
      <c r="BP861" s="15">
        <f>IF(AX861="R", $CA861, IF(OR(AX861="P", AX861="T", AX861="N"), 0, IF($C861="DM", $T861, IF(OR(AX861="Y", AX861="IR"),$AM861,IF(AX861="C", IF($BI861="Y", IF($AF861="N/A", $Q861, $AF861), IF($AG861="N/A", $T861,$AG861)))))))</f>
        <v>0</v>
      </c>
      <c r="BQ861" s="15">
        <f>IF(AY861="R", $CA861, IF(OR(AY861="P", AY861="T", AY861="N"), 0, IF($C861="DM", $T861, IF(OR(AY861="Y", AY861="IR"),$AM861,IF(AY861="C", IF($BI861="Y", IF($AF861="N/A", $Q861, $AF861), IF($AG861="N/A", $T861,$AG861)))))))</f>
        <v>0</v>
      </c>
      <c r="BR861" s="15">
        <f>IF(AZ861="R", $CA861, IF(OR(AZ861="P", AZ861="T", AZ861="N"), 0, IF($C861="DM", $T861, IF(OR(AZ861="Y", AZ861="IR"),$AM861,IF(AZ861="C", IF($BI861="Y", IF($AF861="N/A", $Q861, $AF861), IF($AG861="N/A", $T861,$AG861)))))))</f>
        <v>0</v>
      </c>
      <c r="BS861" s="15">
        <f>IF(BA861="R", $CA861, IF(OR(BA861="P", BA861="T", BA861="N"), 0, IF($C861="DM", $T861, IF(OR(BA861="Y", BA861="IR"),$AM861,IF(BA861="C", IF($BI861="Y", IF($AF861="N/A", $Q861, $AF861), IF($AG861="N/A", $T861,$AG861)))))))</f>
        <v>0</v>
      </c>
      <c r="BT861" s="15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0</v>
      </c>
      <c r="BU861" s="15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0</v>
      </c>
      <c r="BV861" s="15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0</v>
      </c>
      <c r="BW861" s="15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0</v>
      </c>
      <c r="BX861" s="15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0</v>
      </c>
      <c r="BY861" s="15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0</v>
      </c>
      <c r="BZ861" s="15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0</v>
      </c>
      <c r="CA861" s="14" t="s">
        <v>75</v>
      </c>
      <c r="CB861" s="15">
        <f>BZ861</f>
        <v>0</v>
      </c>
      <c r="CC861" s="14" t="str">
        <f>IF(OR($BH861="T", $BH861="R"), 0, IF($BH861="C", IF($BI861="Y", IF($BA861="C", 0, IF(AF861="N/A", Q861-T861, AF861-AG861)), IF($AF861="N/A", U861, AH861)), AN861))</f>
        <v>N/A</v>
      </c>
      <c r="CD861" s="14" t="str">
        <f>IF(OR($BH861="T", $BH861="R"), 0, IF($BH861="C", IF($BI861="Y", 0, IF($AF861="N/A", V861, AI861)), AO861))</f>
        <v>N/A</v>
      </c>
      <c r="CE861" s="14" t="str">
        <f>IF(OR($BH861="T", $BH861="R"), 0, IF($BH861="C", IF($BI861="Y", 0, IF($AF861="N/A", W861, AJ861)), AP861))</f>
        <v>N/A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S:0 G:0 GR:0</v>
      </c>
      <c r="CH861" s="6"/>
      <c r="CK861" s="6"/>
      <c r="CL861" s="6"/>
      <c r="CM861" s="6"/>
      <c r="CN861" s="6"/>
      <c r="CO861" s="6"/>
      <c r="CP861" s="6"/>
    </row>
    <row r="862" spans="1:94" x14ac:dyDescent="0.25">
      <c r="A862" s="13">
        <v>6257</v>
      </c>
      <c r="B862" s="14"/>
      <c r="C862" s="14"/>
      <c r="D862" s="14"/>
      <c r="E862" s="14" t="e">
        <f>VLOOKUP(B862, 'Rookie Year'!$A$2:$B$55555,2,FALSE)</f>
        <v>#N/A</v>
      </c>
      <c r="F862" s="14">
        <v>2025</v>
      </c>
      <c r="G862" s="14" t="s">
        <v>42</v>
      </c>
      <c r="H862" s="14"/>
      <c r="I862" s="15"/>
      <c r="J862" s="14">
        <v>1</v>
      </c>
      <c r="K862" s="16">
        <f>IF(AND(G862&lt;&gt;"N",R862="N/A"), IF(I862&lt;4, 0, 0.25),IF(I862=1, IF(J862=1,0.25, 0.25), IF(I862&lt;13, 0.25, IF(I862&lt;26, 0.4, IF(I862&lt;51, 0.6, 0.75)))))</f>
        <v>0.25</v>
      </c>
      <c r="L862" s="15">
        <f>I862-M862</f>
        <v>0</v>
      </c>
      <c r="M862" s="15">
        <f>ROUNDUP(I862*K862,0)</f>
        <v>0</v>
      </c>
      <c r="N862" s="15">
        <f>M862*J862</f>
        <v>0</v>
      </c>
      <c r="O862" s="15">
        <v>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1</v>
      </c>
      <c r="T862" s="15">
        <f>IF($S862&lt;1, "N/A", $M862)</f>
        <v>0</v>
      </c>
      <c r="U862" s="15" t="str">
        <f>IF($S862&lt;2, "N/A", $M862)</f>
        <v>N/A</v>
      </c>
      <c r="V862" s="15" t="str">
        <f>IF($S862&lt;3, "N/A", $M862)</f>
        <v>N/A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List'!$A$3:$AE$1972,19,FALSE)))</f>
        <v>N/A</v>
      </c>
      <c r="AB862" s="14" t="str">
        <f>IF(C862="DM", "N/A", IF(Z862="No","N/A",VLOOKUP(B862,'Extension List'!$A$3:$AE$1972,21,FALSE)))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>
        <f>IF(AD862="N/A", L862+T862, L862+AG862)</f>
        <v>0</v>
      </c>
      <c r="AN862" s="15" t="str">
        <f>IF(AD862="N/A", IF(U862="N/A", "N/A", L862+U862), AD862+AH862)</f>
        <v>N/A</v>
      </c>
      <c r="AO862" s="15" t="str">
        <f>IF(AD862="N/A", IF(V862="N/A", "N/A", L862+V862), IF(AI862="N/A", "N/A", AD862+AI862))</f>
        <v>N/A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42</v>
      </c>
      <c r="AS862" s="14" t="s">
        <v>42</v>
      </c>
      <c r="AT862" s="14" t="s">
        <v>42</v>
      </c>
      <c r="AU862" s="14" t="s">
        <v>42</v>
      </c>
      <c r="AV862" s="14" t="s">
        <v>42</v>
      </c>
      <c r="AW862" s="14" t="s">
        <v>42</v>
      </c>
      <c r="AX862" s="14" t="s">
        <v>42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J862" s="15">
        <f>IF(AR862="R", $CA862, IF(OR(AR862="P", AR862="T", AR862="N"), 0, IF($C862="DM", $T862, IF(OR(AR862="Y", AR862="IR"),$AM862,IF(AR862="C", IF($BI862="Y", IF($AF862="N/A", $Q862, $AF862), IF($AG862="N/A", $T862,$AG862)))))))</f>
        <v>0</v>
      </c>
      <c r="BK862" s="15">
        <f>IF(AS862="R", $CA862, IF(OR(AS862="P", AS862="T", AS862="N"), 0, IF($C862="DM", $T862, IF(OR(AS862="Y", AS862="IR"),$AM862,IF(AS862="C", IF($BI862="Y", IF($AF862="N/A", $Q862, $AF862), IF($AG862="N/A", $T862,$AG862)))))))</f>
        <v>0</v>
      </c>
      <c r="BL862" s="15">
        <f>IF(AT862="R", $CA862, IF(OR(AT862="P", AT862="T", AT862="N"), 0, IF($C862="DM", $T862, IF(OR(AT862="Y", AT862="IR"),$AM862,IF(AT862="C", IF($BI862="Y", IF($AF862="N/A", $Q862, $AF862), IF($AG862="N/A", $T862,$AG862)))))))</f>
        <v>0</v>
      </c>
      <c r="BM862" s="15">
        <f>IF(AU862="R", $CA862, IF(OR(AU862="P", AU862="T", AU862="N"), 0, IF($C862="DM", $T862, IF(OR(AU862="Y", AU862="IR"),$AM862,IF(AU862="C", IF($BI862="Y", IF($AF862="N/A", $Q862, $AF862), IF($AG862="N/A", $T862,$AG862)))))))</f>
        <v>0</v>
      </c>
      <c r="BN862" s="15">
        <f>IF(AV862="R", $CA862, IF(OR(AV862="P", AV862="T", AV862="N"), 0, IF($C862="DM", $T862, IF(OR(AV862="Y", AV862="IR"),$AM862,IF(AV862="C", IF($BI862="Y", IF($AF862="N/A", $Q862, $AF862), IF($AG862="N/A", $T862,$AG862)))))))</f>
        <v>0</v>
      </c>
      <c r="BO862" s="15">
        <f>IF(AW862="R", $CA862, IF(OR(AW862="P", AW862="T", AW862="N"), 0, IF($C862="DM", $T862, IF(OR(AW862="Y", AW862="IR"),$AM862,IF(AW862="C", IF($BI862="Y", IF($AF862="N/A", $Q862, $AF862), IF($AG862="N/A", $T862,$AG862)))))))</f>
        <v>0</v>
      </c>
      <c r="BP862" s="15">
        <f>IF(AX862="R", $CA862, IF(OR(AX862="P", AX862="T", AX862="N"), 0, IF($C862="DM", $T862, IF(OR(AX862="Y", AX862="IR"),$AM862,IF(AX862="C", IF($BI862="Y", IF($AF862="N/A", $Q862, $AF862), IF($AG862="N/A", $T862,$AG862)))))))</f>
        <v>0</v>
      </c>
      <c r="BQ862" s="15">
        <f>IF(AY862="R", $CA862, IF(OR(AY862="P", AY862="T", AY862="N"), 0, IF($C862="DM", $T862, IF(OR(AY862="Y", AY862="IR"),$AM862,IF(AY862="C", IF($BI862="Y", IF($AF862="N/A", $Q862, $AF862), IF($AG862="N/A", $T862,$AG862)))))))</f>
        <v>0</v>
      </c>
      <c r="BR862" s="15">
        <f>IF(AZ862="R", $CA862, IF(OR(AZ862="P", AZ862="T", AZ862="N"), 0, IF($C862="DM", $T862, IF(OR(AZ862="Y", AZ862="IR"),$AM862,IF(AZ862="C", IF($BI862="Y", IF($AF862="N/A", $Q862, $AF862), IF($AG862="N/A", $T862,$AG862)))))))</f>
        <v>0</v>
      </c>
      <c r="BS862" s="15">
        <f>IF(BA862="R", $CA862, IF(OR(BA862="P", BA862="T", BA862="N"), 0, IF($C862="DM", $T862, IF(OR(BA862="Y", BA862="IR"),$AM862,IF(BA862="C", IF($BI862="Y", IF($AF862="N/A", $Q862, $AF862), IF($AG862="N/A", $T862,$AG862)))))))</f>
        <v>0</v>
      </c>
      <c r="BT862" s="15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0</v>
      </c>
      <c r="BU862" s="15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0</v>
      </c>
      <c r="BV862" s="15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0</v>
      </c>
      <c r="BW862" s="15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0</v>
      </c>
      <c r="BX862" s="15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0</v>
      </c>
      <c r="BY862" s="15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0</v>
      </c>
      <c r="BZ862" s="15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0</v>
      </c>
      <c r="CA862" s="14" t="s">
        <v>75</v>
      </c>
      <c r="CB862" s="15">
        <f>BZ862</f>
        <v>0</v>
      </c>
      <c r="CC862" s="14" t="str">
        <f>IF(OR($BH862="T", $BH862="R"), 0, IF($BH862="C", IF($BI862="Y", IF($BA862="C", 0, IF(AF862="N/A", Q862-T862, AF862-AG862)), IF($AF862="N/A", U862, AH862)), AN862))</f>
        <v>N/A</v>
      </c>
      <c r="CD862" s="14" t="str">
        <f>IF(OR($BH862="T", $BH862="R"), 0, IF($BH862="C", IF($BI862="Y", 0, IF($AF862="N/A", V862, AI862)), AO862))</f>
        <v>N/A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G:0 GR:0</v>
      </c>
      <c r="CH862" s="6"/>
      <c r="CK862" s="6"/>
      <c r="CL862" s="6"/>
      <c r="CM862" s="6"/>
      <c r="CN862" s="6"/>
      <c r="CO862" s="6"/>
      <c r="CP862" s="6"/>
    </row>
    <row r="863" spans="1:94" x14ac:dyDescent="0.25">
      <c r="A863" s="13">
        <v>6258</v>
      </c>
      <c r="B863" s="14"/>
      <c r="C863" s="14"/>
      <c r="D863" s="14"/>
      <c r="E863" s="14" t="e">
        <f>VLOOKUP(B863, 'Rookie Year'!$A$2:$B$55555,2,FALSE)</f>
        <v>#N/A</v>
      </c>
      <c r="F863" s="14">
        <v>2025</v>
      </c>
      <c r="G863" s="14" t="s">
        <v>42</v>
      </c>
      <c r="H863" s="14"/>
      <c r="I863" s="15"/>
      <c r="J863" s="14">
        <v>1</v>
      </c>
      <c r="K863" s="16">
        <f>IF(AND(G863&lt;&gt;"N",R863="N/A"), IF(I863&lt;4, 0, 0.25),IF(I863=1, IF(J863=1,0.25, 0.25), IF(I863&lt;13, 0.25, IF(I863&lt;26, 0.4, IF(I863&lt;51, 0.6, 0.75)))))</f>
        <v>0.25</v>
      </c>
      <c r="L863" s="15">
        <f>I863-M863</f>
        <v>0</v>
      </c>
      <c r="M863" s="15">
        <f>ROUNDUP(I863*K863,0)</f>
        <v>0</v>
      </c>
      <c r="N863" s="15">
        <f>M863*J863</f>
        <v>0</v>
      </c>
      <c r="O863" s="15">
        <v>0</v>
      </c>
      <c r="P863" s="15">
        <v>0</v>
      </c>
      <c r="Q863" s="15">
        <f>N863-O863-P863</f>
        <v>0</v>
      </c>
      <c r="R863" s="14" t="s">
        <v>75</v>
      </c>
      <c r="S863" s="14">
        <f>IF(R863="N/A", J863-($B$1-F863), J863-($B$1-R863))</f>
        <v>1</v>
      </c>
      <c r="T863" s="15">
        <f>IF($S863&lt;1, "N/A", $M863)</f>
        <v>0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List'!$A$3:$AE$1972,19,FALSE)))</f>
        <v>N/A</v>
      </c>
      <c r="AB863" s="14" t="str">
        <f>IF(C863="DM", "N/A", IF(Z863="No","N/A",VLOOKUP(B863,'Extension List'!$A$3:$AE$1972,21,FALSE)))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>
        <f>IF(AD863="N/A", L863+T863, L863+AG863)</f>
        <v>0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42</v>
      </c>
      <c r="AS863" s="14" t="s">
        <v>42</v>
      </c>
      <c r="AT863" s="14" t="s">
        <v>42</v>
      </c>
      <c r="AU863" s="14" t="s">
        <v>42</v>
      </c>
      <c r="AV863" s="14" t="s">
        <v>42</v>
      </c>
      <c r="AW863" s="14" t="s">
        <v>42</v>
      </c>
      <c r="AX863" s="14" t="s">
        <v>42</v>
      </c>
      <c r="AY863" s="14" t="s">
        <v>40</v>
      </c>
      <c r="AZ863" s="14" t="s">
        <v>40</v>
      </c>
      <c r="BA863" s="14" t="s">
        <v>40</v>
      </c>
      <c r="BB863" s="14" t="s">
        <v>40</v>
      </c>
      <c r="BC863" s="14" t="s">
        <v>40</v>
      </c>
      <c r="BD863" s="14" t="s">
        <v>40</v>
      </c>
      <c r="BE863" s="14" t="s">
        <v>40</v>
      </c>
      <c r="BF863" s="14" t="s">
        <v>40</v>
      </c>
      <c r="BG863" s="14" t="s">
        <v>40</v>
      </c>
      <c r="BH863" s="14" t="s">
        <v>40</v>
      </c>
      <c r="BJ863" s="15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5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5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5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5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5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5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5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5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5">
        <f>IF(BA863="R", $CA863, IF(OR(BA863="P", BA863="T", BA863="N"), 0, IF($C863="DM", $T863, IF(OR(BA863="Y", BA863="IR"),$AM863,IF(BA863="C", IF($BI863="Y", IF($AF863="N/A", $Q863, $AF863), IF($AG863="N/A", $T863,$AG863)))))))</f>
        <v>0</v>
      </c>
      <c r="BT863" s="15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0</v>
      </c>
      <c r="BU863" s="15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0</v>
      </c>
      <c r="BV863" s="15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0</v>
      </c>
      <c r="BW863" s="15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0</v>
      </c>
      <c r="BX863" s="15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0</v>
      </c>
      <c r="BY863" s="15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0</v>
      </c>
      <c r="BZ863" s="15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0</v>
      </c>
      <c r="CA863" s="14" t="s">
        <v>75</v>
      </c>
      <c r="CB863" s="15">
        <f>BZ863</f>
        <v>0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G:0 GR:0</v>
      </c>
      <c r="CH863" s="6"/>
      <c r="CK863" s="6"/>
      <c r="CL863" s="6"/>
      <c r="CM863" s="6"/>
      <c r="CN863" s="6"/>
      <c r="CO863" s="6"/>
      <c r="CP863" s="6"/>
    </row>
    <row r="864" spans="1:94" x14ac:dyDescent="0.25">
      <c r="A864" s="13">
        <v>6259</v>
      </c>
      <c r="B864" s="14"/>
      <c r="C864" s="14"/>
      <c r="D864" s="14"/>
      <c r="E864" s="14" t="e">
        <f>VLOOKUP(B864, 'Rookie Year'!$A$2:$B$55555,2,FALSE)</f>
        <v>#N/A</v>
      </c>
      <c r="F864" s="14">
        <v>2025</v>
      </c>
      <c r="G864" s="14" t="s">
        <v>42</v>
      </c>
      <c r="H864" s="14"/>
      <c r="I864" s="15"/>
      <c r="J864" s="14">
        <v>1</v>
      </c>
      <c r="K864" s="16">
        <f>IF(AND(G864&lt;&gt;"N",R864="N/A"), IF(I864&lt;4, 0, 0.25),IF(I864=1, IF(J864=1,0.25, 0.25), IF(I864&lt;13, 0.25, IF(I864&lt;26, 0.4, IF(I864&lt;51, 0.6, 0.75)))))</f>
        <v>0.25</v>
      </c>
      <c r="L864" s="15">
        <f>I864-M864</f>
        <v>0</v>
      </c>
      <c r="M864" s="15">
        <f>ROUNDUP(I864*K864,0)</f>
        <v>0</v>
      </c>
      <c r="N864" s="15">
        <f>M864*J864</f>
        <v>0</v>
      </c>
      <c r="O864" s="15">
        <v>0</v>
      </c>
      <c r="P864" s="15">
        <v>0</v>
      </c>
      <c r="Q864" s="15">
        <f>N864-O864-P864</f>
        <v>0</v>
      </c>
      <c r="R864" s="14" t="s">
        <v>75</v>
      </c>
      <c r="S864" s="14">
        <f>IF(R864="N/A", J864-($B$1-F864), J864-($B$1-R864))</f>
        <v>1</v>
      </c>
      <c r="T864" s="15">
        <f>IF($S864&lt;1, "N/A", $M864)</f>
        <v>0</v>
      </c>
      <c r="U864" s="15" t="str">
        <f>IF($S864&lt;2, "N/A", $M864)</f>
        <v>N/A</v>
      </c>
      <c r="V864" s="15" t="str">
        <f>IF($S864&lt;3, "N/A", $M864)</f>
        <v>N/A</v>
      </c>
      <c r="W864" s="15" t="str">
        <f>IF($S864&lt;4, "N/A", $M864)</f>
        <v>N/A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List'!$A$3:$AE$1972,19,FALSE)))</f>
        <v>N/A</v>
      </c>
      <c r="AB864" s="14" t="str">
        <f>IF(C864="DM", "N/A", IF(Z864="No","N/A",VLOOKUP(B864,'Extension List'!$A$3:$AE$1972,21,FALSE)))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>
        <f>IF(AD864="N/A", L864+T864, L864+AG864)</f>
        <v>0</v>
      </c>
      <c r="AN864" s="15" t="str">
        <f>IF(AD864="N/A", IF(U864="N/A", "N/A", L864+U864), AD864+AH864)</f>
        <v>N/A</v>
      </c>
      <c r="AO864" s="15" t="str">
        <f>IF(AD864="N/A", IF(V864="N/A", "N/A", L864+V864), IF(AI864="N/A", "N/A", AD864+AI864))</f>
        <v>N/A</v>
      </c>
      <c r="AP864" s="15" t="str">
        <f>IF(AD864="N/A", IF(W864="N/A", "N/A", L864+W864), IF(AJ864="N/A", "N/A", AD864+AJ864))</f>
        <v>N/A</v>
      </c>
      <c r="AQ864" s="15" t="str">
        <f>IF(AD864="N/A", IF(X864="N/A", "N/A", L864+X864), IF(AK864="N/A", "N/A", AD864+AK864))</f>
        <v>N/A</v>
      </c>
      <c r="AR864" s="14" t="s">
        <v>42</v>
      </c>
      <c r="AS864" s="14" t="s">
        <v>42</v>
      </c>
      <c r="AT864" s="14" t="s">
        <v>42</v>
      </c>
      <c r="AU864" s="14" t="s">
        <v>42</v>
      </c>
      <c r="AV864" s="14" t="s">
        <v>42</v>
      </c>
      <c r="AW864" s="14" t="s">
        <v>42</v>
      </c>
      <c r="AX864" s="14" t="s">
        <v>42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J864" s="15">
        <f>IF(AR864="R", $CA864, IF(OR(AR864="P", AR864="T", AR864="N"), 0, IF($C864="DM", $T864, IF(OR(AR864="Y", AR864="IR"),$AM864,IF(AR864="C", IF($BI864="Y", IF($AF864="N/A", $Q864, $AF864), IF($AG864="N/A", $T864,$AG864)))))))</f>
        <v>0</v>
      </c>
      <c r="BK864" s="15">
        <f>IF(AS864="R", $CA864, IF(OR(AS864="P", AS864="T", AS864="N"), 0, IF($C864="DM", $T864, IF(OR(AS864="Y", AS864="IR"),$AM864,IF(AS864="C", IF($BI864="Y", IF($AF864="N/A", $Q864, $AF864), IF($AG864="N/A", $T864,$AG864)))))))</f>
        <v>0</v>
      </c>
      <c r="BL864" s="15">
        <f>IF(AT864="R", $CA864, IF(OR(AT864="P", AT864="T", AT864="N"), 0, IF($C864="DM", $T864, IF(OR(AT864="Y", AT864="IR"),$AM864,IF(AT864="C", IF($BI864="Y", IF($AF864="N/A", $Q864, $AF864), IF($AG864="N/A", $T864,$AG864)))))))</f>
        <v>0</v>
      </c>
      <c r="BM864" s="15">
        <f>IF(AU864="R", $CA864, IF(OR(AU864="P", AU864="T", AU864="N"), 0, IF($C864="DM", $T864, IF(OR(AU864="Y", AU864="IR"),$AM864,IF(AU864="C", IF($BI864="Y", IF($AF864="N/A", $Q864, $AF864), IF($AG864="N/A", $T864,$AG864)))))))</f>
        <v>0</v>
      </c>
      <c r="BN864" s="15">
        <f>IF(AV864="R", $CA864, IF(OR(AV864="P", AV864="T", AV864="N"), 0, IF($C864="DM", $T864, IF(OR(AV864="Y", AV864="IR"),$AM864,IF(AV864="C", IF($BI864="Y", IF($AF864="N/A", $Q864, $AF864), IF($AG864="N/A", $T864,$AG864)))))))</f>
        <v>0</v>
      </c>
      <c r="BO864" s="15">
        <f>IF(AW864="R", $CA864, IF(OR(AW864="P", AW864="T", AW864="N"), 0, IF($C864="DM", $T864, IF(OR(AW864="Y", AW864="IR"),$AM864,IF(AW864="C", IF($BI864="Y", IF($AF864="N/A", $Q864, $AF864), IF($AG864="N/A", $T864,$AG864)))))))</f>
        <v>0</v>
      </c>
      <c r="BP864" s="15">
        <f>IF(AX864="R", $CA864, IF(OR(AX864="P", AX864="T", AX864="N"), 0, IF($C864="DM", $T864, IF(OR(AX864="Y", AX864="IR"),$AM864,IF(AX864="C", IF($BI864="Y", IF($AF864="N/A", $Q864, $AF864), IF($AG864="N/A", $T864,$AG864)))))))</f>
        <v>0</v>
      </c>
      <c r="BQ864" s="15">
        <f>IF(AY864="R", $CA864, IF(OR(AY864="P", AY864="T", AY864="N"), 0, IF($C864="DM", $T864, IF(OR(AY864="Y", AY864="IR"),$AM864,IF(AY864="C", IF($BI864="Y", IF($AF864="N/A", $Q864, $AF864), IF($AG864="N/A", $T864,$AG864)))))))</f>
        <v>0</v>
      </c>
      <c r="BR864" s="15">
        <f>IF(AZ864="R", $CA864, IF(OR(AZ864="P", AZ864="T", AZ864="N"), 0, IF($C864="DM", $T864, IF(OR(AZ864="Y", AZ864="IR"),$AM864,IF(AZ864="C", IF($BI864="Y", IF($AF864="N/A", $Q864, $AF864), IF($AG864="N/A", $T864,$AG864)))))))</f>
        <v>0</v>
      </c>
      <c r="BS864" s="15">
        <f>IF(BA864="R", $CA864, IF(OR(BA864="P", BA864="T", BA864="N"), 0, IF($C864="DM", $T864, IF(OR(BA864="Y", BA864="IR"),$AM864,IF(BA864="C", IF($BI864="Y", IF($AF864="N/A", $Q864, $AF864), IF($AG864="N/A", $T864,$AG864)))))))</f>
        <v>0</v>
      </c>
      <c r="BT864" s="15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0</v>
      </c>
      <c r="BU864" s="15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0</v>
      </c>
      <c r="BV864" s="15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0</v>
      </c>
      <c r="BW864" s="15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0</v>
      </c>
      <c r="BX864" s="15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0</v>
      </c>
      <c r="BY864" s="15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0</v>
      </c>
      <c r="BZ864" s="15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0</v>
      </c>
      <c r="CA864" s="14" t="s">
        <v>75</v>
      </c>
      <c r="CB864" s="15">
        <f>BZ864</f>
        <v>0</v>
      </c>
      <c r="CC864" s="14" t="str">
        <f>IF(OR($BH864="T", $BH864="R"), 0, IF($BH864="C", IF($BI864="Y", IF($BA864="C", 0, IF(AF864="N/A", Q864-T864, AF864-AG864)), IF($AF864="N/A", U864, AH864)), AN864))</f>
        <v>N/A</v>
      </c>
      <c r="CD864" s="14" t="str">
        <f>IF(OR($BH864="T", $BH864="R"), 0, IF($BH864="C", IF($BI864="Y", 0, IF($AF864="N/A", V864, AI864)), AO864))</f>
        <v>N/A</v>
      </c>
      <c r="CE864" s="14" t="str">
        <f>IF(OR($BH864="T", $BH864="R"), 0, IF($BH864="C", IF($BI864="Y", 0, IF($AF864="N/A", W864, AJ864)), AP864))</f>
        <v>N/A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G:0 GR:0</v>
      </c>
      <c r="CH864" s="6"/>
      <c r="CK864" s="6"/>
      <c r="CL864" s="6"/>
      <c r="CM864" s="6"/>
      <c r="CN864" s="6"/>
      <c r="CO864" s="6"/>
      <c r="CP864" s="6"/>
    </row>
    <row r="865" spans="1:94" x14ac:dyDescent="0.25">
      <c r="A865" s="13">
        <v>6260</v>
      </c>
      <c r="B865" s="14"/>
      <c r="C865" s="14"/>
      <c r="D865" s="14"/>
      <c r="E865" s="14" t="e">
        <f>VLOOKUP(B865, 'Rookie Year'!$A$2:$B$55555,2,FALSE)</f>
        <v>#N/A</v>
      </c>
      <c r="F865" s="14">
        <v>2025</v>
      </c>
      <c r="G865" s="14" t="s">
        <v>42</v>
      </c>
      <c r="H865" s="14"/>
      <c r="I865" s="15"/>
      <c r="J865" s="14">
        <v>1</v>
      </c>
      <c r="K865" s="16">
        <f>IF(AND(G865&lt;&gt;"N",R865="N/A"), IF(I865&lt;4, 0, 0.25),IF(I865=1, IF(J865=1,0.25, 0.25), IF(I865&lt;13, 0.25, IF(I865&lt;26, 0.4, IF(I865&lt;51, 0.6, 0.75)))))</f>
        <v>0.25</v>
      </c>
      <c r="L865" s="15">
        <f>I865-M865</f>
        <v>0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1</v>
      </c>
      <c r="T865" s="15">
        <f>IF($S865&lt;1, "N/A", $M865)</f>
        <v>0</v>
      </c>
      <c r="U865" s="15" t="str">
        <f>IF($S865&lt;2, "N/A", $M865)</f>
        <v>N/A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List'!$A$3:$AE$1972,19,FALSE)))</f>
        <v>N/A</v>
      </c>
      <c r="AB865" s="14" t="str">
        <f>IF(C865="DM", "N/A", IF(Z865="No","N/A",VLOOKUP(B865,'Extension List'!$A$3:$AE$1972,21,FALSE)))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>
        <f>IF(AD865="N/A", L865+T865, L865+AG865)</f>
        <v>0</v>
      </c>
      <c r="AN865" s="15" t="str">
        <f>IF(AD865="N/A", IF(U865="N/A", "N/A", L865+U865), AD865+AH865)</f>
        <v>N/A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42</v>
      </c>
      <c r="AS865" s="14" t="s">
        <v>42</v>
      </c>
      <c r="AT865" s="14" t="s">
        <v>42</v>
      </c>
      <c r="AU865" s="14" t="s">
        <v>42</v>
      </c>
      <c r="AV865" s="14" t="s">
        <v>42</v>
      </c>
      <c r="AW865" s="14" t="s">
        <v>42</v>
      </c>
      <c r="AX865" s="14" t="s">
        <v>42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40</v>
      </c>
      <c r="BJ865" s="15">
        <f>IF(AR865="R", $CA865, IF(OR(AR865="P", AR865="T", AR865="N"), 0, IF($C865="DM", $T865, IF(OR(AR865="Y", AR865="IR"),$AM865,IF(AR865="C", IF($BI865="Y", IF($AF865="N/A", $Q865, $AF865), IF($AG865="N/A", $T865,$AG865)))))))</f>
        <v>0</v>
      </c>
      <c r="BK865" s="15">
        <f>IF(AS865="R", $CA865, IF(OR(AS865="P", AS865="T", AS865="N"), 0, IF($C865="DM", $T865, IF(OR(AS865="Y", AS865="IR"),$AM865,IF(AS865="C", IF($BI865="Y", IF($AF865="N/A", $Q865, $AF865), IF($AG865="N/A", $T865,$AG865)))))))</f>
        <v>0</v>
      </c>
      <c r="BL865" s="15">
        <f>IF(AT865="R", $CA865, IF(OR(AT865="P", AT865="T", AT865="N"), 0, IF($C865="DM", $T865, IF(OR(AT865="Y", AT865="IR"),$AM865,IF(AT865="C", IF($BI865="Y", IF($AF865="N/A", $Q865, $AF865), IF($AG865="N/A", $T865,$AG865)))))))</f>
        <v>0</v>
      </c>
      <c r="BM865" s="15">
        <f>IF(AU865="R", $CA865, IF(OR(AU865="P", AU865="T", AU865="N"), 0, IF($C865="DM", $T865, IF(OR(AU865="Y", AU865="IR"),$AM865,IF(AU865="C", IF($BI865="Y", IF($AF865="N/A", $Q865, $AF865), IF($AG865="N/A", $T865,$AG865)))))))</f>
        <v>0</v>
      </c>
      <c r="BN865" s="15">
        <f>IF(AV865="R", $CA865, IF(OR(AV865="P", AV865="T", AV865="N"), 0, IF($C865="DM", $T865, IF(OR(AV865="Y", AV865="IR"),$AM865,IF(AV865="C", IF($BI865="Y", IF($AF865="N/A", $Q865, $AF865), IF($AG865="N/A", $T865,$AG865)))))))</f>
        <v>0</v>
      </c>
      <c r="BO865" s="15">
        <f>IF(AW865="R", $CA865, IF(OR(AW865="P", AW865="T", AW865="N"), 0, IF($C865="DM", $T865, IF(OR(AW865="Y", AW865="IR"),$AM865,IF(AW865="C", IF($BI865="Y", IF($AF865="N/A", $Q865, $AF865), IF($AG865="N/A", $T865,$AG865)))))))</f>
        <v>0</v>
      </c>
      <c r="BP865" s="15">
        <f>IF(AX865="R", $CA865, IF(OR(AX865="P", AX865="T", AX865="N"), 0, IF($C865="DM", $T865, IF(OR(AX865="Y", AX865="IR"),$AM865,IF(AX865="C", IF($BI865="Y", IF($AF865="N/A", $Q865, $AF865), IF($AG865="N/A", $T865,$AG865)))))))</f>
        <v>0</v>
      </c>
      <c r="BQ865" s="15">
        <f>IF(AY865="R", $CA865, IF(OR(AY865="P", AY865="T", AY865="N"), 0, IF($C865="DM", $T865, IF(OR(AY865="Y", AY865="IR"),$AM865,IF(AY865="C", IF($BI865="Y", IF($AF865="N/A", $Q865, $AF865), IF($AG865="N/A", $T865,$AG865)))))))</f>
        <v>0</v>
      </c>
      <c r="BR865" s="15">
        <f>IF(AZ865="R", $CA865, IF(OR(AZ865="P", AZ865="T", AZ865="N"), 0, IF($C865="DM", $T865, IF(OR(AZ865="Y", AZ865="IR"),$AM865,IF(AZ865="C", IF($BI865="Y", IF($AF865="N/A", $Q865, $AF865), IF($AG865="N/A", $T865,$AG865)))))))</f>
        <v>0</v>
      </c>
      <c r="BS865" s="15">
        <f>IF(BA865="R", $CA865, IF(OR(BA865="P", BA865="T", BA865="N"), 0, IF($C865="DM", $T865, IF(OR(BA865="Y", BA865="IR"),$AM865,IF(BA865="C", IF($BI865="Y", IF($AF865="N/A", $Q865, $AF865), IF($AG865="N/A", $T865,$AG865)))))))</f>
        <v>0</v>
      </c>
      <c r="BT865" s="15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0</v>
      </c>
      <c r="BU865" s="15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0</v>
      </c>
      <c r="BV865" s="15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0</v>
      </c>
      <c r="BW865" s="15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0</v>
      </c>
      <c r="BX865" s="15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0</v>
      </c>
      <c r="BY865" s="15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0</v>
      </c>
      <c r="BZ865" s="15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0</v>
      </c>
      <c r="CA865" s="14" t="s">
        <v>75</v>
      </c>
      <c r="CB865" s="15">
        <f>BZ865</f>
        <v>0</v>
      </c>
      <c r="CC865" s="14" t="str">
        <f>IF(OR($BH865="T", $BH865="R"), 0, IF($BH865="C", IF($BI865="Y", IF($BA865="C", 0, IF(AF865="N/A", Q865-T865, AF865-AG865)), IF($AF865="N/A", U865, AH865)), AN865))</f>
        <v>N/A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S:0 G:0 GR:0</v>
      </c>
      <c r="CH865" s="6"/>
      <c r="CK865" s="6"/>
      <c r="CL865" s="6"/>
      <c r="CM865" s="6"/>
      <c r="CN865" s="6"/>
      <c r="CO865" s="6"/>
      <c r="CP865" s="6"/>
    </row>
    <row r="866" spans="1:94" x14ac:dyDescent="0.25">
      <c r="A866" s="13">
        <v>6261</v>
      </c>
      <c r="B866" s="14"/>
      <c r="C866" s="14"/>
      <c r="D866" s="14"/>
      <c r="E866" s="14" t="e">
        <f>VLOOKUP(B866, 'Rookie Year'!$A$2:$B$55555,2,FALSE)</f>
        <v>#N/A</v>
      </c>
      <c r="F866" s="14">
        <v>2025</v>
      </c>
      <c r="G866" s="14" t="s">
        <v>42</v>
      </c>
      <c r="H866" s="14"/>
      <c r="I866" s="15"/>
      <c r="J866" s="14">
        <v>1</v>
      </c>
      <c r="K866" s="16">
        <f>IF(AND(G866&lt;&gt;"N",R866="N/A"), IF(I866&lt;4, 0, 0.25),IF(I866=1, IF(J866=1,0.25, 0.25), IF(I866&lt;13, 0.25, IF(I866&lt;26, 0.4, IF(I866&lt;51, 0.6, 0.75)))))</f>
        <v>0.25</v>
      </c>
      <c r="L866" s="15">
        <f>I866-M866</f>
        <v>0</v>
      </c>
      <c r="M866" s="15">
        <f>ROUNDUP(I866*K866,0)</f>
        <v>0</v>
      </c>
      <c r="N866" s="15">
        <f>M866*J866</f>
        <v>0</v>
      </c>
      <c r="O866" s="15">
        <v>0</v>
      </c>
      <c r="P866" s="15">
        <v>0</v>
      </c>
      <c r="Q866" s="15">
        <f>N866-O866-P866</f>
        <v>0</v>
      </c>
      <c r="R866" s="14" t="s">
        <v>75</v>
      </c>
      <c r="S866" s="14">
        <f>IF(R866="N/A", J866-($B$1-F866), J866-($B$1-R866))</f>
        <v>1</v>
      </c>
      <c r="T866" s="15">
        <f>IF($S866&lt;1, "N/A", $M866)</f>
        <v>0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List'!$A$3:$AE$1972,19,FALSE)))</f>
        <v>N/A</v>
      </c>
      <c r="AB866" s="14" t="str">
        <f>IF(C866="DM", "N/A", IF(Z866="No","N/A",VLOOKUP(B866,'Extension List'!$A$3:$AE$1972,21,FALSE)))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>
        <f>IF(AD866="N/A", L866+T866, L866+AG866)</f>
        <v>0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42</v>
      </c>
      <c r="AS866" s="14" t="s">
        <v>42</v>
      </c>
      <c r="AT866" s="14" t="s">
        <v>42</v>
      </c>
      <c r="AU866" s="14" t="s">
        <v>42</v>
      </c>
      <c r="AV866" s="14" t="s">
        <v>42</v>
      </c>
      <c r="AW866" s="14" t="s">
        <v>42</v>
      </c>
      <c r="AX866" s="14" t="s">
        <v>42</v>
      </c>
      <c r="AY866" s="14" t="s">
        <v>40</v>
      </c>
      <c r="AZ866" s="14" t="s">
        <v>40</v>
      </c>
      <c r="BA866" s="14" t="s">
        <v>40</v>
      </c>
      <c r="BB866" s="14" t="s">
        <v>40</v>
      </c>
      <c r="BC866" s="14" t="s">
        <v>40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>
        <f>IF(AR866="R", $CA866, IF(OR(AR866="P", AR866="T", AR866="N"), 0, IF($C866="DM", $T866, IF(OR(AR866="Y", AR866="IR"),$AM866,IF(AR866="C", IF($BI866="Y", IF($AF866="N/A", $Q866, $AF866), IF($AG866="N/A", $T866,$AG866)))))))</f>
        <v>0</v>
      </c>
      <c r="BK866" s="15">
        <f>IF(AS866="R", $CA866, IF(OR(AS866="P", AS866="T", AS866="N"), 0, IF($C866="DM", $T866, IF(OR(AS866="Y", AS866="IR"),$AM866,IF(AS866="C", IF($BI866="Y", IF($AF866="N/A", $Q866, $AF866), IF($AG866="N/A", $T866,$AG866)))))))</f>
        <v>0</v>
      </c>
      <c r="BL866" s="15">
        <f>IF(AT866="R", $CA866, IF(OR(AT866="P", AT866="T", AT866="N"), 0, IF($C866="DM", $T866, IF(OR(AT866="Y", AT866="IR"),$AM866,IF(AT866="C", IF($BI866="Y", IF($AF866="N/A", $Q866, $AF866), IF($AG866="N/A", $T866,$AG866)))))))</f>
        <v>0</v>
      </c>
      <c r="BM866" s="15">
        <f>IF(AU866="R", $CA866, IF(OR(AU866="P", AU866="T", AU866="N"), 0, IF($C866="DM", $T866, IF(OR(AU866="Y", AU866="IR"),$AM866,IF(AU866="C", IF($BI866="Y", IF($AF866="N/A", $Q866, $AF866), IF($AG866="N/A", $T866,$AG866)))))))</f>
        <v>0</v>
      </c>
      <c r="BN866" s="15">
        <f>IF(AV866="R", $CA866, IF(OR(AV866="P", AV866="T", AV866="N"), 0, IF($C866="DM", $T866, IF(OR(AV866="Y", AV866="IR"),$AM866,IF(AV866="C", IF($BI866="Y", IF($AF866="N/A", $Q866, $AF866), IF($AG866="N/A", $T866,$AG866)))))))</f>
        <v>0</v>
      </c>
      <c r="BO866" s="15">
        <f>IF(AW866="R", $CA866, IF(OR(AW866="P", AW866="T", AW866="N"), 0, IF($C866="DM", $T866, IF(OR(AW866="Y", AW866="IR"),$AM866,IF(AW866="C", IF($BI866="Y", IF($AF866="N/A", $Q866, $AF866), IF($AG866="N/A", $T866,$AG866)))))))</f>
        <v>0</v>
      </c>
      <c r="BP866" s="15">
        <f>IF(AX866="R", $CA866, IF(OR(AX866="P", AX866="T", AX866="N"), 0, IF($C866="DM", $T866, IF(OR(AX866="Y", AX866="IR"),$AM866,IF(AX866="C", IF($BI866="Y", IF($AF866="N/A", $Q866, $AF866), IF($AG866="N/A", $T866,$AG866)))))))</f>
        <v>0</v>
      </c>
      <c r="BQ866" s="15">
        <f>IF(AY866="R", $CA866, IF(OR(AY866="P", AY866="T", AY866="N"), 0, IF($C866="DM", $T866, IF(OR(AY866="Y", AY866="IR"),$AM866,IF(AY866="C", IF($BI866="Y", IF($AF866="N/A", $Q866, $AF866), IF($AG866="N/A", $T866,$AG866)))))))</f>
        <v>0</v>
      </c>
      <c r="BR866" s="15">
        <f>IF(AZ866="R", $CA866, IF(OR(AZ866="P", AZ866="T", AZ866="N"), 0, IF($C866="DM", $T866, IF(OR(AZ866="Y", AZ866="IR"),$AM866,IF(AZ866="C", IF($BI866="Y", IF($AF866="N/A", $Q866, $AF866), IF($AG866="N/A", $T866,$AG866)))))))</f>
        <v>0</v>
      </c>
      <c r="BS866" s="15">
        <f>IF(BA866="R", $CA866, IF(OR(BA866="P", BA866="T", BA866="N"), 0, IF($C866="DM", $T866, IF(OR(BA866="Y", BA866="IR"),$AM866,IF(BA866="C", IF($BI866="Y", IF($AF866="N/A", $Q866, $AF866), IF($AG866="N/A", $T866,$AG866)))))))</f>
        <v>0</v>
      </c>
      <c r="BT866" s="15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0</v>
      </c>
      <c r="BU866" s="15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0</v>
      </c>
      <c r="BV866" s="15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0</v>
      </c>
      <c r="BW866" s="15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0</v>
      </c>
      <c r="BX866" s="15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0</v>
      </c>
      <c r="BY866" s="15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0</v>
      </c>
      <c r="BZ866" s="15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0</v>
      </c>
      <c r="CA866" s="14" t="s">
        <v>75</v>
      </c>
      <c r="CB866" s="15">
        <f>BZ866</f>
        <v>0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G:0 GR:0</v>
      </c>
      <c r="CH866" s="6"/>
      <c r="CK866" s="6"/>
      <c r="CL866" s="6"/>
      <c r="CM866" s="6"/>
      <c r="CN866" s="6"/>
      <c r="CO866" s="6"/>
      <c r="CP866" s="6"/>
    </row>
    <row r="867" spans="1:94" x14ac:dyDescent="0.25">
      <c r="A867" s="13">
        <v>6262</v>
      </c>
      <c r="B867" s="14"/>
      <c r="C867" s="14"/>
      <c r="D867" s="14"/>
      <c r="E867" s="14" t="e">
        <f>VLOOKUP(B867, 'Rookie Year'!$A$2:$B$55555,2,FALSE)</f>
        <v>#N/A</v>
      </c>
      <c r="F867" s="14">
        <v>2025</v>
      </c>
      <c r="G867" s="14" t="s">
        <v>42</v>
      </c>
      <c r="H867" s="14"/>
      <c r="I867" s="15"/>
      <c r="J867" s="14">
        <v>1</v>
      </c>
      <c r="K867" s="16">
        <f>IF(AND(G867&lt;&gt;"N",R867="N/A"), IF(I867&lt;4, 0, 0.25),IF(I867=1, IF(J867=1,0.25, 0.25), IF(I867&lt;13, 0.25, IF(I867&lt;26, 0.4, IF(I867&lt;51, 0.6, 0.75)))))</f>
        <v>0.25</v>
      </c>
      <c r="L867" s="15">
        <f>I867-M867</f>
        <v>0</v>
      </c>
      <c r="M867" s="15">
        <f>ROUNDUP(I867*K867,0)</f>
        <v>0</v>
      </c>
      <c r="N867" s="15">
        <f>M867*J867</f>
        <v>0</v>
      </c>
      <c r="O867" s="15">
        <v>0</v>
      </c>
      <c r="P867" s="15">
        <v>0</v>
      </c>
      <c r="Q867" s="15">
        <f>N867-O867-P867</f>
        <v>0</v>
      </c>
      <c r="R867" s="14" t="s">
        <v>75</v>
      </c>
      <c r="S867" s="14">
        <f>IF(R867="N/A", J867-($B$1-F867), J867-($B$1-R867))</f>
        <v>1</v>
      </c>
      <c r="T867" s="15">
        <f>IF($S867&lt;1, "N/A", $M867)</f>
        <v>0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List'!$A$3:$AE$1972,19,FALSE)))</f>
        <v>N/A</v>
      </c>
      <c r="AB867" s="14" t="str">
        <f>IF(C867="DM", "N/A", IF(Z867="No","N/A",VLOOKUP(B867,'Extension List'!$A$3:$AE$1972,21,FALSE)))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>
        <f>IF(AD867="N/A", L867+T867, L867+AG867)</f>
        <v>0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42</v>
      </c>
      <c r="AS867" s="14" t="s">
        <v>42</v>
      </c>
      <c r="AT867" s="14" t="s">
        <v>42</v>
      </c>
      <c r="AU867" s="14" t="s">
        <v>42</v>
      </c>
      <c r="AV867" s="14" t="s">
        <v>42</v>
      </c>
      <c r="AW867" s="14" t="s">
        <v>42</v>
      </c>
      <c r="AX867" s="14" t="s">
        <v>42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40</v>
      </c>
      <c r="BD867" s="14" t="s">
        <v>40</v>
      </c>
      <c r="BE867" s="14" t="s">
        <v>40</v>
      </c>
      <c r="BF867" s="14" t="s">
        <v>40</v>
      </c>
      <c r="BG867" s="14" t="s">
        <v>40</v>
      </c>
      <c r="BH867" s="14" t="s">
        <v>40</v>
      </c>
      <c r="BJ867" s="15">
        <f>IF(AR867="R", $CA867, IF(OR(AR867="P", AR867="T", AR867="N"), 0, IF($C867="DM", $T867, IF(OR(AR867="Y", AR867="IR"),$AM867,IF(AR867="C", IF($BI867="Y", IF($AF867="N/A", $Q867, $AF867), IF($AG867="N/A", $T867,$AG867)))))))</f>
        <v>0</v>
      </c>
      <c r="BK867" s="15">
        <f>IF(AS867="R", $CA867, IF(OR(AS867="P", AS867="T", AS867="N"), 0, IF($C867="DM", $T867, IF(OR(AS867="Y", AS867="IR"),$AM867,IF(AS867="C", IF($BI867="Y", IF($AF867="N/A", $Q867, $AF867), IF($AG867="N/A", $T867,$AG867)))))))</f>
        <v>0</v>
      </c>
      <c r="BL867" s="15">
        <f>IF(AT867="R", $CA867, IF(OR(AT867="P", AT867="T", AT867="N"), 0, IF($C867="DM", $T867, IF(OR(AT867="Y", AT867="IR"),$AM867,IF(AT867="C", IF($BI867="Y", IF($AF867="N/A", $Q867, $AF867), IF($AG867="N/A", $T867,$AG867)))))))</f>
        <v>0</v>
      </c>
      <c r="BM867" s="15">
        <f>IF(AU867="R", $CA867, IF(OR(AU867="P", AU867="T", AU867="N"), 0, IF($C867="DM", $T867, IF(OR(AU867="Y", AU867="IR"),$AM867,IF(AU867="C", IF($BI867="Y", IF($AF867="N/A", $Q867, $AF867), IF($AG867="N/A", $T867,$AG867)))))))</f>
        <v>0</v>
      </c>
      <c r="BN867" s="15">
        <f>IF(AV867="R", $CA867, IF(OR(AV867="P", AV867="T", AV867="N"), 0, IF($C867="DM", $T867, IF(OR(AV867="Y", AV867="IR"),$AM867,IF(AV867="C", IF($BI867="Y", IF($AF867="N/A", $Q867, $AF867), IF($AG867="N/A", $T867,$AG867)))))))</f>
        <v>0</v>
      </c>
      <c r="BO867" s="15">
        <f>IF(AW867="R", $CA867, IF(OR(AW867="P", AW867="T", AW867="N"), 0, IF($C867="DM", $T867, IF(OR(AW867="Y", AW867="IR"),$AM867,IF(AW867="C", IF($BI867="Y", IF($AF867="N/A", $Q867, $AF867), IF($AG867="N/A", $T867,$AG867)))))))</f>
        <v>0</v>
      </c>
      <c r="BP867" s="15">
        <f>IF(AX867="R", $CA867, IF(OR(AX867="P", AX867="T", AX867="N"), 0, IF($C867="DM", $T867, IF(OR(AX867="Y", AX867="IR"),$AM867,IF(AX867="C", IF($BI867="Y", IF($AF867="N/A", $Q867, $AF867), IF($AG867="N/A", $T867,$AG867)))))))</f>
        <v>0</v>
      </c>
      <c r="BQ867" s="15">
        <f>IF(AY867="R", $CA867, IF(OR(AY867="P", AY867="T", AY867="N"), 0, IF($C867="DM", $T867, IF(OR(AY867="Y", AY867="IR"),$AM867,IF(AY867="C", IF($BI867="Y", IF($AF867="N/A", $Q867, $AF867), IF($AG867="N/A", $T867,$AG867)))))))</f>
        <v>0</v>
      </c>
      <c r="BR867" s="15">
        <f>IF(AZ867="R", $CA867, IF(OR(AZ867="P", AZ867="T", AZ867="N"), 0, IF($C867="DM", $T867, IF(OR(AZ867="Y", AZ867="IR"),$AM867,IF(AZ867="C", IF($BI867="Y", IF($AF867="N/A", $Q867, $AF867), IF($AG867="N/A", $T867,$AG867)))))))</f>
        <v>0</v>
      </c>
      <c r="BS867" s="15">
        <f>IF(BA867="R", $CA867, IF(OR(BA867="P", BA867="T", BA867="N"), 0, IF($C867="DM", $T867, IF(OR(BA867="Y", BA867="IR"),$AM867,IF(BA867="C", IF($BI867="Y", IF($AF867="N/A", $Q867, $AF867), IF($AG867="N/A", $T867,$AG867)))))))</f>
        <v>0</v>
      </c>
      <c r="BT867" s="15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0</v>
      </c>
      <c r="BU867" s="15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0</v>
      </c>
      <c r="BV867" s="15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0</v>
      </c>
      <c r="BW867" s="15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0</v>
      </c>
      <c r="BX867" s="15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0</v>
      </c>
      <c r="BY867" s="15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0</v>
      </c>
      <c r="BZ867" s="15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0</v>
      </c>
      <c r="CA867" s="14" t="s">
        <v>75</v>
      </c>
      <c r="CB867" s="15">
        <f>BZ867</f>
        <v>0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G:0 GR:0</v>
      </c>
      <c r="CH867" s="6"/>
      <c r="CK867" s="6"/>
      <c r="CL867" s="6"/>
      <c r="CM867" s="6"/>
      <c r="CN867" s="6"/>
      <c r="CO867" s="6"/>
      <c r="CP867" s="6"/>
    </row>
    <row r="868" spans="1:94" x14ac:dyDescent="0.25">
      <c r="A868" s="13">
        <v>6263</v>
      </c>
      <c r="B868" s="14"/>
      <c r="C868" s="14"/>
      <c r="D868" s="14"/>
      <c r="E868" s="14" t="e">
        <f>VLOOKUP(B868, 'Rookie Year'!$A$2:$B$55555,2,FALSE)</f>
        <v>#N/A</v>
      </c>
      <c r="F868" s="14">
        <v>2025</v>
      </c>
      <c r="G868" s="14" t="s">
        <v>42</v>
      </c>
      <c r="H868" s="14"/>
      <c r="I868" s="15"/>
      <c r="J868" s="14">
        <v>1</v>
      </c>
      <c r="K868" s="16">
        <f>IF(AND(G868&lt;&gt;"N",R868="N/A"), IF(I868&lt;4, 0, 0.25),IF(I868=1, IF(J868=1,0.25, 0.25), IF(I868&lt;13, 0.25, IF(I868&lt;26, 0.4, IF(I868&lt;51, 0.6, 0.75)))))</f>
        <v>0.25</v>
      </c>
      <c r="L868" s="15">
        <f>I868-M868</f>
        <v>0</v>
      </c>
      <c r="M868" s="15">
        <f>ROUNDUP(I868*K868,0)</f>
        <v>0</v>
      </c>
      <c r="N868" s="15">
        <f>M868*J868</f>
        <v>0</v>
      </c>
      <c r="O868" s="15">
        <v>0</v>
      </c>
      <c r="P868" s="15">
        <v>0</v>
      </c>
      <c r="Q868" s="15">
        <f>N868-O868-P868</f>
        <v>0</v>
      </c>
      <c r="R868" s="14" t="s">
        <v>75</v>
      </c>
      <c r="S868" s="14">
        <f>IF(R868="N/A", J868-($B$1-F868), J868-($B$1-R868))</f>
        <v>1</v>
      </c>
      <c r="T868" s="15">
        <f>IF($S868&lt;1, "N/A", $M868)</f>
        <v>0</v>
      </c>
      <c r="U868" s="15" t="str">
        <f>IF($S868&lt;2, "N/A", $M868)</f>
        <v>N/A</v>
      </c>
      <c r="V868" s="15" t="str">
        <f>IF($S868&lt;3, "N/A", $M868)</f>
        <v>N/A</v>
      </c>
      <c r="W868" s="15" t="str">
        <f>IF($S868&lt;4, "N/A", $M868)</f>
        <v>N/A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List'!$A$3:$AE$1972,19,FALSE)))</f>
        <v>N/A</v>
      </c>
      <c r="AB868" s="14" t="str">
        <f>IF(C868="DM", "N/A", IF(Z868="No","N/A",VLOOKUP(B868,'Extension List'!$A$3:$AE$1972,21,FALSE)))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>
        <f>IF(AD868="N/A", L868+T868, L868+AG868)</f>
        <v>0</v>
      </c>
      <c r="AN868" s="15" t="str">
        <f>IF(AD868="N/A", IF(U868="N/A", "N/A", L868+U868), AD868+AH868)</f>
        <v>N/A</v>
      </c>
      <c r="AO868" s="15" t="str">
        <f>IF(AD868="N/A", IF(V868="N/A", "N/A", L868+V868), IF(AI868="N/A", "N/A", AD868+AI868))</f>
        <v>N/A</v>
      </c>
      <c r="AP868" s="15" t="str">
        <f>IF(AD868="N/A", IF(W868="N/A", "N/A", L868+W868), IF(AJ868="N/A", "N/A", AD868+AJ868))</f>
        <v>N/A</v>
      </c>
      <c r="AQ868" s="15" t="str">
        <f>IF(AD868="N/A", IF(X868="N/A", "N/A", L868+X868), IF(AK868="N/A", "N/A", AD868+AK868))</f>
        <v>N/A</v>
      </c>
      <c r="AR868" s="14" t="s">
        <v>42</v>
      </c>
      <c r="AS868" s="14" t="s">
        <v>42</v>
      </c>
      <c r="AT868" s="14" t="s">
        <v>42</v>
      </c>
      <c r="AU868" s="14" t="s">
        <v>42</v>
      </c>
      <c r="AV868" s="14" t="s">
        <v>42</v>
      </c>
      <c r="AW868" s="14" t="s">
        <v>42</v>
      </c>
      <c r="AX868" s="14" t="s">
        <v>42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>
        <f>IF(AR868="R", $CA868, IF(OR(AR868="P", AR868="T", AR868="N"), 0, IF($C868="DM", $T868, IF(OR(AR868="Y", AR868="IR"),$AM868,IF(AR868="C", IF($BI868="Y", IF($AF868="N/A", $Q868, $AF868), IF($AG868="N/A", $T868,$AG868)))))))</f>
        <v>0</v>
      </c>
      <c r="BK868" s="15">
        <f>IF(AS868="R", $CA868, IF(OR(AS868="P", AS868="T", AS868="N"), 0, IF($C868="DM", $T868, IF(OR(AS868="Y", AS868="IR"),$AM868,IF(AS868="C", IF($BI868="Y", IF($AF868="N/A", $Q868, $AF868), IF($AG868="N/A", $T868,$AG868)))))))</f>
        <v>0</v>
      </c>
      <c r="BL868" s="15">
        <f>IF(AT868="R", $CA868, IF(OR(AT868="P", AT868="T", AT868="N"), 0, IF($C868="DM", $T868, IF(OR(AT868="Y", AT868="IR"),$AM868,IF(AT868="C", IF($BI868="Y", IF($AF868="N/A", $Q868, $AF868), IF($AG868="N/A", $T868,$AG868)))))))</f>
        <v>0</v>
      </c>
      <c r="BM868" s="15">
        <f>IF(AU868="R", $CA868, IF(OR(AU868="P", AU868="T", AU868="N"), 0, IF($C868="DM", $T868, IF(OR(AU868="Y", AU868="IR"),$AM868,IF(AU868="C", IF($BI868="Y", IF($AF868="N/A", $Q868, $AF868), IF($AG868="N/A", $T868,$AG868)))))))</f>
        <v>0</v>
      </c>
      <c r="BN868" s="15">
        <f>IF(AV868="R", $CA868, IF(OR(AV868="P", AV868="T", AV868="N"), 0, IF($C868="DM", $T868, IF(OR(AV868="Y", AV868="IR"),$AM868,IF(AV868="C", IF($BI868="Y", IF($AF868="N/A", $Q868, $AF868), IF($AG868="N/A", $T868,$AG868)))))))</f>
        <v>0</v>
      </c>
      <c r="BO868" s="15">
        <f>IF(AW868="R", $CA868, IF(OR(AW868="P", AW868="T", AW868="N"), 0, IF($C868="DM", $T868, IF(OR(AW868="Y", AW868="IR"),$AM868,IF(AW868="C", IF($BI868="Y", IF($AF868="N/A", $Q868, $AF868), IF($AG868="N/A", $T868,$AG868)))))))</f>
        <v>0</v>
      </c>
      <c r="BP868" s="15">
        <f>IF(AX868="R", $CA868, IF(OR(AX868="P", AX868="T", AX868="N"), 0, IF($C868="DM", $T868, IF(OR(AX868="Y", AX868="IR"),$AM868,IF(AX868="C", IF($BI868="Y", IF($AF868="N/A", $Q868, $AF868), IF($AG868="N/A", $T868,$AG868)))))))</f>
        <v>0</v>
      </c>
      <c r="BQ868" s="15">
        <f>IF(AY868="R", $CA868, IF(OR(AY868="P", AY868="T", AY868="N"), 0, IF($C868="DM", $T868, IF(OR(AY868="Y", AY868="IR"),$AM868,IF(AY868="C", IF($BI868="Y", IF($AF868="N/A", $Q868, $AF868), IF($AG868="N/A", $T868,$AG868)))))))</f>
        <v>0</v>
      </c>
      <c r="BR868" s="15">
        <f>IF(AZ868="R", $CA868, IF(OR(AZ868="P", AZ868="T", AZ868="N"), 0, IF($C868="DM", $T868, IF(OR(AZ868="Y", AZ868="IR"),$AM868,IF(AZ868="C", IF($BI868="Y", IF($AF868="N/A", $Q868, $AF868), IF($AG868="N/A", $T868,$AG868)))))))</f>
        <v>0</v>
      </c>
      <c r="BS868" s="15">
        <f>IF(BA868="R", $CA868, IF(OR(BA868="P", BA868="T", BA868="N"), 0, IF($C868="DM", $T868, IF(OR(BA868="Y", BA868="IR"),$AM868,IF(BA868="C", IF($BI868="Y", IF($AF868="N/A", $Q868, $AF868), IF($AG868="N/A", $T868,$AG868)))))))</f>
        <v>0</v>
      </c>
      <c r="BT868" s="15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0</v>
      </c>
      <c r="BU868" s="15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0</v>
      </c>
      <c r="BV868" s="15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0</v>
      </c>
      <c r="BW868" s="15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0</v>
      </c>
      <c r="BX868" s="15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0</v>
      </c>
      <c r="BY868" s="15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0</v>
      </c>
      <c r="BZ868" s="15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0</v>
      </c>
      <c r="CA868" s="14" t="s">
        <v>75</v>
      </c>
      <c r="CB868" s="15">
        <f>BZ868</f>
        <v>0</v>
      </c>
      <c r="CC868" s="14" t="str">
        <f>IF(OR($BH868="T", $BH868="R"), 0, IF($BH868="C", IF($BI868="Y", IF($BA868="C", 0, IF(AF868="N/A", Q868-T868, AF868-AG868)), IF($AF868="N/A", U868, AH868)), AN868))</f>
        <v>N/A</v>
      </c>
      <c r="CD868" s="14" t="str">
        <f>IF(OR($BH868="T", $BH868="R"), 0, IF($BH868="C", IF($BI868="Y", 0, IF($AF868="N/A", V868, AI868)), AO868))</f>
        <v>N/A</v>
      </c>
      <c r="CE868" s="14" t="str">
        <f>IF(OR($BH868="T", $BH868="R"), 0, IF($BH868="C", IF($BI868="Y", 0, IF($AF868="N/A", W868, AJ868)), AP868))</f>
        <v>N/A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S:0 G:0 GR:0</v>
      </c>
      <c r="CH868" s="6"/>
      <c r="CK868" s="6"/>
      <c r="CL868" s="6"/>
      <c r="CM868" s="6"/>
      <c r="CN868" s="6"/>
      <c r="CO868" s="6"/>
      <c r="CP868" s="6"/>
    </row>
    <row r="869" spans="1:94" x14ac:dyDescent="0.25">
      <c r="A869" s="13">
        <v>6264</v>
      </c>
      <c r="B869" s="14"/>
      <c r="C869" s="14"/>
      <c r="D869" s="14"/>
      <c r="E869" s="14" t="e">
        <f>VLOOKUP(B869, 'Rookie Year'!$A$2:$B$55555,2,FALSE)</f>
        <v>#N/A</v>
      </c>
      <c r="F869" s="14">
        <v>2025</v>
      </c>
      <c r="G869" s="14" t="s">
        <v>42</v>
      </c>
      <c r="H869" s="14"/>
      <c r="I869" s="15"/>
      <c r="J869" s="14">
        <v>1</v>
      </c>
      <c r="K869" s="16">
        <f>IF(AND(G869&lt;&gt;"N",R869="N/A"), IF(I869&lt;4, 0, 0.25),IF(I869=1, IF(J869=1,0.25, 0.25), IF(I869&lt;13, 0.25, IF(I869&lt;26, 0.4, IF(I869&lt;51, 0.6, 0.75)))))</f>
        <v>0.25</v>
      </c>
      <c r="L869" s="15">
        <f>I869-M869</f>
        <v>0</v>
      </c>
      <c r="M869" s="15">
        <f>ROUNDUP(I869*K869,0)</f>
        <v>0</v>
      </c>
      <c r="N869" s="15">
        <f>M869*J869</f>
        <v>0</v>
      </c>
      <c r="O869" s="15">
        <v>0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1</v>
      </c>
      <c r="T869" s="15">
        <f>IF($S869&lt;1, "N/A", $M869)</f>
        <v>0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No</v>
      </c>
      <c r="AA869" s="17" t="str">
        <f>IF(C869="DM", "N/A", IF(Z869="No","N/A",VLOOKUP(B869,'Extension List'!$A$3:$AE$1972,19,FALSE)))</f>
        <v>N/A</v>
      </c>
      <c r="AB869" s="14" t="str">
        <f>IF(C869="DM", "N/A", IF(Z869="No","N/A",VLOOKUP(B869,'Extension List'!$A$3:$AE$1972,21,FALSE)))</f>
        <v>N/A</v>
      </c>
      <c r="AC869" s="14" t="str">
        <f>IF(AA869="N/A", "N/A", 0)</f>
        <v>N/A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>
        <f>IF(AD869="N/A", L869+T869, L869+AG869)</f>
        <v>0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42</v>
      </c>
      <c r="AS869" s="14" t="s">
        <v>42</v>
      </c>
      <c r="AT869" s="14" t="s">
        <v>42</v>
      </c>
      <c r="AU869" s="14" t="s">
        <v>42</v>
      </c>
      <c r="AV869" s="14" t="s">
        <v>42</v>
      </c>
      <c r="AW869" s="14" t="s">
        <v>42</v>
      </c>
      <c r="AX869" s="14" t="s">
        <v>42</v>
      </c>
      <c r="AY869" s="14" t="s">
        <v>40</v>
      </c>
      <c r="AZ869" s="14" t="s">
        <v>40</v>
      </c>
      <c r="BA869" s="14" t="s">
        <v>40</v>
      </c>
      <c r="BB869" s="14" t="s">
        <v>40</v>
      </c>
      <c r="BC869" s="14" t="s">
        <v>40</v>
      </c>
      <c r="BD869" s="14" t="s">
        <v>40</v>
      </c>
      <c r="BE869" s="14" t="s">
        <v>40</v>
      </c>
      <c r="BF869" s="14" t="s">
        <v>40</v>
      </c>
      <c r="BG869" s="14" t="s">
        <v>40</v>
      </c>
      <c r="BH869" s="14" t="s">
        <v>40</v>
      </c>
      <c r="BJ869" s="15">
        <f>IF(AR869="R", $CA869, IF(OR(AR869="P", AR869="T", AR869="N"), 0, IF($C869="DM", $T869, IF(OR(AR869="Y", AR869="IR"),$AM869,IF(AR869="C", IF($BI869="Y", IF($AF869="N/A", $Q869, $AF869), IF($AG869="N/A", $T869,$AG869)))))))</f>
        <v>0</v>
      </c>
      <c r="BK869" s="15">
        <f>IF(AS869="R", $CA869, IF(OR(AS869="P", AS869="T", AS869="N"), 0, IF($C869="DM", $T869, IF(OR(AS869="Y", AS869="IR"),$AM869,IF(AS869="C", IF($BI869="Y", IF($AF869="N/A", $Q869, $AF869), IF($AG869="N/A", $T869,$AG869)))))))</f>
        <v>0</v>
      </c>
      <c r="BL869" s="15">
        <f>IF(AT869="R", $CA869, IF(OR(AT869="P", AT869="T", AT869="N"), 0, IF($C869="DM", $T869, IF(OR(AT869="Y", AT869="IR"),$AM869,IF(AT869="C", IF($BI869="Y", IF($AF869="N/A", $Q869, $AF869), IF($AG869="N/A", $T869,$AG869)))))))</f>
        <v>0</v>
      </c>
      <c r="BM869" s="15">
        <f>IF(AU869="R", $CA869, IF(OR(AU869="P", AU869="T", AU869="N"), 0, IF($C869="DM", $T869, IF(OR(AU869="Y", AU869="IR"),$AM869,IF(AU869="C", IF($BI869="Y", IF($AF869="N/A", $Q869, $AF869), IF($AG869="N/A", $T869,$AG869)))))))</f>
        <v>0</v>
      </c>
      <c r="BN869" s="15">
        <f>IF(AV869="R", $CA869, IF(OR(AV869="P", AV869="T", AV869="N"), 0, IF($C869="DM", $T869, IF(OR(AV869="Y", AV869="IR"),$AM869,IF(AV869="C", IF($BI869="Y", IF($AF869="N/A", $Q869, $AF869), IF($AG869="N/A", $T869,$AG869)))))))</f>
        <v>0</v>
      </c>
      <c r="BO869" s="15">
        <f>IF(AW869="R", $CA869, IF(OR(AW869="P", AW869="T", AW869="N"), 0, IF($C869="DM", $T869, IF(OR(AW869="Y", AW869="IR"),$AM869,IF(AW869="C", IF($BI869="Y", IF($AF869="N/A", $Q869, $AF869), IF($AG869="N/A", $T869,$AG869)))))))</f>
        <v>0</v>
      </c>
      <c r="BP869" s="15">
        <f>IF(AX869="R", $CA869, IF(OR(AX869="P", AX869="T", AX869="N"), 0, IF($C869="DM", $T869, IF(OR(AX869="Y", AX869="IR"),$AM869,IF(AX869="C", IF($BI869="Y", IF($AF869="N/A", $Q869, $AF869), IF($AG869="N/A", $T869,$AG869)))))))</f>
        <v>0</v>
      </c>
      <c r="BQ869" s="15">
        <f>IF(AY869="R", $CA869, IF(OR(AY869="P", AY869="T", AY869="N"), 0, IF($C869="DM", $T869, IF(OR(AY869="Y", AY869="IR"),$AM869,IF(AY869="C", IF($BI869="Y", IF($AF869="N/A", $Q869, $AF869), IF($AG869="N/A", $T869,$AG869)))))))</f>
        <v>0</v>
      </c>
      <c r="BR869" s="15">
        <f>IF(AZ869="R", $CA869, IF(OR(AZ869="P", AZ869="T", AZ869="N"), 0, IF($C869="DM", $T869, IF(OR(AZ869="Y", AZ869="IR"),$AM869,IF(AZ869="C", IF($BI869="Y", IF($AF869="N/A", $Q869, $AF869), IF($AG869="N/A", $T869,$AG869)))))))</f>
        <v>0</v>
      </c>
      <c r="BS869" s="15">
        <f>IF(BA869="R", $CA869, IF(OR(BA869="P", BA869="T", BA869="N"), 0, IF($C869="DM", $T869, IF(OR(BA869="Y", BA869="IR"),$AM869,IF(BA869="C", IF($BI869="Y", IF($AF869="N/A", $Q869, $AF869), IF($AG869="N/A", $T869,$AG869)))))))</f>
        <v>0</v>
      </c>
      <c r="BT869" s="15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0</v>
      </c>
      <c r="BU869" s="15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0</v>
      </c>
      <c r="BV869" s="15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0</v>
      </c>
      <c r="BW869" s="15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0</v>
      </c>
      <c r="BX869" s="15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0</v>
      </c>
      <c r="BY869" s="15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0</v>
      </c>
      <c r="BZ869" s="15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0</v>
      </c>
      <c r="CA869" s="14" t="s">
        <v>75</v>
      </c>
      <c r="CB869" s="15">
        <f>BZ869</f>
        <v>0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S:0 G:0 GR:0</v>
      </c>
      <c r="CH869" s="6"/>
      <c r="CK869" s="6"/>
      <c r="CL869" s="6"/>
      <c r="CM869" s="6"/>
      <c r="CN869" s="6"/>
      <c r="CO869" s="6"/>
      <c r="CP869" s="6"/>
    </row>
    <row r="870" spans="1:94" x14ac:dyDescent="0.25">
      <c r="A870" s="13">
        <v>6265</v>
      </c>
      <c r="B870" s="14"/>
      <c r="C870" s="14"/>
      <c r="D870" s="14"/>
      <c r="E870" s="14" t="e">
        <f>VLOOKUP(B870, 'Rookie Year'!$A$2:$B$55555,2,FALSE)</f>
        <v>#N/A</v>
      </c>
      <c r="F870" s="14">
        <v>2025</v>
      </c>
      <c r="G870" s="14" t="s">
        <v>42</v>
      </c>
      <c r="H870" s="14"/>
      <c r="I870" s="15"/>
      <c r="J870" s="14">
        <v>1</v>
      </c>
      <c r="K870" s="16">
        <f>IF(AND(G870&lt;&gt;"N",R870="N/A"), IF(I870&lt;4, 0, 0.25),IF(I870=1, IF(J870=1,0.25, 0.25), IF(I870&lt;13, 0.25, IF(I870&lt;26, 0.4, IF(I870&lt;51, 0.6, 0.75)))))</f>
        <v>0.25</v>
      </c>
      <c r="L870" s="15">
        <f>I870-M870</f>
        <v>0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1</v>
      </c>
      <c r="T870" s="15">
        <f>IF($S870&lt;1, "N/A", $M870)</f>
        <v>0</v>
      </c>
      <c r="U870" s="15" t="str">
        <f>IF($S870&lt;2, "N/A", $M870)</f>
        <v>N/A</v>
      </c>
      <c r="V870" s="15" t="str">
        <f>IF($S870&lt;3, "N/A", $M870)</f>
        <v>N/A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List'!$A$3:$AE$1972,19,FALSE)))</f>
        <v>N/A</v>
      </c>
      <c r="AB870" s="14" t="str">
        <f>IF(C870="DM", "N/A", IF(Z870="No","N/A",VLOOKUP(B870,'Extension List'!$A$3:$AE$1972,21,FALSE)))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>
        <f>IF(AD870="N/A", L870+T870, L870+AG870)</f>
        <v>0</v>
      </c>
      <c r="AN870" s="15" t="str">
        <f>IF(AD870="N/A", IF(U870="N/A", "N/A", L870+U870), AD870+AH870)</f>
        <v>N/A</v>
      </c>
      <c r="AO870" s="15" t="str">
        <f>IF(AD870="N/A", IF(V870="N/A", "N/A", L870+V870), IF(AI870="N/A", "N/A", AD870+AI870))</f>
        <v>N/A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42</v>
      </c>
      <c r="AS870" s="14" t="s">
        <v>42</v>
      </c>
      <c r="AT870" s="14" t="s">
        <v>42</v>
      </c>
      <c r="AU870" s="14" t="s">
        <v>42</v>
      </c>
      <c r="AV870" s="14" t="s">
        <v>42</v>
      </c>
      <c r="AW870" s="14" t="s">
        <v>42</v>
      </c>
      <c r="AX870" s="14" t="s">
        <v>42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>
        <f>IF(AR870="R", $CA870, IF(OR(AR870="P", AR870="T", AR870="N"), 0, IF($C870="DM", $T870, IF(OR(AR870="Y", AR870="IR"),$AM870,IF(AR870="C", IF($BI870="Y", IF($AF870="N/A", $Q870, $AF870), IF($AG870="N/A", $T870,$AG870)))))))</f>
        <v>0</v>
      </c>
      <c r="BK870" s="15">
        <f>IF(AS870="R", $CA870, IF(OR(AS870="P", AS870="T", AS870="N"), 0, IF($C870="DM", $T870, IF(OR(AS870="Y", AS870="IR"),$AM870,IF(AS870="C", IF($BI870="Y", IF($AF870="N/A", $Q870, $AF870), IF($AG870="N/A", $T870,$AG870)))))))</f>
        <v>0</v>
      </c>
      <c r="BL870" s="15">
        <f>IF(AT870="R", $CA870, IF(OR(AT870="P", AT870="T", AT870="N"), 0, IF($C870="DM", $T870, IF(OR(AT870="Y", AT870="IR"),$AM870,IF(AT870="C", IF($BI870="Y", IF($AF870="N/A", $Q870, $AF870), IF($AG870="N/A", $T870,$AG870)))))))</f>
        <v>0</v>
      </c>
      <c r="BM870" s="15">
        <f>IF(AU870="R", $CA870, IF(OR(AU870="P", AU870="T", AU870="N"), 0, IF($C870="DM", $T870, IF(OR(AU870="Y", AU870="IR"),$AM870,IF(AU870="C", IF($BI870="Y", IF($AF870="N/A", $Q870, $AF870), IF($AG870="N/A", $T870,$AG870)))))))</f>
        <v>0</v>
      </c>
      <c r="BN870" s="15">
        <f>IF(AV870="R", $CA870, IF(OR(AV870="P", AV870="T", AV870="N"), 0, IF($C870="DM", $T870, IF(OR(AV870="Y", AV870="IR"),$AM870,IF(AV870="C", IF($BI870="Y", IF($AF870="N/A", $Q870, $AF870), IF($AG870="N/A", $T870,$AG870)))))))</f>
        <v>0</v>
      </c>
      <c r="BO870" s="15">
        <f>IF(AW870="R", $CA870, IF(OR(AW870="P", AW870="T", AW870="N"), 0, IF($C870="DM", $T870, IF(OR(AW870="Y", AW870="IR"),$AM870,IF(AW870="C", IF($BI870="Y", IF($AF870="N/A", $Q870, $AF870), IF($AG870="N/A", $T870,$AG870)))))))</f>
        <v>0</v>
      </c>
      <c r="BP870" s="15">
        <f>IF(AX870="R", $CA870, IF(OR(AX870="P", AX870="T", AX870="N"), 0, IF($C870="DM", $T870, IF(OR(AX870="Y", AX870="IR"),$AM870,IF(AX870="C", IF($BI870="Y", IF($AF870="N/A", $Q870, $AF870), IF($AG870="N/A", $T870,$AG870)))))))</f>
        <v>0</v>
      </c>
      <c r="BQ870" s="15">
        <f>IF(AY870="R", $CA870, IF(OR(AY870="P", AY870="T", AY870="N"), 0, IF($C870="DM", $T870, IF(OR(AY870="Y", AY870="IR"),$AM870,IF(AY870="C", IF($BI870="Y", IF($AF870="N/A", $Q870, $AF870), IF($AG870="N/A", $T870,$AG870)))))))</f>
        <v>0</v>
      </c>
      <c r="BR870" s="15">
        <f>IF(AZ870="R", $CA870, IF(OR(AZ870="P", AZ870="T", AZ870="N"), 0, IF($C870="DM", $T870, IF(OR(AZ870="Y", AZ870="IR"),$AM870,IF(AZ870="C", IF($BI870="Y", IF($AF870="N/A", $Q870, $AF870), IF($AG870="N/A", $T870,$AG870)))))))</f>
        <v>0</v>
      </c>
      <c r="BS870" s="15">
        <f>IF(BA870="R", $CA870, IF(OR(BA870="P", BA870="T", BA870="N"), 0, IF($C870="DM", $T870, IF(OR(BA870="Y", BA870="IR"),$AM870,IF(BA870="C", IF($BI870="Y", IF($AF870="N/A", $Q870, $AF870), IF($AG870="N/A", $T870,$AG870)))))))</f>
        <v>0</v>
      </c>
      <c r="BT870" s="15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0</v>
      </c>
      <c r="BU870" s="15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0</v>
      </c>
      <c r="BV870" s="15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0</v>
      </c>
      <c r="BW870" s="15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0</v>
      </c>
      <c r="BX870" s="15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0</v>
      </c>
      <c r="BY870" s="15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0</v>
      </c>
      <c r="BZ870" s="15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0</v>
      </c>
      <c r="CA870" s="14" t="s">
        <v>75</v>
      </c>
      <c r="CB870" s="15">
        <f>BZ870</f>
        <v>0</v>
      </c>
      <c r="CC870" s="14" t="str">
        <f>IF(OR($BH870="T", $BH870="R"), 0, IF($BH870="C", IF($BI870="Y", IF($BA870="C", 0, IF(AF870="N/A", Q870-T870, AF870-AG870)), IF($AF870="N/A", U870, AH870)), AN870))</f>
        <v>N/A</v>
      </c>
      <c r="CD870" s="14" t="str">
        <f>IF(OR($BH870="T", $BH870="R"), 0, IF($BH870="C", IF($BI870="Y", 0, IF($AF870="N/A", V870, AI870)), AO870))</f>
        <v>N/A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G:0 GR:0</v>
      </c>
      <c r="CH870" s="6"/>
      <c r="CK870" s="6"/>
      <c r="CL870" s="6"/>
      <c r="CM870" s="6"/>
      <c r="CN870" s="6"/>
      <c r="CO870" s="6"/>
      <c r="CP870" s="6"/>
    </row>
    <row r="871" spans="1:94" x14ac:dyDescent="0.25">
      <c r="A871" s="13">
        <v>6266</v>
      </c>
      <c r="B871" s="14"/>
      <c r="C871" s="14"/>
      <c r="D871" s="14"/>
      <c r="E871" s="14" t="e">
        <f>VLOOKUP(B871, 'Rookie Year'!$A$2:$B$55555,2,FALSE)</f>
        <v>#N/A</v>
      </c>
      <c r="F871" s="14">
        <v>2025</v>
      </c>
      <c r="G871" s="14" t="s">
        <v>42</v>
      </c>
      <c r="H871" s="14"/>
      <c r="I871" s="15"/>
      <c r="J871" s="14">
        <v>1</v>
      </c>
      <c r="K871" s="16">
        <f>IF(AND(G871&lt;&gt;"N",R871="N/A"), IF(I871&lt;4, 0, 0.25),IF(I871=1, IF(J871=1,0.25, 0.25), IF(I871&lt;13, 0.25, IF(I871&lt;26, 0.4, IF(I871&lt;51, 0.6, 0.75)))))</f>
        <v>0.25</v>
      </c>
      <c r="L871" s="15">
        <f>I871-M871</f>
        <v>0</v>
      </c>
      <c r="M871" s="15">
        <f>ROUNDUP(I871*K871,0)</f>
        <v>0</v>
      </c>
      <c r="N871" s="15">
        <f>M871*J871</f>
        <v>0</v>
      </c>
      <c r="O871" s="15">
        <v>0</v>
      </c>
      <c r="P871" s="15">
        <v>0</v>
      </c>
      <c r="Q871" s="15">
        <f>N871-O871-P871</f>
        <v>0</v>
      </c>
      <c r="R871" s="14" t="s">
        <v>75</v>
      </c>
      <c r="S871" s="14">
        <f>IF(R871="N/A", J871-($B$1-F871), J871-($B$1-R871))</f>
        <v>1</v>
      </c>
      <c r="T871" s="15">
        <f>IF($S871&lt;1, "N/A", $M871)</f>
        <v>0</v>
      </c>
      <c r="U871" s="15" t="str">
        <f>IF($S871&lt;2, "N/A", $M871)</f>
        <v>N/A</v>
      </c>
      <c r="V871" s="15" t="str">
        <f>IF($S871&lt;3, "N/A", $M871)</f>
        <v>N/A</v>
      </c>
      <c r="W871" s="15" t="str">
        <f>IF($S871&lt;4, "N/A", $M871)</f>
        <v>N/A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List'!$A$3:$AE$1972,19,FALSE)))</f>
        <v>N/A</v>
      </c>
      <c r="AB871" s="14" t="str">
        <f>IF(C871="DM", "N/A", IF(Z871="No","N/A",VLOOKUP(B871,'Extension List'!$A$3:$AE$1972,21,FALSE)))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>
        <f>IF(AD871="N/A", L871+T871, L871+AG871)</f>
        <v>0</v>
      </c>
      <c r="AN871" s="15" t="str">
        <f>IF(AD871="N/A", IF(U871="N/A", "N/A", L871+U871), AD871+AH871)</f>
        <v>N/A</v>
      </c>
      <c r="AO871" s="15" t="str">
        <f>IF(AD871="N/A", IF(V871="N/A", "N/A", L871+V871), IF(AI871="N/A", "N/A", AD871+AI871))</f>
        <v>N/A</v>
      </c>
      <c r="AP871" s="15" t="str">
        <f>IF(AD871="N/A", IF(W871="N/A", "N/A", L871+W871), IF(AJ871="N/A", "N/A", AD871+AJ871))</f>
        <v>N/A</v>
      </c>
      <c r="AQ871" s="15" t="str">
        <f>IF(AD871="N/A", IF(X871="N/A", "N/A", L871+X871), IF(AK871="N/A", "N/A", AD871+AK871))</f>
        <v>N/A</v>
      </c>
      <c r="AR871" s="14" t="s">
        <v>42</v>
      </c>
      <c r="AS871" s="14" t="s">
        <v>42</v>
      </c>
      <c r="AT871" s="14" t="s">
        <v>42</v>
      </c>
      <c r="AU871" s="14" t="s">
        <v>42</v>
      </c>
      <c r="AV871" s="14" t="s">
        <v>42</v>
      </c>
      <c r="AW871" s="14" t="s">
        <v>42</v>
      </c>
      <c r="AX871" s="14" t="s">
        <v>42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>
        <f>IF(AR871="R", $CA871, IF(OR(AR871="P", AR871="T", AR871="N"), 0, IF($C871="DM", $T871, IF(OR(AR871="Y", AR871="IR"),$AM871,IF(AR871="C", IF($BI871="Y", IF($AF871="N/A", $Q871, $AF871), IF($AG871="N/A", $T871,$AG871)))))))</f>
        <v>0</v>
      </c>
      <c r="BK871" s="15">
        <f>IF(AS871="R", $CA871, IF(OR(AS871="P", AS871="T", AS871="N"), 0, IF($C871="DM", $T871, IF(OR(AS871="Y", AS871="IR"),$AM871,IF(AS871="C", IF($BI871="Y", IF($AF871="N/A", $Q871, $AF871), IF($AG871="N/A", $T871,$AG871)))))))</f>
        <v>0</v>
      </c>
      <c r="BL871" s="15">
        <f>IF(AT871="R", $CA871, IF(OR(AT871="P", AT871="T", AT871="N"), 0, IF($C871="DM", $T871, IF(OR(AT871="Y", AT871="IR"),$AM871,IF(AT871="C", IF($BI871="Y", IF($AF871="N/A", $Q871, $AF871), IF($AG871="N/A", $T871,$AG871)))))))</f>
        <v>0</v>
      </c>
      <c r="BM871" s="15">
        <f>IF(AU871="R", $CA871, IF(OR(AU871="P", AU871="T", AU871="N"), 0, IF($C871="DM", $T871, IF(OR(AU871="Y", AU871="IR"),$AM871,IF(AU871="C", IF($BI871="Y", IF($AF871="N/A", $Q871, $AF871), IF($AG871="N/A", $T871,$AG871)))))))</f>
        <v>0</v>
      </c>
      <c r="BN871" s="15">
        <f>IF(AV871="R", $CA871, IF(OR(AV871="P", AV871="T", AV871="N"), 0, IF($C871="DM", $T871, IF(OR(AV871="Y", AV871="IR"),$AM871,IF(AV871="C", IF($BI871="Y", IF($AF871="N/A", $Q871, $AF871), IF($AG871="N/A", $T871,$AG871)))))))</f>
        <v>0</v>
      </c>
      <c r="BO871" s="15">
        <f>IF(AW871="R", $CA871, IF(OR(AW871="P", AW871="T", AW871="N"), 0, IF($C871="DM", $T871, IF(OR(AW871="Y", AW871="IR"),$AM871,IF(AW871="C", IF($BI871="Y", IF($AF871="N/A", $Q871, $AF871), IF($AG871="N/A", $T871,$AG871)))))))</f>
        <v>0</v>
      </c>
      <c r="BP871" s="15">
        <f>IF(AX871="R", $CA871, IF(OR(AX871="P", AX871="T", AX871="N"), 0, IF($C871="DM", $T871, IF(OR(AX871="Y", AX871="IR"),$AM871,IF(AX871="C", IF($BI871="Y", IF($AF871="N/A", $Q871, $AF871), IF($AG871="N/A", $T871,$AG871)))))))</f>
        <v>0</v>
      </c>
      <c r="BQ871" s="15">
        <f>IF(AY871="R", $CA871, IF(OR(AY871="P", AY871="T", AY871="N"), 0, IF($C871="DM", $T871, IF(OR(AY871="Y", AY871="IR"),$AM871,IF(AY871="C", IF($BI871="Y", IF($AF871="N/A", $Q871, $AF871), IF($AG871="N/A", $T871,$AG871)))))))</f>
        <v>0</v>
      </c>
      <c r="BR871" s="15">
        <f>IF(AZ871="R", $CA871, IF(OR(AZ871="P", AZ871="T", AZ871="N"), 0, IF($C871="DM", $T871, IF(OR(AZ871="Y", AZ871="IR"),$AM871,IF(AZ871="C", IF($BI871="Y", IF($AF871="N/A", $Q871, $AF871), IF($AG871="N/A", $T871,$AG871)))))))</f>
        <v>0</v>
      </c>
      <c r="BS871" s="15">
        <f>IF(BA871="R", $CA871, IF(OR(BA871="P", BA871="T", BA871="N"), 0, IF($C871="DM", $T871, IF(OR(BA871="Y", BA871="IR"),$AM871,IF(BA871="C", IF($BI871="Y", IF($AF871="N/A", $Q871, $AF871), IF($AG871="N/A", $T871,$AG871)))))))</f>
        <v>0</v>
      </c>
      <c r="BT871" s="15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0</v>
      </c>
      <c r="BU871" s="15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0</v>
      </c>
      <c r="BV871" s="15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0</v>
      </c>
      <c r="BW871" s="15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0</v>
      </c>
      <c r="BX871" s="15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0</v>
      </c>
      <c r="BY871" s="15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0</v>
      </c>
      <c r="BZ871" s="15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0</v>
      </c>
      <c r="CA871" s="14" t="s">
        <v>75</v>
      </c>
      <c r="CB871" s="15">
        <f>BZ871</f>
        <v>0</v>
      </c>
      <c r="CC871" s="14" t="str">
        <f>IF(OR($BH871="T", $BH871="R"), 0, IF($BH871="C", IF($BI871="Y", IF($BA871="C", 0, IF(AF871="N/A", Q871-T871, AF871-AG871)), IF($AF871="N/A", U871, AH871)), AN871))</f>
        <v>N/A</v>
      </c>
      <c r="CD871" s="14" t="str">
        <f>IF(OR($BH871="T", $BH871="R"), 0, IF($BH871="C", IF($BI871="Y", 0, IF($AF871="N/A", V871, AI871)), AO871))</f>
        <v>N/A</v>
      </c>
      <c r="CE871" s="14" t="str">
        <f>IF(OR($BH871="T", $BH871="R"), 0, IF($BH871="C", IF($BI871="Y", 0, IF($AF871="N/A", W871, AJ871)), AP871))</f>
        <v>N/A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G:0 GR:0</v>
      </c>
      <c r="CH871" s="6"/>
      <c r="CK871" s="6"/>
      <c r="CL871" s="6"/>
      <c r="CM871" s="6"/>
      <c r="CN871" s="6"/>
      <c r="CO871" s="6"/>
      <c r="CP871" s="6"/>
    </row>
    <row r="872" spans="1:94" x14ac:dyDescent="0.25">
      <c r="A872" s="13">
        <v>6267</v>
      </c>
      <c r="B872" s="14"/>
      <c r="C872" s="14"/>
      <c r="D872" s="14"/>
      <c r="E872" s="14" t="e">
        <f>VLOOKUP(B872, 'Rookie Year'!$A$2:$B$55555,2,FALSE)</f>
        <v>#N/A</v>
      </c>
      <c r="F872" s="14">
        <v>2025</v>
      </c>
      <c r="G872" s="14" t="s">
        <v>42</v>
      </c>
      <c r="H872" s="14"/>
      <c r="I872" s="15"/>
      <c r="J872" s="14">
        <v>1</v>
      </c>
      <c r="K872" s="16">
        <f>IF(AND(G872&lt;&gt;"N",R872="N/A"), IF(I872&lt;4, 0, 0.25),IF(I872=1, IF(J872=1,0.25, 0.25), IF(I872&lt;13, 0.25, IF(I872&lt;26, 0.4, IF(I872&lt;51, 0.6, 0.75)))))</f>
        <v>0.25</v>
      </c>
      <c r="L872" s="15">
        <f>I872-M872</f>
        <v>0</v>
      </c>
      <c r="M872" s="15">
        <f>ROUNDUP(I872*K872,0)</f>
        <v>0</v>
      </c>
      <c r="N872" s="15">
        <f>M872*J872</f>
        <v>0</v>
      </c>
      <c r="O872" s="15">
        <v>0</v>
      </c>
      <c r="P872" s="15">
        <v>0</v>
      </c>
      <c r="Q872" s="15">
        <f>N872-O872-P872</f>
        <v>0</v>
      </c>
      <c r="R872" s="14" t="s">
        <v>75</v>
      </c>
      <c r="S872" s="14">
        <f>IF(R872="N/A", J872-($B$1-F872), J872-($B$1-R872))</f>
        <v>1</v>
      </c>
      <c r="T872" s="15">
        <f>IF($S872&lt;1, "N/A", $M872)</f>
        <v>0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No</v>
      </c>
      <c r="AA872" s="17" t="str">
        <f>IF(C872="DM", "N/A", IF(Z872="No","N/A",VLOOKUP(B872,'Extension List'!$A$3:$AE$1972,19,FALSE)))</f>
        <v>N/A</v>
      </c>
      <c r="AB872" s="14" t="str">
        <f>IF(C872="DM", "N/A", IF(Z872="No","N/A",VLOOKUP(B872,'Extension List'!$A$3:$AE$1972,21,FALSE)))</f>
        <v>N/A</v>
      </c>
      <c r="AC872" s="14" t="str">
        <f>IF(AA872="N/A", "N/A", 0)</f>
        <v>N/A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>
        <f>IF(AD872="N/A", L872+T872, L872+AG872)</f>
        <v>0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42</v>
      </c>
      <c r="AS872" s="14" t="s">
        <v>42</v>
      </c>
      <c r="AT872" s="14" t="s">
        <v>42</v>
      </c>
      <c r="AU872" s="14" t="s">
        <v>42</v>
      </c>
      <c r="AV872" s="14" t="s">
        <v>42</v>
      </c>
      <c r="AW872" s="14" t="s">
        <v>42</v>
      </c>
      <c r="AX872" s="14" t="s">
        <v>42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J872" s="15">
        <f>IF(AR872="R", $CA872, IF(OR(AR872="P", AR872="T", AR872="N"), 0, IF($C872="DM", $T872, IF(OR(AR872="Y", AR872="IR"),$AM872,IF(AR872="C", IF($BI872="Y", IF($AF872="N/A", $Q872, $AF872), IF($AG872="N/A", $T872,$AG872)))))))</f>
        <v>0</v>
      </c>
      <c r="BK872" s="15">
        <f>IF(AS872="R", $CA872, IF(OR(AS872="P", AS872="T", AS872="N"), 0, IF($C872="DM", $T872, IF(OR(AS872="Y", AS872="IR"),$AM872,IF(AS872="C", IF($BI872="Y", IF($AF872="N/A", $Q872, $AF872), IF($AG872="N/A", $T872,$AG872)))))))</f>
        <v>0</v>
      </c>
      <c r="BL872" s="15">
        <f>IF(AT872="R", $CA872, IF(OR(AT872="P", AT872="T", AT872="N"), 0, IF($C872="DM", $T872, IF(OR(AT872="Y", AT872="IR"),$AM872,IF(AT872="C", IF($BI872="Y", IF($AF872="N/A", $Q872, $AF872), IF($AG872="N/A", $T872,$AG872)))))))</f>
        <v>0</v>
      </c>
      <c r="BM872" s="15">
        <f>IF(AU872="R", $CA872, IF(OR(AU872="P", AU872="T", AU872="N"), 0, IF($C872="DM", $T872, IF(OR(AU872="Y", AU872="IR"),$AM872,IF(AU872="C", IF($BI872="Y", IF($AF872="N/A", $Q872, $AF872), IF($AG872="N/A", $T872,$AG872)))))))</f>
        <v>0</v>
      </c>
      <c r="BN872" s="15">
        <f>IF(AV872="R", $CA872, IF(OR(AV872="P", AV872="T", AV872="N"), 0, IF($C872="DM", $T872, IF(OR(AV872="Y", AV872="IR"),$AM872,IF(AV872="C", IF($BI872="Y", IF($AF872="N/A", $Q872, $AF872), IF($AG872="N/A", $T872,$AG872)))))))</f>
        <v>0</v>
      </c>
      <c r="BO872" s="15">
        <f>IF(AW872="R", $CA872, IF(OR(AW872="P", AW872="T", AW872="N"), 0, IF($C872="DM", $T872, IF(OR(AW872="Y", AW872="IR"),$AM872,IF(AW872="C", IF($BI872="Y", IF($AF872="N/A", $Q872, $AF872), IF($AG872="N/A", $T872,$AG872)))))))</f>
        <v>0</v>
      </c>
      <c r="BP872" s="15">
        <f>IF(AX872="R", $CA872, IF(OR(AX872="P", AX872="T", AX872="N"), 0, IF($C872="DM", $T872, IF(OR(AX872="Y", AX872="IR"),$AM872,IF(AX872="C", IF($BI872="Y", IF($AF872="N/A", $Q872, $AF872), IF($AG872="N/A", $T872,$AG872)))))))</f>
        <v>0</v>
      </c>
      <c r="BQ872" s="15">
        <f>IF(AY872="R", $CA872, IF(OR(AY872="P", AY872="T", AY872="N"), 0, IF($C872="DM", $T872, IF(OR(AY872="Y", AY872="IR"),$AM872,IF(AY872="C", IF($BI872="Y", IF($AF872="N/A", $Q872, $AF872), IF($AG872="N/A", $T872,$AG872)))))))</f>
        <v>0</v>
      </c>
      <c r="BR872" s="15">
        <f>IF(AZ872="R", $CA872, IF(OR(AZ872="P", AZ872="T", AZ872="N"), 0, IF($C872="DM", $T872, IF(OR(AZ872="Y", AZ872="IR"),$AM872,IF(AZ872="C", IF($BI872="Y", IF($AF872="N/A", $Q872, $AF872), IF($AG872="N/A", $T872,$AG872)))))))</f>
        <v>0</v>
      </c>
      <c r="BS872" s="15">
        <f>IF(BA872="R", $CA872, IF(OR(BA872="P", BA872="T", BA872="N"), 0, IF($C872="DM", $T872, IF(OR(BA872="Y", BA872="IR"),$AM872,IF(BA872="C", IF($BI872="Y", IF($AF872="N/A", $Q872, $AF872), IF($AG872="N/A", $T872,$AG872)))))))</f>
        <v>0</v>
      </c>
      <c r="BT872" s="15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0</v>
      </c>
      <c r="BU872" s="15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0</v>
      </c>
      <c r="BV872" s="15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0</v>
      </c>
      <c r="BW872" s="15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0</v>
      </c>
      <c r="BX872" s="15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0</v>
      </c>
      <c r="BY872" s="15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0</v>
      </c>
      <c r="BZ872" s="15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0</v>
      </c>
      <c r="CA872" s="14" t="s">
        <v>75</v>
      </c>
      <c r="CB872" s="15">
        <f>BZ872</f>
        <v>0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G:0 GR:0</v>
      </c>
      <c r="CH872" s="6"/>
      <c r="CK872" s="6"/>
      <c r="CL872" s="6"/>
      <c r="CM872" s="6"/>
      <c r="CN872" s="6"/>
      <c r="CO872" s="6"/>
      <c r="CP872" s="6"/>
    </row>
    <row r="873" spans="1:94" x14ac:dyDescent="0.25">
      <c r="A873" s="13">
        <v>6268</v>
      </c>
      <c r="B873" s="14"/>
      <c r="C873" s="14"/>
      <c r="D873" s="14"/>
      <c r="E873" s="14" t="e">
        <f>VLOOKUP(B873, 'Rookie Year'!$A$2:$B$55555,2,FALSE)</f>
        <v>#N/A</v>
      </c>
      <c r="F873" s="14">
        <v>2025</v>
      </c>
      <c r="G873" s="14" t="s">
        <v>42</v>
      </c>
      <c r="H873" s="14"/>
      <c r="I873" s="15"/>
      <c r="J873" s="14">
        <v>1</v>
      </c>
      <c r="K873" s="16">
        <f>IF(AND(G873&lt;&gt;"N",R873="N/A"), IF(I873&lt;4, 0, 0.25),IF(I873=1, IF(J873=1,0.25, 0.25), IF(I873&lt;13, 0.25, IF(I873&lt;26, 0.4, IF(I873&lt;51, 0.6, 0.75)))))</f>
        <v>0.25</v>
      </c>
      <c r="L873" s="15">
        <f>I873-M873</f>
        <v>0</v>
      </c>
      <c r="M873" s="15">
        <f>ROUNDUP(I873*K873,0)</f>
        <v>0</v>
      </c>
      <c r="N873" s="15">
        <f>M873*J873</f>
        <v>0</v>
      </c>
      <c r="O873" s="15">
        <v>0</v>
      </c>
      <c r="P873" s="15">
        <v>0</v>
      </c>
      <c r="Q873" s="15">
        <f>N873-O873-P873</f>
        <v>0</v>
      </c>
      <c r="R873" s="14" t="s">
        <v>75</v>
      </c>
      <c r="S873" s="14">
        <f>IF(R873="N/A", J873-($B$1-F873), J873-($B$1-R873))</f>
        <v>1</v>
      </c>
      <c r="T873" s="15">
        <f>IF($S873&lt;1, "N/A", $M873)</f>
        <v>0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List'!$A$3:$AE$1972,19,FALSE)))</f>
        <v>N/A</v>
      </c>
      <c r="AB873" s="14" t="str">
        <f>IF(C873="DM", "N/A", IF(Z873="No","N/A",VLOOKUP(B873,'Extension List'!$A$3:$AE$1972,21,FALSE)))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>
        <f>IF(AD873="N/A", L873+T873, L873+AG873)</f>
        <v>0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42</v>
      </c>
      <c r="AS873" s="14" t="s">
        <v>42</v>
      </c>
      <c r="AT873" s="14" t="s">
        <v>42</v>
      </c>
      <c r="AU873" s="14" t="s">
        <v>42</v>
      </c>
      <c r="AV873" s="14" t="s">
        <v>42</v>
      </c>
      <c r="AW873" s="14" t="s">
        <v>42</v>
      </c>
      <c r="AX873" s="14" t="s">
        <v>42</v>
      </c>
      <c r="AY873" s="14" t="s">
        <v>40</v>
      </c>
      <c r="AZ873" s="14" t="s">
        <v>40</v>
      </c>
      <c r="BA873" s="14" t="s">
        <v>40</v>
      </c>
      <c r="BB873" s="14" t="s">
        <v>40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>
        <f>IF(AR873="R", $CA873, IF(OR(AR873="P", AR873="T", AR873="N"), 0, IF($C873="DM", $T873, IF(OR(AR873="Y", AR873="IR"),$AM873,IF(AR873="C", IF($BI873="Y", IF($AF873="N/A", $Q873, $AF873), IF($AG873="N/A", $T873,$AG873)))))))</f>
        <v>0</v>
      </c>
      <c r="BK873" s="15">
        <f>IF(AS873="R", $CA873, IF(OR(AS873="P", AS873="T", AS873="N"), 0, IF($C873="DM", $T873, IF(OR(AS873="Y", AS873="IR"),$AM873,IF(AS873="C", IF($BI873="Y", IF($AF873="N/A", $Q873, $AF873), IF($AG873="N/A", $T873,$AG873)))))))</f>
        <v>0</v>
      </c>
      <c r="BL873" s="15">
        <f>IF(AT873="R", $CA873, IF(OR(AT873="P", AT873="T", AT873="N"), 0, IF($C873="DM", $T873, IF(OR(AT873="Y", AT873="IR"),$AM873,IF(AT873="C", IF($BI873="Y", IF($AF873="N/A", $Q873, $AF873), IF($AG873="N/A", $T873,$AG873)))))))</f>
        <v>0</v>
      </c>
      <c r="BM873" s="15">
        <f>IF(AU873="R", $CA873, IF(OR(AU873="P", AU873="T", AU873="N"), 0, IF($C873="DM", $T873, IF(OR(AU873="Y", AU873="IR"),$AM873,IF(AU873="C", IF($BI873="Y", IF($AF873="N/A", $Q873, $AF873), IF($AG873="N/A", $T873,$AG873)))))))</f>
        <v>0</v>
      </c>
      <c r="BN873" s="15">
        <f>IF(AV873="R", $CA873, IF(OR(AV873="P", AV873="T", AV873="N"), 0, IF($C873="DM", $T873, IF(OR(AV873="Y", AV873="IR"),$AM873,IF(AV873="C", IF($BI873="Y", IF($AF873="N/A", $Q873, $AF873), IF($AG873="N/A", $T873,$AG873)))))))</f>
        <v>0</v>
      </c>
      <c r="BO873" s="15">
        <f>IF(AW873="R", $CA873, IF(OR(AW873="P", AW873="T", AW873="N"), 0, IF($C873="DM", $T873, IF(OR(AW873="Y", AW873="IR"),$AM873,IF(AW873="C", IF($BI873="Y", IF($AF873="N/A", $Q873, $AF873), IF($AG873="N/A", $T873,$AG873)))))))</f>
        <v>0</v>
      </c>
      <c r="BP873" s="15">
        <f>IF(AX873="R", $CA873, IF(OR(AX873="P", AX873="T", AX873="N"), 0, IF($C873="DM", $T873, IF(OR(AX873="Y", AX873="IR"),$AM873,IF(AX873="C", IF($BI873="Y", IF($AF873="N/A", $Q873, $AF873), IF($AG873="N/A", $T873,$AG873)))))))</f>
        <v>0</v>
      </c>
      <c r="BQ873" s="15">
        <f>IF(AY873="R", $CA873, IF(OR(AY873="P", AY873="T", AY873="N"), 0, IF($C873="DM", $T873, IF(OR(AY873="Y", AY873="IR"),$AM873,IF(AY873="C", IF($BI873="Y", IF($AF873="N/A", $Q873, $AF873), IF($AG873="N/A", $T873,$AG873)))))))</f>
        <v>0</v>
      </c>
      <c r="BR873" s="15">
        <f>IF(AZ873="R", $CA873, IF(OR(AZ873="P", AZ873="T", AZ873="N"), 0, IF($C873="DM", $T873, IF(OR(AZ873="Y", AZ873="IR"),$AM873,IF(AZ873="C", IF($BI873="Y", IF($AF873="N/A", $Q873, $AF873), IF($AG873="N/A", $T873,$AG873)))))))</f>
        <v>0</v>
      </c>
      <c r="BS873" s="15">
        <f>IF(BA873="R", $CA873, IF(OR(BA873="P", BA873="T", BA873="N"), 0, IF($C873="DM", $T873, IF(OR(BA873="Y", BA873="IR"),$AM873,IF(BA873="C", IF($BI873="Y", IF($AF873="N/A", $Q873, $AF873), IF($AG873="N/A", $T873,$AG873)))))))</f>
        <v>0</v>
      </c>
      <c r="BT873" s="15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0</v>
      </c>
      <c r="BU873" s="15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0</v>
      </c>
      <c r="BV873" s="15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0</v>
      </c>
      <c r="BW873" s="15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0</v>
      </c>
      <c r="BX873" s="15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0</v>
      </c>
      <c r="BY873" s="15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0</v>
      </c>
      <c r="BZ873" s="15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0</v>
      </c>
      <c r="CA873" s="14" t="s">
        <v>75</v>
      </c>
      <c r="CB873" s="15">
        <f>BZ873</f>
        <v>0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G:0 GR:0</v>
      </c>
      <c r="CH873" s="6"/>
      <c r="CK873" s="6"/>
      <c r="CL873" s="6"/>
      <c r="CM873" s="6"/>
      <c r="CN873" s="6"/>
      <c r="CO873" s="6"/>
      <c r="CP873" s="6"/>
    </row>
    <row r="874" spans="1:94" x14ac:dyDescent="0.25">
      <c r="A874" s="13">
        <v>6269</v>
      </c>
      <c r="B874" s="14"/>
      <c r="C874" s="14"/>
      <c r="D874" s="14"/>
      <c r="E874" s="14" t="e">
        <f>VLOOKUP(B874, 'Rookie Year'!$A$2:$B$55555,2,FALSE)</f>
        <v>#N/A</v>
      </c>
      <c r="F874" s="14">
        <v>2025</v>
      </c>
      <c r="G874" s="14" t="s">
        <v>42</v>
      </c>
      <c r="H874" s="14"/>
      <c r="I874" s="15"/>
      <c r="J874" s="14">
        <v>1</v>
      </c>
      <c r="K874" s="16">
        <f>IF(AND(G874&lt;&gt;"N",R874="N/A"), IF(I874&lt;4, 0, 0.25),IF(I874=1, IF(J874=1,0.25, 0.25), IF(I874&lt;13, 0.25, IF(I874&lt;26, 0.4, IF(I874&lt;51, 0.6, 0.75)))))</f>
        <v>0.25</v>
      </c>
      <c r="L874" s="15">
        <f>I874-M874</f>
        <v>0</v>
      </c>
      <c r="M874" s="15">
        <f>ROUNDUP(I874*K874,0)</f>
        <v>0</v>
      </c>
      <c r="N874" s="15">
        <f>M874*J874</f>
        <v>0</v>
      </c>
      <c r="O874" s="15">
        <v>0</v>
      </c>
      <c r="P874" s="15">
        <v>0</v>
      </c>
      <c r="Q874" s="15">
        <f>N874-O874-P874</f>
        <v>0</v>
      </c>
      <c r="R874" s="14" t="s">
        <v>75</v>
      </c>
      <c r="S874" s="14">
        <f>IF(R874="N/A", J874-($B$1-F874), J874-($B$1-R874))</f>
        <v>1</v>
      </c>
      <c r="T874" s="15">
        <f>IF($S874&lt;1, "N/A", $M874)</f>
        <v>0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No</v>
      </c>
      <c r="AA874" s="17" t="str">
        <f>IF(C874="DM", "N/A", IF(Z874="No","N/A",VLOOKUP(B874,'Extension List'!$A$3:$AE$1972,19,FALSE)))</f>
        <v>N/A</v>
      </c>
      <c r="AB874" s="14" t="str">
        <f>IF(C874="DM", "N/A", IF(Z874="No","N/A",VLOOKUP(B874,'Extension List'!$A$3:$AE$1972,21,FALSE)))</f>
        <v>N/A</v>
      </c>
      <c r="AC874" s="14" t="str">
        <f>IF(AA874="N/A", "N/A", 0)</f>
        <v>N/A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>
        <f>IF(AD874="N/A", L874+T874, L874+AG874)</f>
        <v>0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42</v>
      </c>
      <c r="AS874" s="14" t="s">
        <v>42</v>
      </c>
      <c r="AT874" s="14" t="s">
        <v>42</v>
      </c>
      <c r="AU874" s="14" t="s">
        <v>42</v>
      </c>
      <c r="AV874" s="14" t="s">
        <v>42</v>
      </c>
      <c r="AW874" s="14" t="s">
        <v>42</v>
      </c>
      <c r="AX874" s="14" t="s">
        <v>42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J874" s="15">
        <f>IF(AR874="R", $CA874, IF(OR(AR874="P", AR874="T", AR874="N"), 0, IF($C874="DM", $T874, IF(OR(AR874="Y", AR874="IR"),$AM874,IF(AR874="C", IF($BI874="Y", IF($AF874="N/A", $Q874, $AF874), IF($AG874="N/A", $T874,$AG874)))))))</f>
        <v>0</v>
      </c>
      <c r="BK874" s="15">
        <f>IF(AS874="R", $CA874, IF(OR(AS874="P", AS874="T", AS874="N"), 0, IF($C874="DM", $T874, IF(OR(AS874="Y", AS874="IR"),$AM874,IF(AS874="C", IF($BI874="Y", IF($AF874="N/A", $Q874, $AF874), IF($AG874="N/A", $T874,$AG874)))))))</f>
        <v>0</v>
      </c>
      <c r="BL874" s="15">
        <f>IF(AT874="R", $CA874, IF(OR(AT874="P", AT874="T", AT874="N"), 0, IF($C874="DM", $T874, IF(OR(AT874="Y", AT874="IR"),$AM874,IF(AT874="C", IF($BI874="Y", IF($AF874="N/A", $Q874, $AF874), IF($AG874="N/A", $T874,$AG874)))))))</f>
        <v>0</v>
      </c>
      <c r="BM874" s="15">
        <f>IF(AU874="R", $CA874, IF(OR(AU874="P", AU874="T", AU874="N"), 0, IF($C874="DM", $T874, IF(OR(AU874="Y", AU874="IR"),$AM874,IF(AU874="C", IF($BI874="Y", IF($AF874="N/A", $Q874, $AF874), IF($AG874="N/A", $T874,$AG874)))))))</f>
        <v>0</v>
      </c>
      <c r="BN874" s="15">
        <f>IF(AV874="R", $CA874, IF(OR(AV874="P", AV874="T", AV874="N"), 0, IF($C874="DM", $T874, IF(OR(AV874="Y", AV874="IR"),$AM874,IF(AV874="C", IF($BI874="Y", IF($AF874="N/A", $Q874, $AF874), IF($AG874="N/A", $T874,$AG874)))))))</f>
        <v>0</v>
      </c>
      <c r="BO874" s="15">
        <f>IF(AW874="R", $CA874, IF(OR(AW874="P", AW874="T", AW874="N"), 0, IF($C874="DM", $T874, IF(OR(AW874="Y", AW874="IR"),$AM874,IF(AW874="C", IF($BI874="Y", IF($AF874="N/A", $Q874, $AF874), IF($AG874="N/A", $T874,$AG874)))))))</f>
        <v>0</v>
      </c>
      <c r="BP874" s="15">
        <f>IF(AX874="R", $CA874, IF(OR(AX874="P", AX874="T", AX874="N"), 0, IF($C874="DM", $T874, IF(OR(AX874="Y", AX874="IR"),$AM874,IF(AX874="C", IF($BI874="Y", IF($AF874="N/A", $Q874, $AF874), IF($AG874="N/A", $T874,$AG874)))))))</f>
        <v>0</v>
      </c>
      <c r="BQ874" s="15">
        <f>IF(AY874="R", $CA874, IF(OR(AY874="P", AY874="T", AY874="N"), 0, IF($C874="DM", $T874, IF(OR(AY874="Y", AY874="IR"),$AM874,IF(AY874="C", IF($BI874="Y", IF($AF874="N/A", $Q874, $AF874), IF($AG874="N/A", $T874,$AG874)))))))</f>
        <v>0</v>
      </c>
      <c r="BR874" s="15">
        <f>IF(AZ874="R", $CA874, IF(OR(AZ874="P", AZ874="T", AZ874="N"), 0, IF($C874="DM", $T874, IF(OR(AZ874="Y", AZ874="IR"),$AM874,IF(AZ874="C", IF($BI874="Y", IF($AF874="N/A", $Q874, $AF874), IF($AG874="N/A", $T874,$AG874)))))))</f>
        <v>0</v>
      </c>
      <c r="BS874" s="15">
        <f>IF(BA874="R", $CA874, IF(OR(BA874="P", BA874="T", BA874="N"), 0, IF($C874="DM", $T874, IF(OR(BA874="Y", BA874="IR"),$AM874,IF(BA874="C", IF($BI874="Y", IF($AF874="N/A", $Q874, $AF874), IF($AG874="N/A", $T874,$AG874)))))))</f>
        <v>0</v>
      </c>
      <c r="BT874" s="15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0</v>
      </c>
      <c r="BU874" s="15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0</v>
      </c>
      <c r="BV874" s="15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0</v>
      </c>
      <c r="BW874" s="15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0</v>
      </c>
      <c r="BX874" s="15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0</v>
      </c>
      <c r="BY874" s="15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0</v>
      </c>
      <c r="BZ874" s="15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0</v>
      </c>
      <c r="CA874" s="14" t="s">
        <v>75</v>
      </c>
      <c r="CB874" s="15">
        <f>BZ874</f>
        <v>0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G:0 GR:0</v>
      </c>
      <c r="CH874" s="6"/>
      <c r="CK874" s="6"/>
      <c r="CL874" s="6"/>
      <c r="CM874" s="6"/>
      <c r="CN874" s="6"/>
      <c r="CO874" s="6"/>
      <c r="CP874" s="6"/>
    </row>
    <row r="875" spans="1:94" x14ac:dyDescent="0.25">
      <c r="A875" s="13">
        <v>6270</v>
      </c>
      <c r="B875" s="14"/>
      <c r="C875" s="14"/>
      <c r="D875" s="14"/>
      <c r="E875" s="14" t="e">
        <f>VLOOKUP(B875, 'Rookie Year'!$A$2:$B$55555,2,FALSE)</f>
        <v>#N/A</v>
      </c>
      <c r="F875" s="14">
        <v>2025</v>
      </c>
      <c r="G875" s="14" t="s">
        <v>42</v>
      </c>
      <c r="H875" s="14"/>
      <c r="I875" s="15"/>
      <c r="J875" s="14">
        <v>1</v>
      </c>
      <c r="K875" s="16">
        <f>IF(AND(G875&lt;&gt;"N",R875="N/A"), IF(I875&lt;4, 0, 0.25),IF(I875=1, IF(J875=1,0.25, 0.25), IF(I875&lt;13, 0.25, IF(I875&lt;26, 0.4, IF(I875&lt;51, 0.6, 0.75)))))</f>
        <v>0.25</v>
      </c>
      <c r="L875" s="15">
        <f>I875-M875</f>
        <v>0</v>
      </c>
      <c r="M875" s="15">
        <f>ROUNDUP(I875*K875,0)</f>
        <v>0</v>
      </c>
      <c r="N875" s="15">
        <f>M875*J875</f>
        <v>0</v>
      </c>
      <c r="O875" s="15">
        <v>0</v>
      </c>
      <c r="P875" s="15">
        <v>0</v>
      </c>
      <c r="Q875" s="15">
        <f>N875-O875-P875</f>
        <v>0</v>
      </c>
      <c r="R875" s="14" t="s">
        <v>75</v>
      </c>
      <c r="S875" s="14">
        <f>IF(R875="N/A", J875-($B$1-F875), J875-($B$1-R875))</f>
        <v>1</v>
      </c>
      <c r="T875" s="15">
        <f>IF($S875&lt;1, "N/A", $M875)</f>
        <v>0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List'!$A$3:$AE$1972,19,FALSE)))</f>
        <v>N/A</v>
      </c>
      <c r="AB875" s="14" t="str">
        <f>IF(C875="DM", "N/A", IF(Z875="No","N/A",VLOOKUP(B875,'Extension List'!$A$3:$AE$1972,21,FALSE)))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>
        <f>IF(AD875="N/A", L875+T875, L875+AG875)</f>
        <v>0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42</v>
      </c>
      <c r="AS875" s="14" t="s">
        <v>42</v>
      </c>
      <c r="AT875" s="14" t="s">
        <v>42</v>
      </c>
      <c r="AU875" s="14" t="s">
        <v>42</v>
      </c>
      <c r="AV875" s="14" t="s">
        <v>42</v>
      </c>
      <c r="AW875" s="14" t="s">
        <v>42</v>
      </c>
      <c r="AX875" s="14" t="s">
        <v>42</v>
      </c>
      <c r="AY875" s="14" t="s">
        <v>40</v>
      </c>
      <c r="AZ875" s="14" t="s">
        <v>40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>
        <f>IF(AR875="R", $CA875, IF(OR(AR875="P", AR875="T", AR875="N"), 0, IF($C875="DM", $T875, IF(OR(AR875="Y", AR875="IR"),$AM875,IF(AR875="C", IF($BI875="Y", IF($AF875="N/A", $Q875, $AF875), IF($AG875="N/A", $T875,$AG875)))))))</f>
        <v>0</v>
      </c>
      <c r="BK875" s="15">
        <f>IF(AS875="R", $CA875, IF(OR(AS875="P", AS875="T", AS875="N"), 0, IF($C875="DM", $T875, IF(OR(AS875="Y", AS875="IR"),$AM875,IF(AS875="C", IF($BI875="Y", IF($AF875="N/A", $Q875, $AF875), IF($AG875="N/A", $T875,$AG875)))))))</f>
        <v>0</v>
      </c>
      <c r="BL875" s="15">
        <f>IF(AT875="R", $CA875, IF(OR(AT875="P", AT875="T", AT875="N"), 0, IF($C875="DM", $T875, IF(OR(AT875="Y", AT875="IR"),$AM875,IF(AT875="C", IF($BI875="Y", IF($AF875="N/A", $Q875, $AF875), IF($AG875="N/A", $T875,$AG875)))))))</f>
        <v>0</v>
      </c>
      <c r="BM875" s="15">
        <f>IF(AU875="R", $CA875, IF(OR(AU875="P", AU875="T", AU875="N"), 0, IF($C875="DM", $T875, IF(OR(AU875="Y", AU875="IR"),$AM875,IF(AU875="C", IF($BI875="Y", IF($AF875="N/A", $Q875, $AF875), IF($AG875="N/A", $T875,$AG875)))))))</f>
        <v>0</v>
      </c>
      <c r="BN875" s="15">
        <f>IF(AV875="R", $CA875, IF(OR(AV875="P", AV875="T", AV875="N"), 0, IF($C875="DM", $T875, IF(OR(AV875="Y", AV875="IR"),$AM875,IF(AV875="C", IF($BI875="Y", IF($AF875="N/A", $Q875, $AF875), IF($AG875="N/A", $T875,$AG875)))))))</f>
        <v>0</v>
      </c>
      <c r="BO875" s="15">
        <f>IF(AW875="R", $CA875, IF(OR(AW875="P", AW875="T", AW875="N"), 0, IF($C875="DM", $T875, IF(OR(AW875="Y", AW875="IR"),$AM875,IF(AW875="C", IF($BI875="Y", IF($AF875="N/A", $Q875, $AF875), IF($AG875="N/A", $T875,$AG875)))))))</f>
        <v>0</v>
      </c>
      <c r="BP875" s="15">
        <f>IF(AX875="R", $CA875, IF(OR(AX875="P", AX875="T", AX875="N"), 0, IF($C875="DM", $T875, IF(OR(AX875="Y", AX875="IR"),$AM875,IF(AX875="C", IF($BI875="Y", IF($AF875="N/A", $Q875, $AF875), IF($AG875="N/A", $T875,$AG875)))))))</f>
        <v>0</v>
      </c>
      <c r="BQ875" s="15">
        <f>IF(AY875="R", $CA875, IF(OR(AY875="P", AY875="T", AY875="N"), 0, IF($C875="DM", $T875, IF(OR(AY875="Y", AY875="IR"),$AM875,IF(AY875="C", IF($BI875="Y", IF($AF875="N/A", $Q875, $AF875), IF($AG875="N/A", $T875,$AG875)))))))</f>
        <v>0</v>
      </c>
      <c r="BR875" s="15">
        <f>IF(AZ875="R", $CA875, IF(OR(AZ875="P", AZ875="T", AZ875="N"), 0, IF($C875="DM", $T875, IF(OR(AZ875="Y", AZ875="IR"),$AM875,IF(AZ875="C", IF($BI875="Y", IF($AF875="N/A", $Q875, $AF875), IF($AG875="N/A", $T875,$AG875)))))))</f>
        <v>0</v>
      </c>
      <c r="BS875" s="15">
        <f>IF(BA875="R", $CA875, IF(OR(BA875="P", BA875="T", BA875="N"), 0, IF($C875="DM", $T875, IF(OR(BA875="Y", BA875="IR"),$AM875,IF(BA875="C", IF($BI875="Y", IF($AF875="N/A", $Q875, $AF875), IF($AG875="N/A", $T875,$AG875)))))))</f>
        <v>0</v>
      </c>
      <c r="BT875" s="15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0</v>
      </c>
      <c r="BU875" s="15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0</v>
      </c>
      <c r="BV875" s="15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0</v>
      </c>
      <c r="BW875" s="15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0</v>
      </c>
      <c r="BX875" s="15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0</v>
      </c>
      <c r="BY875" s="15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0</v>
      </c>
      <c r="BZ875" s="15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0</v>
      </c>
      <c r="CA875" s="14" t="s">
        <v>75</v>
      </c>
      <c r="CB875" s="15">
        <f>BZ875</f>
        <v>0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G:0 GR:0</v>
      </c>
      <c r="CH875" s="6"/>
      <c r="CK875" s="6"/>
      <c r="CL875" s="6"/>
      <c r="CM875" s="6"/>
      <c r="CN875" s="6"/>
      <c r="CO875" s="6"/>
      <c r="CP875" s="6"/>
    </row>
    <row r="876" spans="1:94" x14ac:dyDescent="0.25">
      <c r="A876" s="13">
        <v>6271</v>
      </c>
      <c r="B876" s="14"/>
      <c r="C876" s="14"/>
      <c r="D876" s="14"/>
      <c r="E876" s="14" t="e">
        <f>VLOOKUP(B876, 'Rookie Year'!$A$2:$B$55555,2,FALSE)</f>
        <v>#N/A</v>
      </c>
      <c r="F876" s="14">
        <v>2025</v>
      </c>
      <c r="G876" s="14" t="s">
        <v>42</v>
      </c>
      <c r="H876" s="14"/>
      <c r="I876" s="15"/>
      <c r="J876" s="14">
        <v>1</v>
      </c>
      <c r="K876" s="16">
        <f>IF(AND(G876&lt;&gt;"N",R876="N/A"), IF(I876&lt;4, 0, 0.25),IF(I876=1, IF(J876=1,0.25, 0.25), IF(I876&lt;13, 0.25, IF(I876&lt;26, 0.4, IF(I876&lt;51, 0.6, 0.75)))))</f>
        <v>0.25</v>
      </c>
      <c r="L876" s="15">
        <f>I876-M876</f>
        <v>0</v>
      </c>
      <c r="M876" s="15">
        <f>ROUNDUP(I876*K876,0)</f>
        <v>0</v>
      </c>
      <c r="N876" s="15">
        <f>M876*J876</f>
        <v>0</v>
      </c>
      <c r="O876" s="15">
        <v>0</v>
      </c>
      <c r="P876" s="15">
        <v>0</v>
      </c>
      <c r="Q876" s="15">
        <f>N876-O876-P876</f>
        <v>0</v>
      </c>
      <c r="R876" s="14" t="s">
        <v>75</v>
      </c>
      <c r="S876" s="14">
        <f>IF(R876="N/A", J876-($B$1-F876), J876-($B$1-R876))</f>
        <v>1</v>
      </c>
      <c r="T876" s="15">
        <f>IF($S876&lt;1, "N/A", $M876)</f>
        <v>0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List'!$A$3:$AE$1972,19,FALSE)))</f>
        <v>N/A</v>
      </c>
      <c r="AB876" s="14" t="str">
        <f>IF(C876="DM", "N/A", IF(Z876="No","N/A",VLOOKUP(B876,'Extension List'!$A$3:$AE$1972,21,FALSE)))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>
        <f>IF(AD876="N/A", L876+T876, L876+AG876)</f>
        <v>0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42</v>
      </c>
      <c r="AS876" s="14" t="s">
        <v>42</v>
      </c>
      <c r="AT876" s="14" t="s">
        <v>42</v>
      </c>
      <c r="AU876" s="14" t="s">
        <v>42</v>
      </c>
      <c r="AV876" s="14" t="s">
        <v>42</v>
      </c>
      <c r="AW876" s="14" t="s">
        <v>42</v>
      </c>
      <c r="AX876" s="14" t="s">
        <v>42</v>
      </c>
      <c r="AY876" s="14" t="s">
        <v>40</v>
      </c>
      <c r="AZ876" s="14" t="s">
        <v>40</v>
      </c>
      <c r="BA876" s="14" t="s">
        <v>40</v>
      </c>
      <c r="BB876" s="14" t="s">
        <v>40</v>
      </c>
      <c r="BC876" s="14" t="s">
        <v>40</v>
      </c>
      <c r="BD876" s="14" t="s">
        <v>40</v>
      </c>
      <c r="BE876" s="14" t="s">
        <v>40</v>
      </c>
      <c r="BF876" s="14" t="s">
        <v>40</v>
      </c>
      <c r="BG876" s="14" t="s">
        <v>40</v>
      </c>
      <c r="BH876" s="14" t="s">
        <v>40</v>
      </c>
      <c r="BJ876" s="15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5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5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5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5">
        <f>IF(AV876="R", $CA876, IF(OR(AV876="P", AV876="T", AV876="N"), 0, IF($C876="DM", $T876, IF(OR(AV876="Y", AV876="IR"),$AM876,IF(AV876="C", IF($BI876="Y", IF($AF876="N/A", $Q876, $AF876), IF($AG876="N/A", $T876,$AG876)))))))</f>
        <v>0</v>
      </c>
      <c r="BO876" s="15">
        <f>IF(AW876="R", $CA876, IF(OR(AW876="P", AW876="T", AW876="N"), 0, IF($C876="DM", $T876, IF(OR(AW876="Y", AW876="IR"),$AM876,IF(AW876="C", IF($BI876="Y", IF($AF876="N/A", $Q876, $AF876), IF($AG876="N/A", $T876,$AG876)))))))</f>
        <v>0</v>
      </c>
      <c r="BP876" s="15">
        <f>IF(AX876="R", $CA876, IF(OR(AX876="P", AX876="T", AX876="N"), 0, IF($C876="DM", $T876, IF(OR(AX876="Y", AX876="IR"),$AM876,IF(AX876="C", IF($BI876="Y", IF($AF876="N/A", $Q876, $AF876), IF($AG876="N/A", $T876,$AG876)))))))</f>
        <v>0</v>
      </c>
      <c r="BQ876" s="15">
        <f>IF(AY876="R", $CA876, IF(OR(AY876="P", AY876="T", AY876="N"), 0, IF($C876="DM", $T876, IF(OR(AY876="Y", AY876="IR"),$AM876,IF(AY876="C", IF($BI876="Y", IF($AF876="N/A", $Q876, $AF876), IF($AG876="N/A", $T876,$AG876)))))))</f>
        <v>0</v>
      </c>
      <c r="BR876" s="15">
        <f>IF(AZ876="R", $CA876, IF(OR(AZ876="P", AZ876="T", AZ876="N"), 0, IF($C876="DM", $T876, IF(OR(AZ876="Y", AZ876="IR"),$AM876,IF(AZ876="C", IF($BI876="Y", IF($AF876="N/A", $Q876, $AF876), IF($AG876="N/A", $T876,$AG876)))))))</f>
        <v>0</v>
      </c>
      <c r="BS876" s="15">
        <f>IF(BA876="R", $CA876, IF(OR(BA876="P", BA876="T", BA876="N"), 0, IF($C876="DM", $T876, IF(OR(BA876="Y", BA876="IR"),$AM876,IF(BA876="C", IF($BI876="Y", IF($AF876="N/A", $Q876, $AF876), IF($AG876="N/A", $T876,$AG876)))))))</f>
        <v>0</v>
      </c>
      <c r="BT876" s="15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0</v>
      </c>
      <c r="BU876" s="15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0</v>
      </c>
      <c r="BV876" s="15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0</v>
      </c>
      <c r="BW876" s="15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0</v>
      </c>
      <c r="BX876" s="15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0</v>
      </c>
      <c r="BY876" s="15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0</v>
      </c>
      <c r="BZ876" s="15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0</v>
      </c>
      <c r="CA876" s="14" t="s">
        <v>75</v>
      </c>
      <c r="CB876" s="15">
        <f>BZ876</f>
        <v>0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G:0 GR:0</v>
      </c>
      <c r="CH876" s="6"/>
      <c r="CK876" s="6"/>
      <c r="CL876" s="6"/>
      <c r="CM876" s="6"/>
      <c r="CN876" s="6"/>
      <c r="CO876" s="6"/>
      <c r="CP876" s="6"/>
    </row>
    <row r="877" spans="1:94" x14ac:dyDescent="0.25">
      <c r="A877" s="13">
        <v>6272</v>
      </c>
      <c r="B877" s="14"/>
      <c r="C877" s="14"/>
      <c r="D877" s="14"/>
      <c r="E877" s="14" t="e">
        <f>VLOOKUP(B877, 'Rookie Year'!$A$2:$B$55555,2,FALSE)</f>
        <v>#N/A</v>
      </c>
      <c r="F877" s="14">
        <v>2025</v>
      </c>
      <c r="G877" s="14" t="s">
        <v>42</v>
      </c>
      <c r="H877" s="14"/>
      <c r="I877" s="15"/>
      <c r="J877" s="14">
        <v>1</v>
      </c>
      <c r="K877" s="16">
        <f>IF(AND(G877&lt;&gt;"N",R877="N/A"), IF(I877&lt;4, 0, 0.25),IF(I877=1, IF(J877=1,0.25, 0.25), IF(I877&lt;13, 0.25, IF(I877&lt;26, 0.4, IF(I877&lt;51, 0.6, 0.75)))))</f>
        <v>0.25</v>
      </c>
      <c r="L877" s="15">
        <f>I877-M877</f>
        <v>0</v>
      </c>
      <c r="M877" s="15">
        <f>ROUNDUP(I877*K877,0)</f>
        <v>0</v>
      </c>
      <c r="N877" s="15">
        <f>M877*J877</f>
        <v>0</v>
      </c>
      <c r="O877" s="15">
        <v>0</v>
      </c>
      <c r="P877" s="15">
        <v>0</v>
      </c>
      <c r="Q877" s="15">
        <f>N877-O877-P877</f>
        <v>0</v>
      </c>
      <c r="R877" s="14" t="s">
        <v>75</v>
      </c>
      <c r="S877" s="14">
        <f>IF(R877="N/A", J877-($B$1-F877), J877-($B$1-R877))</f>
        <v>1</v>
      </c>
      <c r="T877" s="15">
        <f>IF($S877&lt;1, "N/A", $M877)</f>
        <v>0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List'!$A$3:$AE$1972,19,FALSE)))</f>
        <v>N/A</v>
      </c>
      <c r="AB877" s="14" t="str">
        <f>IF(C877="DM", "N/A", IF(Z877="No","N/A",VLOOKUP(B877,'Extension List'!$A$3:$AE$1972,21,FALSE)))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>
        <f>IF(AD877="N/A", L877+T877, L877+AG877)</f>
        <v>0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42</v>
      </c>
      <c r="AS877" s="14" t="s">
        <v>42</v>
      </c>
      <c r="AT877" s="14" t="s">
        <v>42</v>
      </c>
      <c r="AU877" s="14" t="s">
        <v>42</v>
      </c>
      <c r="AV877" s="14" t="s">
        <v>42</v>
      </c>
      <c r="AW877" s="14" t="s">
        <v>42</v>
      </c>
      <c r="AX877" s="14" t="s">
        <v>42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J877" s="15">
        <f>IF(AR877="R", $CA877, IF(OR(AR877="P", AR877="T", AR877="N"), 0, IF($C877="DM", $T877, IF(OR(AR877="Y", AR877="IR"),$AM877,IF(AR877="C", IF($BI877="Y", IF($AF877="N/A", $Q877, $AF877), IF($AG877="N/A", $T877,$AG877)))))))</f>
        <v>0</v>
      </c>
      <c r="BK877" s="15">
        <f>IF(AS877="R", $CA877, IF(OR(AS877="P", AS877="T", AS877="N"), 0, IF($C877="DM", $T877, IF(OR(AS877="Y", AS877="IR"),$AM877,IF(AS877="C", IF($BI877="Y", IF($AF877="N/A", $Q877, $AF877), IF($AG877="N/A", $T877,$AG877)))))))</f>
        <v>0</v>
      </c>
      <c r="BL877" s="15">
        <f>IF(AT877="R", $CA877, IF(OR(AT877="P", AT877="T", AT877="N"), 0, IF($C877="DM", $T877, IF(OR(AT877="Y", AT877="IR"),$AM877,IF(AT877="C", IF($BI877="Y", IF($AF877="N/A", $Q877, $AF877), IF($AG877="N/A", $T877,$AG877)))))))</f>
        <v>0</v>
      </c>
      <c r="BM877" s="15">
        <f>IF(AU877="R", $CA877, IF(OR(AU877="P", AU877="T", AU877="N"), 0, IF($C877="DM", $T877, IF(OR(AU877="Y", AU877="IR"),$AM877,IF(AU877="C", IF($BI877="Y", IF($AF877="N/A", $Q877, $AF877), IF($AG877="N/A", $T877,$AG877)))))))</f>
        <v>0</v>
      </c>
      <c r="BN877" s="15">
        <f>IF(AV877="R", $CA877, IF(OR(AV877="P", AV877="T", AV877="N"), 0, IF($C877="DM", $T877, IF(OR(AV877="Y", AV877="IR"),$AM877,IF(AV877="C", IF($BI877="Y", IF($AF877="N/A", $Q877, $AF877), IF($AG877="N/A", $T877,$AG877)))))))</f>
        <v>0</v>
      </c>
      <c r="BO877" s="15">
        <f>IF(AW877="R", $CA877, IF(OR(AW877="P", AW877="T", AW877="N"), 0, IF($C877="DM", $T877, IF(OR(AW877="Y", AW877="IR"),$AM877,IF(AW877="C", IF($BI877="Y", IF($AF877="N/A", $Q877, $AF877), IF($AG877="N/A", $T877,$AG877)))))))</f>
        <v>0</v>
      </c>
      <c r="BP877" s="15">
        <f>IF(AX877="R", $CA877, IF(OR(AX877="P", AX877="T", AX877="N"), 0, IF($C877="DM", $T877, IF(OR(AX877="Y", AX877="IR"),$AM877,IF(AX877="C", IF($BI877="Y", IF($AF877="N/A", $Q877, $AF877), IF($AG877="N/A", $T877,$AG877)))))))</f>
        <v>0</v>
      </c>
      <c r="BQ877" s="15">
        <f>IF(AY877="R", $CA877, IF(OR(AY877="P", AY877="T", AY877="N"), 0, IF($C877="DM", $T877, IF(OR(AY877="Y", AY877="IR"),$AM877,IF(AY877="C", IF($BI877="Y", IF($AF877="N/A", $Q877, $AF877), IF($AG877="N/A", $T877,$AG877)))))))</f>
        <v>0</v>
      </c>
      <c r="BR877" s="15">
        <f>IF(AZ877="R", $CA877, IF(OR(AZ877="P", AZ877="T", AZ877="N"), 0, IF($C877="DM", $T877, IF(OR(AZ877="Y", AZ877="IR"),$AM877,IF(AZ877="C", IF($BI877="Y", IF($AF877="N/A", $Q877, $AF877), IF($AG877="N/A", $T877,$AG877)))))))</f>
        <v>0</v>
      </c>
      <c r="BS877" s="15">
        <f>IF(BA877="R", $CA877, IF(OR(BA877="P", BA877="T", BA877="N"), 0, IF($C877="DM", $T877, IF(OR(BA877="Y", BA877="IR"),$AM877,IF(BA877="C", IF($BI877="Y", IF($AF877="N/A", $Q877, $AF877), IF($AG877="N/A", $T877,$AG877)))))))</f>
        <v>0</v>
      </c>
      <c r="BT877" s="15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0</v>
      </c>
      <c r="BU877" s="15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0</v>
      </c>
      <c r="BV877" s="15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0</v>
      </c>
      <c r="BW877" s="15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0</v>
      </c>
      <c r="BX877" s="15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0</v>
      </c>
      <c r="BY877" s="15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0</v>
      </c>
      <c r="BZ877" s="15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0</v>
      </c>
      <c r="CA877" s="14" t="s">
        <v>75</v>
      </c>
      <c r="CB877" s="15">
        <f>BZ877</f>
        <v>0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G:0 GR:0</v>
      </c>
      <c r="CH877" s="6"/>
      <c r="CK877" s="6"/>
      <c r="CL877" s="6"/>
      <c r="CM877" s="6"/>
      <c r="CN877" s="6"/>
      <c r="CO877" s="6"/>
      <c r="CP877" s="6"/>
    </row>
    <row r="878" spans="1:94" x14ac:dyDescent="0.25">
      <c r="A878" s="13">
        <v>6273</v>
      </c>
      <c r="B878" s="14"/>
      <c r="C878" s="14"/>
      <c r="D878" s="14"/>
      <c r="E878" s="14" t="e">
        <f>VLOOKUP(B878, 'Rookie Year'!$A$2:$B$55555,2,FALSE)</f>
        <v>#N/A</v>
      </c>
      <c r="F878" s="14">
        <v>2025</v>
      </c>
      <c r="G878" s="14" t="s">
        <v>42</v>
      </c>
      <c r="H878" s="14"/>
      <c r="I878" s="15"/>
      <c r="J878" s="14">
        <v>1</v>
      </c>
      <c r="K878" s="16">
        <f>IF(AND(G878&lt;&gt;"N",R878="N/A"), IF(I878&lt;4, 0, 0.25),IF(I878=1, IF(J878=1,0.25, 0.25), IF(I878&lt;13, 0.25, IF(I878&lt;26, 0.4, IF(I878&lt;51, 0.6, 0.75)))))</f>
        <v>0.25</v>
      </c>
      <c r="L878" s="15">
        <f>I878-M878</f>
        <v>0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1</v>
      </c>
      <c r="T878" s="15">
        <f>IF($S878&lt;1, "N/A", $M878)</f>
        <v>0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No</v>
      </c>
      <c r="AA878" s="17" t="str">
        <f>IF(C878="DM", "N/A", IF(Z878="No","N/A",VLOOKUP(B878,'Extension List'!$A$3:$AE$1972,19,FALSE)))</f>
        <v>N/A</v>
      </c>
      <c r="AB878" s="14" t="str">
        <f>IF(C878="DM", "N/A", IF(Z878="No","N/A",VLOOKUP(B878,'Extension List'!$A$3:$AE$1972,21,FALSE)))</f>
        <v>N/A</v>
      </c>
      <c r="AC878" s="14" t="str">
        <f>IF(AA878="N/A", "N/A", 0)</f>
        <v>N/A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>
        <f>IF(AD878="N/A", L878+T878, L878+AG878)</f>
        <v>0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42</v>
      </c>
      <c r="AS878" s="14" t="s">
        <v>42</v>
      </c>
      <c r="AT878" s="14" t="s">
        <v>42</v>
      </c>
      <c r="AU878" s="14" t="s">
        <v>42</v>
      </c>
      <c r="AV878" s="14" t="s">
        <v>42</v>
      </c>
      <c r="AW878" s="14" t="s">
        <v>42</v>
      </c>
      <c r="AX878" s="14" t="s">
        <v>42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40</v>
      </c>
      <c r="BH878" s="14" t="s">
        <v>40</v>
      </c>
      <c r="BJ878" s="15">
        <f>IF(AR878="R", $CA878, IF(OR(AR878="P", AR878="T", AR878="N"), 0, IF($C878="DM", $T878, IF(OR(AR878="Y", AR878="IR"),$AM878,IF(AR878="C", IF($BI878="Y", IF($AF878="N/A", $Q878, $AF878), IF($AG878="N/A", $T878,$AG878)))))))</f>
        <v>0</v>
      </c>
      <c r="BK878" s="15">
        <f>IF(AS878="R", $CA878, IF(OR(AS878="P", AS878="T", AS878="N"), 0, IF($C878="DM", $T878, IF(OR(AS878="Y", AS878="IR"),$AM878,IF(AS878="C", IF($BI878="Y", IF($AF878="N/A", $Q878, $AF878), IF($AG878="N/A", $T878,$AG878)))))))</f>
        <v>0</v>
      </c>
      <c r="BL878" s="15">
        <f>IF(AT878="R", $CA878, IF(OR(AT878="P", AT878="T", AT878="N"), 0, IF($C878="DM", $T878, IF(OR(AT878="Y", AT878="IR"),$AM878,IF(AT878="C", IF($BI878="Y", IF($AF878="N/A", $Q878, $AF878), IF($AG878="N/A", $T878,$AG878)))))))</f>
        <v>0</v>
      </c>
      <c r="BM878" s="15">
        <f>IF(AU878="R", $CA878, IF(OR(AU878="P", AU878="T", AU878="N"), 0, IF($C878="DM", $T878, IF(OR(AU878="Y", AU878="IR"),$AM878,IF(AU878="C", IF($BI878="Y", IF($AF878="N/A", $Q878, $AF878), IF($AG878="N/A", $T878,$AG878)))))))</f>
        <v>0</v>
      </c>
      <c r="BN878" s="15">
        <f>IF(AV878="R", $CA878, IF(OR(AV878="P", AV878="T", AV878="N"), 0, IF($C878="DM", $T878, IF(OR(AV878="Y", AV878="IR"),$AM878,IF(AV878="C", IF($BI878="Y", IF($AF878="N/A", $Q878, $AF878), IF($AG878="N/A", $T878,$AG878)))))))</f>
        <v>0</v>
      </c>
      <c r="BO878" s="15">
        <f>IF(AW878="R", $CA878, IF(OR(AW878="P", AW878="T", AW878="N"), 0, IF($C878="DM", $T878, IF(OR(AW878="Y", AW878="IR"),$AM878,IF(AW878="C", IF($BI878="Y", IF($AF878="N/A", $Q878, $AF878), IF($AG878="N/A", $T878,$AG878)))))))</f>
        <v>0</v>
      </c>
      <c r="BP878" s="15">
        <f>IF(AX878="R", $CA878, IF(OR(AX878="P", AX878="T", AX878="N"), 0, IF($C878="DM", $T878, IF(OR(AX878="Y", AX878="IR"),$AM878,IF(AX878="C", IF($BI878="Y", IF($AF878="N/A", $Q878, $AF878), IF($AG878="N/A", $T878,$AG878)))))))</f>
        <v>0</v>
      </c>
      <c r="BQ878" s="15">
        <f>IF(AY878="R", $CA878, IF(OR(AY878="P", AY878="T", AY878="N"), 0, IF($C878="DM", $T878, IF(OR(AY878="Y", AY878="IR"),$AM878,IF(AY878="C", IF($BI878="Y", IF($AF878="N/A", $Q878, $AF878), IF($AG878="N/A", $T878,$AG878)))))))</f>
        <v>0</v>
      </c>
      <c r="BR878" s="15">
        <f>IF(AZ878="R", $CA878, IF(OR(AZ878="P", AZ878="T", AZ878="N"), 0, IF($C878="DM", $T878, IF(OR(AZ878="Y", AZ878="IR"),$AM878,IF(AZ878="C", IF($BI878="Y", IF($AF878="N/A", $Q878, $AF878), IF($AG878="N/A", $T878,$AG878)))))))</f>
        <v>0</v>
      </c>
      <c r="BS878" s="15">
        <f>IF(BA878="R", $CA878, IF(OR(BA878="P", BA878="T", BA878="N"), 0, IF($C878="DM", $T878, IF(OR(BA878="Y", BA878="IR"),$AM878,IF(BA878="C", IF($BI878="Y", IF($AF878="N/A", $Q878, $AF878), IF($AG878="N/A", $T878,$AG878)))))))</f>
        <v>0</v>
      </c>
      <c r="BT878" s="15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0</v>
      </c>
      <c r="BU878" s="15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0</v>
      </c>
      <c r="BV878" s="15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0</v>
      </c>
      <c r="BW878" s="15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0</v>
      </c>
      <c r="BX878" s="15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0</v>
      </c>
      <c r="BY878" s="15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0</v>
      </c>
      <c r="BZ878" s="15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0</v>
      </c>
      <c r="CA878" s="14" t="s">
        <v>75</v>
      </c>
      <c r="CB878" s="15">
        <f>BZ878</f>
        <v>0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G:0 GR:0</v>
      </c>
      <c r="CH878" s="6"/>
      <c r="CK878" s="6"/>
      <c r="CL878" s="6"/>
      <c r="CM878" s="6"/>
      <c r="CN878" s="6"/>
      <c r="CO878" s="6"/>
      <c r="CP878" s="6"/>
    </row>
    <row r="879" spans="1:94" x14ac:dyDescent="0.25">
      <c r="A879" s="13">
        <v>6274</v>
      </c>
      <c r="B879" s="14"/>
      <c r="C879" s="14"/>
      <c r="D879" s="14"/>
      <c r="E879" s="14" t="e">
        <f>VLOOKUP(B879, 'Rookie Year'!$A$2:$B$55555,2,FALSE)</f>
        <v>#N/A</v>
      </c>
      <c r="F879" s="14">
        <v>2025</v>
      </c>
      <c r="G879" s="14" t="s">
        <v>42</v>
      </c>
      <c r="H879" s="14"/>
      <c r="I879" s="15"/>
      <c r="J879" s="14">
        <v>1</v>
      </c>
      <c r="K879" s="16">
        <f>IF(AND(G879&lt;&gt;"N",R879="N/A"), IF(I879&lt;4, 0, 0.25),IF(I879=1, IF(J879=1,0.25, 0.25), IF(I879&lt;13, 0.25, IF(I879&lt;26, 0.4, IF(I879&lt;51, 0.6, 0.75)))))</f>
        <v>0.25</v>
      </c>
      <c r="L879" s="15">
        <f>I879-M879</f>
        <v>0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1</v>
      </c>
      <c r="T879" s="15">
        <f>IF($S879&lt;1, "N/A", $M879)</f>
        <v>0</v>
      </c>
      <c r="U879" s="15" t="str">
        <f>IF($S879&lt;2, "N/A", $M879)</f>
        <v>N/A</v>
      </c>
      <c r="V879" s="15" t="str">
        <f>IF($S879&lt;3, "N/A", $M879)</f>
        <v>N/A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List'!$A$3:$AE$1972,19,FALSE)))</f>
        <v>N/A</v>
      </c>
      <c r="AB879" s="14" t="str">
        <f>IF(C879="DM", "N/A", IF(Z879="No","N/A",VLOOKUP(B879,'Extension List'!$A$3:$AE$1972,21,FALSE)))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>
        <f>IF(AD879="N/A", L879+T879, L879+AG879)</f>
        <v>0</v>
      </c>
      <c r="AN879" s="15" t="str">
        <f>IF(AD879="N/A", IF(U879="N/A", "N/A", L879+U879), AD879+AH879)</f>
        <v>N/A</v>
      </c>
      <c r="AO879" s="15" t="str">
        <f>IF(AD879="N/A", IF(V879="N/A", "N/A", L879+V879), IF(AI879="N/A", "N/A", AD879+AI879))</f>
        <v>N/A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42</v>
      </c>
      <c r="AS879" s="14" t="s">
        <v>42</v>
      </c>
      <c r="AT879" s="14" t="s">
        <v>42</v>
      </c>
      <c r="AU879" s="14" t="s">
        <v>42</v>
      </c>
      <c r="AV879" s="14" t="s">
        <v>42</v>
      </c>
      <c r="AW879" s="14" t="s">
        <v>42</v>
      </c>
      <c r="AX879" s="14" t="s">
        <v>42</v>
      </c>
      <c r="AY879" s="14" t="s">
        <v>40</v>
      </c>
      <c r="AZ879" s="14" t="s">
        <v>40</v>
      </c>
      <c r="BA879" s="14" t="s">
        <v>40</v>
      </c>
      <c r="BB879" s="14" t="s">
        <v>40</v>
      </c>
      <c r="BC879" s="14" t="s">
        <v>40</v>
      </c>
      <c r="BD879" s="14" t="s">
        <v>40</v>
      </c>
      <c r="BE879" s="14" t="s">
        <v>40</v>
      </c>
      <c r="BF879" s="14" t="s">
        <v>40</v>
      </c>
      <c r="BG879" s="14" t="s">
        <v>40</v>
      </c>
      <c r="BH879" s="14" t="s">
        <v>40</v>
      </c>
      <c r="BJ879" s="15">
        <f>IF(AR879="R", $CA879, IF(OR(AR879="P", AR879="T", AR879="N"), 0, IF($C879="DM", $T879, IF(OR(AR879="Y", AR879="IR"),$AM879,IF(AR879="C", IF($BI879="Y", IF($AF879="N/A", $Q879, $AF879), IF($AG879="N/A", $T879,$AG879)))))))</f>
        <v>0</v>
      </c>
      <c r="BK879" s="15">
        <f>IF(AS879="R", $CA879, IF(OR(AS879="P", AS879="T", AS879="N"), 0, IF($C879="DM", $T879, IF(OR(AS879="Y", AS879="IR"),$AM879,IF(AS879="C", IF($BI879="Y", IF($AF879="N/A", $Q879, $AF879), IF($AG879="N/A", $T879,$AG879)))))))</f>
        <v>0</v>
      </c>
      <c r="BL879" s="15">
        <f>IF(AT879="R", $CA879, IF(OR(AT879="P", AT879="T", AT879="N"), 0, IF($C879="DM", $T879, IF(OR(AT879="Y", AT879="IR"),$AM879,IF(AT879="C", IF($BI879="Y", IF($AF879="N/A", $Q879, $AF879), IF($AG879="N/A", $T879,$AG879)))))))</f>
        <v>0</v>
      </c>
      <c r="BM879" s="15">
        <f>IF(AU879="R", $CA879, IF(OR(AU879="P", AU879="T", AU879="N"), 0, IF($C879="DM", $T879, IF(OR(AU879="Y", AU879="IR"),$AM879,IF(AU879="C", IF($BI879="Y", IF($AF879="N/A", $Q879, $AF879), IF($AG879="N/A", $T879,$AG879)))))))</f>
        <v>0</v>
      </c>
      <c r="BN879" s="15">
        <f>IF(AV879="R", $CA879, IF(OR(AV879="P", AV879="T", AV879="N"), 0, IF($C879="DM", $T879, IF(OR(AV879="Y", AV879="IR"),$AM879,IF(AV879="C", IF($BI879="Y", IF($AF879="N/A", $Q879, $AF879), IF($AG879="N/A", $T879,$AG879)))))))</f>
        <v>0</v>
      </c>
      <c r="BO879" s="15">
        <f>IF(AW879="R", $CA879, IF(OR(AW879="P", AW879="T", AW879="N"), 0, IF($C879="DM", $T879, IF(OR(AW879="Y", AW879="IR"),$AM879,IF(AW879="C", IF($BI879="Y", IF($AF879="N/A", $Q879, $AF879), IF($AG879="N/A", $T879,$AG879)))))))</f>
        <v>0</v>
      </c>
      <c r="BP879" s="15">
        <f>IF(AX879="R", $CA879, IF(OR(AX879="P", AX879="T", AX879="N"), 0, IF($C879="DM", $T879, IF(OR(AX879="Y", AX879="IR"),$AM879,IF(AX879="C", IF($BI879="Y", IF($AF879="N/A", $Q879, $AF879), IF($AG879="N/A", $T879,$AG879)))))))</f>
        <v>0</v>
      </c>
      <c r="BQ879" s="15">
        <f>IF(AY879="R", $CA879, IF(OR(AY879="P", AY879="T", AY879="N"), 0, IF($C879="DM", $T879, IF(OR(AY879="Y", AY879="IR"),$AM879,IF(AY879="C", IF($BI879="Y", IF($AF879="N/A", $Q879, $AF879), IF($AG879="N/A", $T879,$AG879)))))))</f>
        <v>0</v>
      </c>
      <c r="BR879" s="15">
        <f>IF(AZ879="R", $CA879, IF(OR(AZ879="P", AZ879="T", AZ879="N"), 0, IF($C879="DM", $T879, IF(OR(AZ879="Y", AZ879="IR"),$AM879,IF(AZ879="C", IF($BI879="Y", IF($AF879="N/A", $Q879, $AF879), IF($AG879="N/A", $T879,$AG879)))))))</f>
        <v>0</v>
      </c>
      <c r="BS879" s="15">
        <f>IF(BA879="R", $CA879, IF(OR(BA879="P", BA879="T", BA879="N"), 0, IF($C879="DM", $T879, IF(OR(BA879="Y", BA879="IR"),$AM879,IF(BA879="C", IF($BI879="Y", IF($AF879="N/A", $Q879, $AF879), IF($AG879="N/A", $T879,$AG879)))))))</f>
        <v>0</v>
      </c>
      <c r="BT879" s="15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0</v>
      </c>
      <c r="BU879" s="15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0</v>
      </c>
      <c r="BV879" s="15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0</v>
      </c>
      <c r="BW879" s="15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0</v>
      </c>
      <c r="BX879" s="15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0</v>
      </c>
      <c r="BY879" s="15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0</v>
      </c>
      <c r="BZ879" s="15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0</v>
      </c>
      <c r="CA879" s="14" t="s">
        <v>75</v>
      </c>
      <c r="CB879" s="15">
        <f>BZ879</f>
        <v>0</v>
      </c>
      <c r="CC879" s="14" t="str">
        <f>IF(OR($BH879="T", $BH879="R"), 0, IF($BH879="C", IF($BI879="Y", IF($BA879="C", 0, IF(AF879="N/A", Q879-T879, AF879-AG879)), IF($AF879="N/A", U879, AH879)), AN879))</f>
        <v>N/A</v>
      </c>
      <c r="CD879" s="14" t="str">
        <f>IF(OR($BH879="T", $BH879="R"), 0, IF($BH879="C", IF($BI879="Y", 0, IF($AF879="N/A", V879, AI879)), AO879))</f>
        <v>N/A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G:0 GR:0</v>
      </c>
      <c r="CH879" s="6"/>
      <c r="CK879" s="6"/>
      <c r="CL879" s="6"/>
      <c r="CM879" s="6"/>
      <c r="CN879" s="6"/>
      <c r="CO879" s="6"/>
      <c r="CP879" s="6"/>
    </row>
    <row r="880" spans="1:94" x14ac:dyDescent="0.25">
      <c r="A880" s="13">
        <v>6275</v>
      </c>
      <c r="B880" s="14"/>
      <c r="C880" s="14"/>
      <c r="D880" s="14"/>
      <c r="E880" s="14" t="e">
        <f>VLOOKUP(B880, 'Rookie Year'!$A$2:$B$55555,2,FALSE)</f>
        <v>#N/A</v>
      </c>
      <c r="F880" s="14">
        <v>2025</v>
      </c>
      <c r="G880" s="14" t="s">
        <v>42</v>
      </c>
      <c r="H880" s="14"/>
      <c r="I880" s="15"/>
      <c r="J880" s="14">
        <v>1</v>
      </c>
      <c r="K880" s="16">
        <f>IF(AND(G880&lt;&gt;"N",R880="N/A"), IF(I880&lt;4, 0, 0.25),IF(I880=1, IF(J880=1,0.25, 0.25), IF(I880&lt;13, 0.25, IF(I880&lt;26, 0.4, IF(I880&lt;51, 0.6, 0.75)))))</f>
        <v>0.25</v>
      </c>
      <c r="L880" s="15">
        <f>I880-M880</f>
        <v>0</v>
      </c>
      <c r="M880" s="15">
        <f>ROUNDUP(I880*K880,0)</f>
        <v>0</v>
      </c>
      <c r="N880" s="15">
        <f>M880*J880</f>
        <v>0</v>
      </c>
      <c r="O880" s="15">
        <v>0</v>
      </c>
      <c r="P880" s="15">
        <v>0</v>
      </c>
      <c r="Q880" s="15">
        <f>N880-O880-P880</f>
        <v>0</v>
      </c>
      <c r="R880" s="14" t="s">
        <v>75</v>
      </c>
      <c r="S880" s="14">
        <f>IF(R880="N/A", J880-($B$1-F880), J880-($B$1-R880))</f>
        <v>1</v>
      </c>
      <c r="T880" s="15">
        <f>IF($S880&lt;1, "N/A", $M880)</f>
        <v>0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No</v>
      </c>
      <c r="AA880" s="17" t="str">
        <f>IF(C880="DM", "N/A", IF(Z880="No","N/A",VLOOKUP(B880,'Extension List'!$A$3:$AE$1972,19,FALSE)))</f>
        <v>N/A</v>
      </c>
      <c r="AB880" s="14" t="str">
        <f>IF(C880="DM", "N/A", IF(Z880="No","N/A",VLOOKUP(B880,'Extension List'!$A$3:$AE$1972,21,FALSE)))</f>
        <v>N/A</v>
      </c>
      <c r="AC880" s="14" t="str">
        <f>IF(AA880="N/A", "N/A", 0)</f>
        <v>N/A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>
        <f>IF(AD880="N/A", L880+T880, L880+AG880)</f>
        <v>0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42</v>
      </c>
      <c r="AS880" s="14" t="s">
        <v>42</v>
      </c>
      <c r="AT880" s="14" t="s">
        <v>42</v>
      </c>
      <c r="AU880" s="14" t="s">
        <v>42</v>
      </c>
      <c r="AV880" s="14" t="s">
        <v>42</v>
      </c>
      <c r="AW880" s="14" t="s">
        <v>42</v>
      </c>
      <c r="AX880" s="14" t="s">
        <v>42</v>
      </c>
      <c r="AY880" s="14" t="s">
        <v>40</v>
      </c>
      <c r="AZ880" s="14" t="s">
        <v>40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J880" s="15">
        <f>IF(AR880="R", $CA880, IF(OR(AR880="P", AR880="T", AR880="N"), 0, IF($C880="DM", $T880, IF(OR(AR880="Y", AR880="IR"),$AM880,IF(AR880="C", IF($BI880="Y", IF($AF880="N/A", $Q880, $AF880), IF($AG880="N/A", $T880,$AG880)))))))</f>
        <v>0</v>
      </c>
      <c r="BK880" s="15">
        <f>IF(AS880="R", $CA880, IF(OR(AS880="P", AS880="T", AS880="N"), 0, IF($C880="DM", $T880, IF(OR(AS880="Y", AS880="IR"),$AM880,IF(AS880="C", IF($BI880="Y", IF($AF880="N/A", $Q880, $AF880), IF($AG880="N/A", $T880,$AG880)))))))</f>
        <v>0</v>
      </c>
      <c r="BL880" s="15">
        <f>IF(AT880="R", $CA880, IF(OR(AT880="P", AT880="T", AT880="N"), 0, IF($C880="DM", $T880, IF(OR(AT880="Y", AT880="IR"),$AM880,IF(AT880="C", IF($BI880="Y", IF($AF880="N/A", $Q880, $AF880), IF($AG880="N/A", $T880,$AG880)))))))</f>
        <v>0</v>
      </c>
      <c r="BM880" s="15">
        <f>IF(AU880="R", $CA880, IF(OR(AU880="P", AU880="T", AU880="N"), 0, IF($C880="DM", $T880, IF(OR(AU880="Y", AU880="IR"),$AM880,IF(AU880="C", IF($BI880="Y", IF($AF880="N/A", $Q880, $AF880), IF($AG880="N/A", $T880,$AG880)))))))</f>
        <v>0</v>
      </c>
      <c r="BN880" s="15">
        <f>IF(AV880="R", $CA880, IF(OR(AV880="P", AV880="T", AV880="N"), 0, IF($C880="DM", $T880, IF(OR(AV880="Y", AV880="IR"),$AM880,IF(AV880="C", IF($BI880="Y", IF($AF880="N/A", $Q880, $AF880), IF($AG880="N/A", $T880,$AG880)))))))</f>
        <v>0</v>
      </c>
      <c r="BO880" s="15">
        <f>IF(AW880="R", $CA880, IF(OR(AW880="P", AW880="T", AW880="N"), 0, IF($C880="DM", $T880, IF(OR(AW880="Y", AW880="IR"),$AM880,IF(AW880="C", IF($BI880="Y", IF($AF880="N/A", $Q880, $AF880), IF($AG880="N/A", $T880,$AG880)))))))</f>
        <v>0</v>
      </c>
      <c r="BP880" s="15">
        <f>IF(AX880="R", $CA880, IF(OR(AX880="P", AX880="T", AX880="N"), 0, IF($C880="DM", $T880, IF(OR(AX880="Y", AX880="IR"),$AM880,IF(AX880="C", IF($BI880="Y", IF($AF880="N/A", $Q880, $AF880), IF($AG880="N/A", $T880,$AG880)))))))</f>
        <v>0</v>
      </c>
      <c r="BQ880" s="15">
        <f>IF(AY880="R", $CA880, IF(OR(AY880="P", AY880="T", AY880="N"), 0, IF($C880="DM", $T880, IF(OR(AY880="Y", AY880="IR"),$AM880,IF(AY880="C", IF($BI880="Y", IF($AF880="N/A", $Q880, $AF880), IF($AG880="N/A", $T880,$AG880)))))))</f>
        <v>0</v>
      </c>
      <c r="BR880" s="15">
        <f>IF(AZ880="R", $CA880, IF(OR(AZ880="P", AZ880="T", AZ880="N"), 0, IF($C880="DM", $T880, IF(OR(AZ880="Y", AZ880="IR"),$AM880,IF(AZ880="C", IF($BI880="Y", IF($AF880="N/A", $Q880, $AF880), IF($AG880="N/A", $T880,$AG880)))))))</f>
        <v>0</v>
      </c>
      <c r="BS880" s="15">
        <f>IF(BA880="R", $CA880, IF(OR(BA880="P", BA880="T", BA880="N"), 0, IF($C880="DM", $T880, IF(OR(BA880="Y", BA880="IR"),$AM880,IF(BA880="C", IF($BI880="Y", IF($AF880="N/A", $Q880, $AF880), IF($AG880="N/A", $T880,$AG880)))))))</f>
        <v>0</v>
      </c>
      <c r="BT880" s="15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0</v>
      </c>
      <c r="BU880" s="15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0</v>
      </c>
      <c r="BV880" s="15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0</v>
      </c>
      <c r="BW880" s="15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0</v>
      </c>
      <c r="BX880" s="15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0</v>
      </c>
      <c r="BY880" s="15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0</v>
      </c>
      <c r="BZ880" s="15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0</v>
      </c>
      <c r="CA880" s="14" t="s">
        <v>75</v>
      </c>
      <c r="CB880" s="15">
        <f>BZ880</f>
        <v>0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S:0 G:0 GR:0</v>
      </c>
      <c r="CH880" s="6"/>
      <c r="CK880" s="6"/>
      <c r="CL880" s="6"/>
      <c r="CM880" s="6"/>
      <c r="CN880" s="6"/>
      <c r="CO880" s="6"/>
      <c r="CP880" s="6"/>
    </row>
    <row r="881" spans="1:94" x14ac:dyDescent="0.25">
      <c r="A881" s="13">
        <v>6276</v>
      </c>
      <c r="B881" s="14"/>
      <c r="C881" s="14"/>
      <c r="D881" s="14"/>
      <c r="E881" s="14" t="e">
        <f>VLOOKUP(B881, 'Rookie Year'!$A$2:$B$55555,2,FALSE)</f>
        <v>#N/A</v>
      </c>
      <c r="F881" s="14">
        <v>2025</v>
      </c>
      <c r="G881" s="14" t="s">
        <v>42</v>
      </c>
      <c r="H881" s="14"/>
      <c r="I881" s="15"/>
      <c r="J881" s="14">
        <v>1</v>
      </c>
      <c r="K881" s="16">
        <f>IF(AND(G881&lt;&gt;"N",R881="N/A"), IF(I881&lt;4, 0, 0.25),IF(I881=1, IF(J881=1,0.25, 0.25), IF(I881&lt;13, 0.25, IF(I881&lt;26, 0.4, IF(I881&lt;51, 0.6, 0.75)))))</f>
        <v>0.25</v>
      </c>
      <c r="L881" s="15">
        <f>I881-M881</f>
        <v>0</v>
      </c>
      <c r="M881" s="15">
        <f>ROUNDUP(I881*K881,0)</f>
        <v>0</v>
      </c>
      <c r="N881" s="15">
        <f>M881*J881</f>
        <v>0</v>
      </c>
      <c r="O881" s="15">
        <v>0</v>
      </c>
      <c r="P881" s="15">
        <v>0</v>
      </c>
      <c r="Q881" s="15">
        <f>N881-O881-P881</f>
        <v>0</v>
      </c>
      <c r="R881" s="14" t="s">
        <v>75</v>
      </c>
      <c r="S881" s="14">
        <f>IF(R881="N/A", J881-($B$1-F881), J881-($B$1-R881))</f>
        <v>1</v>
      </c>
      <c r="T881" s="15">
        <f>IF($S881&lt;1, "N/A", $M881)</f>
        <v>0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List'!$A$3:$AE$1972,19,FALSE)))</f>
        <v>N/A</v>
      </c>
      <c r="AB881" s="14" t="str">
        <f>IF(C881="DM", "N/A", IF(Z881="No","N/A",VLOOKUP(B881,'Extension List'!$A$3:$AE$1972,21,FALSE)))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>
        <f>IF(AD881="N/A", L881+T881, L881+AG881)</f>
        <v>0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42</v>
      </c>
      <c r="AS881" s="14" t="s">
        <v>42</v>
      </c>
      <c r="AT881" s="14" t="s">
        <v>42</v>
      </c>
      <c r="AU881" s="14" t="s">
        <v>42</v>
      </c>
      <c r="AV881" s="14" t="s">
        <v>42</v>
      </c>
      <c r="AW881" s="14" t="s">
        <v>42</v>
      </c>
      <c r="AX881" s="14" t="s">
        <v>42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40</v>
      </c>
      <c r="BG881" s="14" t="s">
        <v>40</v>
      </c>
      <c r="BH881" s="14" t="s">
        <v>40</v>
      </c>
      <c r="BJ881" s="15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5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5">
        <f>IF(AT881="R", $CA881, IF(OR(AT881="P", AT881="T", AT881="N"), 0, IF($C881="DM", $T881, IF(OR(AT881="Y", AT881="IR"),$AM881,IF(AT881="C", IF($BI881="Y", IF($AF881="N/A", $Q881, $AF881), IF($AG881="N/A", $T881,$AG881)))))))</f>
        <v>0</v>
      </c>
      <c r="BM881" s="15">
        <f>IF(AU881="R", $CA881, IF(OR(AU881="P", AU881="T", AU881="N"), 0, IF($C881="DM", $T881, IF(OR(AU881="Y", AU881="IR"),$AM881,IF(AU881="C", IF($BI881="Y", IF($AF881="N/A", $Q881, $AF881), IF($AG881="N/A", $T881,$AG881)))))))</f>
        <v>0</v>
      </c>
      <c r="BN881" s="15">
        <f>IF(AV881="R", $CA881, IF(OR(AV881="P", AV881="T", AV881="N"), 0, IF($C881="DM", $T881, IF(OR(AV881="Y", AV881="IR"),$AM881,IF(AV881="C", IF($BI881="Y", IF($AF881="N/A", $Q881, $AF881), IF($AG881="N/A", $T881,$AG881)))))))</f>
        <v>0</v>
      </c>
      <c r="BO881" s="15">
        <f>IF(AW881="R", $CA881, IF(OR(AW881="P", AW881="T", AW881="N"), 0, IF($C881="DM", $T881, IF(OR(AW881="Y", AW881="IR"),$AM881,IF(AW881="C", IF($BI881="Y", IF($AF881="N/A", $Q881, $AF881), IF($AG881="N/A", $T881,$AG881)))))))</f>
        <v>0</v>
      </c>
      <c r="BP881" s="15">
        <f>IF(AX881="R", $CA881, IF(OR(AX881="P", AX881="T", AX881="N"), 0, IF($C881="DM", $T881, IF(OR(AX881="Y", AX881="IR"),$AM881,IF(AX881="C", IF($BI881="Y", IF($AF881="N/A", $Q881, $AF881), IF($AG881="N/A", $T881,$AG881)))))))</f>
        <v>0</v>
      </c>
      <c r="BQ881" s="15">
        <f>IF(AY881="R", $CA881, IF(OR(AY881="P", AY881="T", AY881="N"), 0, IF($C881="DM", $T881, IF(OR(AY881="Y", AY881="IR"),$AM881,IF(AY881="C", IF($BI881="Y", IF($AF881="N/A", $Q881, $AF881), IF($AG881="N/A", $T881,$AG881)))))))</f>
        <v>0</v>
      </c>
      <c r="BR881" s="15">
        <f>IF(AZ881="R", $CA881, IF(OR(AZ881="P", AZ881="T", AZ881="N"), 0, IF($C881="DM", $T881, IF(OR(AZ881="Y", AZ881="IR"),$AM881,IF(AZ881="C", IF($BI881="Y", IF($AF881="N/A", $Q881, $AF881), IF($AG881="N/A", $T881,$AG881)))))))</f>
        <v>0</v>
      </c>
      <c r="BS881" s="15">
        <f>IF(BA881="R", $CA881, IF(OR(BA881="P", BA881="T", BA881="N"), 0, IF($C881="DM", $T881, IF(OR(BA881="Y", BA881="IR"),$AM881,IF(BA881="C", IF($BI881="Y", IF($AF881="N/A", $Q881, $AF881), IF($AG881="N/A", $T881,$AG881)))))))</f>
        <v>0</v>
      </c>
      <c r="BT881" s="15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0</v>
      </c>
      <c r="BU881" s="15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0</v>
      </c>
      <c r="BV881" s="15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0</v>
      </c>
      <c r="BW881" s="15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0</v>
      </c>
      <c r="BX881" s="15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0</v>
      </c>
      <c r="BY881" s="15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0</v>
      </c>
      <c r="BZ881" s="15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0</v>
      </c>
      <c r="CA881" s="14" t="s">
        <v>75</v>
      </c>
      <c r="CB881" s="15">
        <f>BZ881</f>
        <v>0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G:0 GR:0</v>
      </c>
      <c r="CH881" s="6"/>
      <c r="CK881" s="6"/>
      <c r="CL881" s="6"/>
      <c r="CM881" s="6"/>
      <c r="CN881" s="6"/>
      <c r="CO881" s="6"/>
      <c r="CP881" s="6"/>
    </row>
    <row r="882" spans="1:94" x14ac:dyDescent="0.25">
      <c r="A882" s="13">
        <v>6277</v>
      </c>
      <c r="B882" s="14"/>
      <c r="C882" s="14"/>
      <c r="D882" s="14"/>
      <c r="E882" s="14" t="e">
        <f>VLOOKUP(B882, 'Rookie Year'!$A$2:$B$55555,2,FALSE)</f>
        <v>#N/A</v>
      </c>
      <c r="F882" s="14">
        <v>2025</v>
      </c>
      <c r="G882" s="14" t="s">
        <v>42</v>
      </c>
      <c r="H882" s="14"/>
      <c r="I882" s="15"/>
      <c r="J882" s="14">
        <v>1</v>
      </c>
      <c r="K882" s="16">
        <f>IF(AND(G882&lt;&gt;"N",R882="N/A"), IF(I882&lt;4, 0, 0.25),IF(I882=1, IF(J882=1,0.25, 0.25), IF(I882&lt;13, 0.25, IF(I882&lt;26, 0.4, IF(I882&lt;51, 0.6, 0.75)))))</f>
        <v>0.25</v>
      </c>
      <c r="L882" s="15">
        <f>I882-M882</f>
        <v>0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1</v>
      </c>
      <c r="T882" s="15">
        <f>IF($S882&lt;1, "N/A", $M882)</f>
        <v>0</v>
      </c>
      <c r="U882" s="15" t="str">
        <f>IF($S882&lt;2, "N/A", $M882)</f>
        <v>N/A</v>
      </c>
      <c r="V882" s="15" t="str">
        <f>IF($S882&lt;3, "N/A", $M882)</f>
        <v>N/A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List'!$A$3:$AE$1972,19,FALSE)))</f>
        <v>N/A</v>
      </c>
      <c r="AB882" s="14" t="str">
        <f>IF(C882="DM", "N/A", IF(Z882="No","N/A",VLOOKUP(B882,'Extension List'!$A$3:$AE$1972,21,FALSE)))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>
        <f>IF(AD882="N/A", L882+T882, L882+AG882)</f>
        <v>0</v>
      </c>
      <c r="AN882" s="15" t="str">
        <f>IF(AD882="N/A", IF(U882="N/A", "N/A", L882+U882), AD882+AH882)</f>
        <v>N/A</v>
      </c>
      <c r="AO882" s="15" t="str">
        <f>IF(AD882="N/A", IF(V882="N/A", "N/A", L882+V882), IF(AI882="N/A", "N/A", AD882+AI882))</f>
        <v>N/A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42</v>
      </c>
      <c r="AS882" s="14" t="s">
        <v>42</v>
      </c>
      <c r="AT882" s="14" t="s">
        <v>42</v>
      </c>
      <c r="AU882" s="14" t="s">
        <v>42</v>
      </c>
      <c r="AV882" s="14" t="s">
        <v>42</v>
      </c>
      <c r="AW882" s="14" t="s">
        <v>42</v>
      </c>
      <c r="AX882" s="14" t="s">
        <v>42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>
        <f>IF(AR882="R", $CA882, IF(OR(AR882="P", AR882="T", AR882="N"), 0, IF($C882="DM", $T882, IF(OR(AR882="Y", AR882="IR"),$AM882,IF(AR882="C", IF($BI882="Y", IF($AF882="N/A", $Q882, $AF882), IF($AG882="N/A", $T882,$AG882)))))))</f>
        <v>0</v>
      </c>
      <c r="BK882" s="15">
        <f>IF(AS882="R", $CA882, IF(OR(AS882="P", AS882="T", AS882="N"), 0, IF($C882="DM", $T882, IF(OR(AS882="Y", AS882="IR"),$AM882,IF(AS882="C", IF($BI882="Y", IF($AF882="N/A", $Q882, $AF882), IF($AG882="N/A", $T882,$AG882)))))))</f>
        <v>0</v>
      </c>
      <c r="BL882" s="15">
        <f>IF(AT882="R", $CA882, IF(OR(AT882="P", AT882="T", AT882="N"), 0, IF($C882="DM", $T882, IF(OR(AT882="Y", AT882="IR"),$AM882,IF(AT882="C", IF($BI882="Y", IF($AF882="N/A", $Q882, $AF882), IF($AG882="N/A", $T882,$AG882)))))))</f>
        <v>0</v>
      </c>
      <c r="BM882" s="15">
        <f>IF(AU882="R", $CA882, IF(OR(AU882="P", AU882="T", AU882="N"), 0, IF($C882="DM", $T882, IF(OR(AU882="Y", AU882="IR"),$AM882,IF(AU882="C", IF($BI882="Y", IF($AF882="N/A", $Q882, $AF882), IF($AG882="N/A", $T882,$AG882)))))))</f>
        <v>0</v>
      </c>
      <c r="BN882" s="15">
        <f>IF(AV882="R", $CA882, IF(OR(AV882="P", AV882="T", AV882="N"), 0, IF($C882="DM", $T882, IF(OR(AV882="Y", AV882="IR"),$AM882,IF(AV882="C", IF($BI882="Y", IF($AF882="N/A", $Q882, $AF882), IF($AG882="N/A", $T882,$AG882)))))))</f>
        <v>0</v>
      </c>
      <c r="BO882" s="15">
        <f>IF(AW882="R", $CA882, IF(OR(AW882="P", AW882="T", AW882="N"), 0, IF($C882="DM", $T882, IF(OR(AW882="Y", AW882="IR"),$AM882,IF(AW882="C", IF($BI882="Y", IF($AF882="N/A", $Q882, $AF882), IF($AG882="N/A", $T882,$AG882)))))))</f>
        <v>0</v>
      </c>
      <c r="BP882" s="15">
        <f>IF(AX882="R", $CA882, IF(OR(AX882="P", AX882="T", AX882="N"), 0, IF($C882="DM", $T882, IF(OR(AX882="Y", AX882="IR"),$AM882,IF(AX882="C", IF($BI882="Y", IF($AF882="N/A", $Q882, $AF882), IF($AG882="N/A", $T882,$AG882)))))))</f>
        <v>0</v>
      </c>
      <c r="BQ882" s="15">
        <f>IF(AY882="R", $CA882, IF(OR(AY882="P", AY882="T", AY882="N"), 0, IF($C882="DM", $T882, IF(OR(AY882="Y", AY882="IR"),$AM882,IF(AY882="C", IF($BI882="Y", IF($AF882="N/A", $Q882, $AF882), IF($AG882="N/A", $T882,$AG882)))))))</f>
        <v>0</v>
      </c>
      <c r="BR882" s="15">
        <f>IF(AZ882="R", $CA882, IF(OR(AZ882="P", AZ882="T", AZ882="N"), 0, IF($C882="DM", $T882, IF(OR(AZ882="Y", AZ882="IR"),$AM882,IF(AZ882="C", IF($BI882="Y", IF($AF882="N/A", $Q882, $AF882), IF($AG882="N/A", $T882,$AG882)))))))</f>
        <v>0</v>
      </c>
      <c r="BS882" s="15">
        <f>IF(BA882="R", $CA882, IF(OR(BA882="P", BA882="T", BA882="N"), 0, IF($C882="DM", $T882, IF(OR(BA882="Y", BA882="IR"),$AM882,IF(BA882="C", IF($BI882="Y", IF($AF882="N/A", $Q882, $AF882), IF($AG882="N/A", $T882,$AG882)))))))</f>
        <v>0</v>
      </c>
      <c r="BT882" s="15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0</v>
      </c>
      <c r="BU882" s="15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0</v>
      </c>
      <c r="BV882" s="15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0</v>
      </c>
      <c r="BW882" s="15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0</v>
      </c>
      <c r="BX882" s="15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0</v>
      </c>
      <c r="BY882" s="15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0</v>
      </c>
      <c r="BZ882" s="15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0</v>
      </c>
      <c r="CA882" s="14" t="s">
        <v>75</v>
      </c>
      <c r="CB882" s="15">
        <f>BZ882</f>
        <v>0</v>
      </c>
      <c r="CC882" s="14" t="str">
        <f>IF(OR($BH882="T", $BH882="R"), 0, IF($BH882="C", IF($BI882="Y", IF($BA882="C", 0, IF(AF882="N/A", Q882-T882, AF882-AG882)), IF($AF882="N/A", U882, AH882)), AN882))</f>
        <v>N/A</v>
      </c>
      <c r="CD882" s="14" t="str">
        <f>IF(OR($BH882="T", $BH882="R"), 0, IF($BH882="C", IF($BI882="Y", 0, IF($AF882="N/A", V882, AI882)), AO882))</f>
        <v>N/A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G:0 GR:0</v>
      </c>
      <c r="CH882" s="6"/>
      <c r="CK882" s="6"/>
      <c r="CL882" s="6"/>
      <c r="CM882" s="6"/>
      <c r="CN882" s="6"/>
      <c r="CO882" s="6"/>
      <c r="CP882" s="6"/>
    </row>
    <row r="883" spans="1:94" x14ac:dyDescent="0.25">
      <c r="A883" s="13">
        <v>6278</v>
      </c>
      <c r="B883" s="14"/>
      <c r="C883" s="14"/>
      <c r="D883" s="14"/>
      <c r="E883" s="14" t="e">
        <f>VLOOKUP(B883, 'Rookie Year'!$A$2:$B$55555,2,FALSE)</f>
        <v>#N/A</v>
      </c>
      <c r="F883" s="14">
        <v>2025</v>
      </c>
      <c r="G883" s="14" t="s">
        <v>42</v>
      </c>
      <c r="H883" s="14"/>
      <c r="I883" s="15"/>
      <c r="J883" s="14">
        <v>1</v>
      </c>
      <c r="K883" s="16">
        <f>IF(AND(G883&lt;&gt;"N",R883="N/A"), IF(I883&lt;4, 0, 0.25),IF(I883=1, IF(J883=1,0.25, 0.25), IF(I883&lt;13, 0.25, IF(I883&lt;26, 0.4, IF(I883&lt;51, 0.6, 0.75)))))</f>
        <v>0.25</v>
      </c>
      <c r="L883" s="15">
        <f>I883-M883</f>
        <v>0</v>
      </c>
      <c r="M883" s="15">
        <f>ROUNDUP(I883*K883,0)</f>
        <v>0</v>
      </c>
      <c r="N883" s="15">
        <f>M883*J883</f>
        <v>0</v>
      </c>
      <c r="O883" s="15">
        <v>0</v>
      </c>
      <c r="P883" s="15">
        <v>0</v>
      </c>
      <c r="Q883" s="15">
        <f>N883-O883-P883</f>
        <v>0</v>
      </c>
      <c r="R883" s="14" t="s">
        <v>75</v>
      </c>
      <c r="S883" s="14">
        <f>IF(R883="N/A", J883-($B$1-F883), J883-($B$1-R883))</f>
        <v>1</v>
      </c>
      <c r="T883" s="15">
        <f>IF($S883&lt;1, "N/A", $M883)</f>
        <v>0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List'!$A$3:$AE$1972,19,FALSE)))</f>
        <v>N/A</v>
      </c>
      <c r="AB883" s="14" t="str">
        <f>IF(C883="DM", "N/A", IF(Z883="No","N/A",VLOOKUP(B883,'Extension List'!$A$3:$AE$1972,21,FALSE)))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>
        <f>IF(AD883="N/A", L883+T883, L883+AG883)</f>
        <v>0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42</v>
      </c>
      <c r="AS883" s="14" t="s">
        <v>42</v>
      </c>
      <c r="AT883" s="14" t="s">
        <v>42</v>
      </c>
      <c r="AU883" s="14" t="s">
        <v>42</v>
      </c>
      <c r="AV883" s="14" t="s">
        <v>42</v>
      </c>
      <c r="AW883" s="14" t="s">
        <v>42</v>
      </c>
      <c r="AX883" s="14" t="s">
        <v>42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5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5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5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5">
        <f>IF(AV883="R", $CA883, IF(OR(AV883="P", AV883="T", AV883="N"), 0, IF($C883="DM", $T883, IF(OR(AV883="Y", AV883="IR"),$AM883,IF(AV883="C", IF($BI883="Y", IF($AF883="N/A", $Q883, $AF883), IF($AG883="N/A", $T883,$AG883)))))))</f>
        <v>0</v>
      </c>
      <c r="BO883" s="15">
        <f>IF(AW883="R", $CA883, IF(OR(AW883="P", AW883="T", AW883="N"), 0, IF($C883="DM", $T883, IF(OR(AW883="Y", AW883="IR"),$AM883,IF(AW883="C", IF($BI883="Y", IF($AF883="N/A", $Q883, $AF883), IF($AG883="N/A", $T883,$AG883)))))))</f>
        <v>0</v>
      </c>
      <c r="BP883" s="15">
        <f>IF(AX883="R", $CA883, IF(OR(AX883="P", AX883="T", AX883="N"), 0, IF($C883="DM", $T883, IF(OR(AX883="Y", AX883="IR"),$AM883,IF(AX883="C", IF($BI883="Y", IF($AF883="N/A", $Q883, $AF883), IF($AG883="N/A", $T883,$AG883)))))))</f>
        <v>0</v>
      </c>
      <c r="BQ883" s="15">
        <f>IF(AY883="R", $CA883, IF(OR(AY883="P", AY883="T", AY883="N"), 0, IF($C883="DM", $T883, IF(OR(AY883="Y", AY883="IR"),$AM883,IF(AY883="C", IF($BI883="Y", IF($AF883="N/A", $Q883, $AF883), IF($AG883="N/A", $T883,$AG883)))))))</f>
        <v>0</v>
      </c>
      <c r="BR883" s="15">
        <f>IF(AZ883="R", $CA883, IF(OR(AZ883="P", AZ883="T", AZ883="N"), 0, IF($C883="DM", $T883, IF(OR(AZ883="Y", AZ883="IR"),$AM883,IF(AZ883="C", IF($BI883="Y", IF($AF883="N/A", $Q883, $AF883), IF($AG883="N/A", $T883,$AG883)))))))</f>
        <v>0</v>
      </c>
      <c r="BS883" s="15">
        <f>IF(BA883="R", $CA883, IF(OR(BA883="P", BA883="T", BA883="N"), 0, IF($C883="DM", $T883, IF(OR(BA883="Y", BA883="IR"),$AM883,IF(BA883="C", IF($BI883="Y", IF($AF883="N/A", $Q883, $AF883), IF($AG883="N/A", $T883,$AG883)))))))</f>
        <v>0</v>
      </c>
      <c r="BT883" s="15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0</v>
      </c>
      <c r="BU883" s="15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0</v>
      </c>
      <c r="BV883" s="15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0</v>
      </c>
      <c r="BW883" s="15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0</v>
      </c>
      <c r="BX883" s="15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0</v>
      </c>
      <c r="BY883" s="15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0</v>
      </c>
      <c r="BZ883" s="15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0</v>
      </c>
      <c r="CA883" s="14" t="s">
        <v>75</v>
      </c>
      <c r="CB883" s="15">
        <f>BZ883</f>
        <v>0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G:0 GR:0</v>
      </c>
      <c r="CH883" s="6"/>
      <c r="CK883" s="6"/>
      <c r="CL883" s="6"/>
      <c r="CM883" s="6"/>
      <c r="CN883" s="6"/>
      <c r="CO883" s="6"/>
      <c r="CP883" s="6"/>
    </row>
    <row r="884" spans="1:94" x14ac:dyDescent="0.25">
      <c r="A884" s="13">
        <v>6279</v>
      </c>
      <c r="B884" s="14"/>
      <c r="C884" s="14"/>
      <c r="D884" s="14"/>
      <c r="E884" s="14" t="e">
        <f>VLOOKUP(B884, 'Rookie Year'!$A$2:$B$55555,2,FALSE)</f>
        <v>#N/A</v>
      </c>
      <c r="F884" s="14">
        <v>2025</v>
      </c>
      <c r="G884" s="14" t="s">
        <v>42</v>
      </c>
      <c r="H884" s="14"/>
      <c r="I884" s="15"/>
      <c r="J884" s="14">
        <v>1</v>
      </c>
      <c r="K884" s="16">
        <f>IF(AND(G884&lt;&gt;"N",R884="N/A"), IF(I884&lt;4, 0, 0.25),IF(I884=1, IF(J884=1,0.25, 0.25), IF(I884&lt;13, 0.25, IF(I884&lt;26, 0.4, IF(I884&lt;51, 0.6, 0.75)))))</f>
        <v>0.25</v>
      </c>
      <c r="L884" s="15">
        <f>I884-M884</f>
        <v>0</v>
      </c>
      <c r="M884" s="15">
        <f>ROUNDUP(I884*K884,0)</f>
        <v>0</v>
      </c>
      <c r="N884" s="15">
        <f>M884*J884</f>
        <v>0</v>
      </c>
      <c r="O884" s="15">
        <v>0</v>
      </c>
      <c r="P884" s="15">
        <v>0</v>
      </c>
      <c r="Q884" s="15">
        <f>N884-O884-P884</f>
        <v>0</v>
      </c>
      <c r="R884" s="14" t="s">
        <v>75</v>
      </c>
      <c r="S884" s="14">
        <f>IF(R884="N/A", J884-($B$1-F884), J884-($B$1-R884))</f>
        <v>1</v>
      </c>
      <c r="T884" s="15">
        <f>IF($S884&lt;1, "N/A", $M884)</f>
        <v>0</v>
      </c>
      <c r="U884" s="15" t="str">
        <f>IF($S884&lt;2, "N/A", $M884)</f>
        <v>N/A</v>
      </c>
      <c r="V884" s="15" t="str">
        <f>IF($S884&lt;3, "N/A", $M884)</f>
        <v>N/A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List'!$A$3:$AE$1972,19,FALSE)))</f>
        <v>N/A</v>
      </c>
      <c r="AB884" s="14" t="str">
        <f>IF(C884="DM", "N/A", IF(Z884="No","N/A",VLOOKUP(B884,'Extension List'!$A$3:$AE$1972,21,FALSE)))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>
        <f>IF(AD884="N/A", L884+T884, L884+AG884)</f>
        <v>0</v>
      </c>
      <c r="AN884" s="15" t="str">
        <f>IF(AD884="N/A", IF(U884="N/A", "N/A", L884+U884), AD884+AH884)</f>
        <v>N/A</v>
      </c>
      <c r="AO884" s="15" t="str">
        <f>IF(AD884="N/A", IF(V884="N/A", "N/A", L884+V884), IF(AI884="N/A", "N/A", AD884+AI884))</f>
        <v>N/A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42</v>
      </c>
      <c r="AS884" s="14" t="s">
        <v>42</v>
      </c>
      <c r="AT884" s="14" t="s">
        <v>42</v>
      </c>
      <c r="AU884" s="14" t="s">
        <v>42</v>
      </c>
      <c r="AV884" s="14" t="s">
        <v>42</v>
      </c>
      <c r="AW884" s="14" t="s">
        <v>42</v>
      </c>
      <c r="AX884" s="14" t="s">
        <v>42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>
        <f>IF(AR884="R", $CA884, IF(OR(AR884="P", AR884="T", AR884="N"), 0, IF($C884="DM", $T884, IF(OR(AR884="Y", AR884="IR"),$AM884,IF(AR884="C", IF($BI884="Y", IF($AF884="N/A", $Q884, $AF884), IF($AG884="N/A", $T884,$AG884)))))))</f>
        <v>0</v>
      </c>
      <c r="BK884" s="15">
        <f>IF(AS884="R", $CA884, IF(OR(AS884="P", AS884="T", AS884="N"), 0, IF($C884="DM", $T884, IF(OR(AS884="Y", AS884="IR"),$AM884,IF(AS884="C", IF($BI884="Y", IF($AF884="N/A", $Q884, $AF884), IF($AG884="N/A", $T884,$AG884)))))))</f>
        <v>0</v>
      </c>
      <c r="BL884" s="15">
        <f>IF(AT884="R", $CA884, IF(OR(AT884="P", AT884="T", AT884="N"), 0, IF($C884="DM", $T884, IF(OR(AT884="Y", AT884="IR"),$AM884,IF(AT884="C", IF($BI884="Y", IF($AF884="N/A", $Q884, $AF884), IF($AG884="N/A", $T884,$AG884)))))))</f>
        <v>0</v>
      </c>
      <c r="BM884" s="15">
        <f>IF(AU884="R", $CA884, IF(OR(AU884="P", AU884="T", AU884="N"), 0, IF($C884="DM", $T884, IF(OR(AU884="Y", AU884="IR"),$AM884,IF(AU884="C", IF($BI884="Y", IF($AF884="N/A", $Q884, $AF884), IF($AG884="N/A", $T884,$AG884)))))))</f>
        <v>0</v>
      </c>
      <c r="BN884" s="15">
        <f>IF(AV884="R", $CA884, IF(OR(AV884="P", AV884="T", AV884="N"), 0, IF($C884="DM", $T884, IF(OR(AV884="Y", AV884="IR"),$AM884,IF(AV884="C", IF($BI884="Y", IF($AF884="N/A", $Q884, $AF884), IF($AG884="N/A", $T884,$AG884)))))))</f>
        <v>0</v>
      </c>
      <c r="BO884" s="15">
        <f>IF(AW884="R", $CA884, IF(OR(AW884="P", AW884="T", AW884="N"), 0, IF($C884="DM", $T884, IF(OR(AW884="Y", AW884="IR"),$AM884,IF(AW884="C", IF($BI884="Y", IF($AF884="N/A", $Q884, $AF884), IF($AG884="N/A", $T884,$AG884)))))))</f>
        <v>0</v>
      </c>
      <c r="BP884" s="15">
        <f>IF(AX884="R", $CA884, IF(OR(AX884="P", AX884="T", AX884="N"), 0, IF($C884="DM", $T884, IF(OR(AX884="Y", AX884="IR"),$AM884,IF(AX884="C", IF($BI884="Y", IF($AF884="N/A", $Q884, $AF884), IF($AG884="N/A", $T884,$AG884)))))))</f>
        <v>0</v>
      </c>
      <c r="BQ884" s="15">
        <f>IF(AY884="R", $CA884, IF(OR(AY884="P", AY884="T", AY884="N"), 0, IF($C884="DM", $T884, IF(OR(AY884="Y", AY884="IR"),$AM884,IF(AY884="C", IF($BI884="Y", IF($AF884="N/A", $Q884, $AF884), IF($AG884="N/A", $T884,$AG884)))))))</f>
        <v>0</v>
      </c>
      <c r="BR884" s="15">
        <f>IF(AZ884="R", $CA884, IF(OR(AZ884="P", AZ884="T", AZ884="N"), 0, IF($C884="DM", $T884, IF(OR(AZ884="Y", AZ884="IR"),$AM884,IF(AZ884="C", IF($BI884="Y", IF($AF884="N/A", $Q884, $AF884), IF($AG884="N/A", $T884,$AG884)))))))</f>
        <v>0</v>
      </c>
      <c r="BS884" s="15">
        <f>IF(BA884="R", $CA884, IF(OR(BA884="P", BA884="T", BA884="N"), 0, IF($C884="DM", $T884, IF(OR(BA884="Y", BA884="IR"),$AM884,IF(BA884="C", IF($BI884="Y", IF($AF884="N/A", $Q884, $AF884), IF($AG884="N/A", $T884,$AG884)))))))</f>
        <v>0</v>
      </c>
      <c r="BT884" s="15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0</v>
      </c>
      <c r="BU884" s="15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0</v>
      </c>
      <c r="BV884" s="15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0</v>
      </c>
      <c r="BW884" s="15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0</v>
      </c>
      <c r="BX884" s="15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0</v>
      </c>
      <c r="BY884" s="15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0</v>
      </c>
      <c r="BZ884" s="15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0</v>
      </c>
      <c r="CA884" s="14" t="s">
        <v>75</v>
      </c>
      <c r="CB884" s="15">
        <f>BZ884</f>
        <v>0</v>
      </c>
      <c r="CC884" s="14" t="str">
        <f>IF(OR($BH884="T", $BH884="R"), 0, IF($BH884="C", IF($BI884="Y", IF($BA884="C", 0, IF(AF884="N/A", Q884-T884, AF884-AG884)), IF($AF884="N/A", U884, AH884)), AN884))</f>
        <v>N/A</v>
      </c>
      <c r="CD884" s="14" t="str">
        <f>IF(OR($BH884="T", $BH884="R"), 0, IF($BH884="C", IF($BI884="Y", 0, IF($AF884="N/A", V884, AI884)), AO884))</f>
        <v>N/A</v>
      </c>
      <c r="CE884" s="14" t="str">
        <f>IF(OR($BH884="T", $BH884="R"), 0, IF($BH884="C", IF($BI884="Y", 0, IF($AF884="N/A", W884, AJ884)), AP884))</f>
        <v>N/A</v>
      </c>
      <c r="CF884" s="14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S:0 G:0 GR:0</v>
      </c>
      <c r="CH884" s="6"/>
      <c r="CK884" s="6"/>
      <c r="CL884" s="6"/>
      <c r="CM884" s="6"/>
      <c r="CN884" s="6"/>
      <c r="CO884" s="6"/>
      <c r="CP884" s="6"/>
    </row>
    <row r="885" spans="1:94" x14ac:dyDescent="0.25">
      <c r="A885" s="13">
        <v>6280</v>
      </c>
      <c r="B885" s="14"/>
      <c r="C885" s="14"/>
      <c r="D885" s="14"/>
      <c r="E885" s="14" t="e">
        <f>VLOOKUP(B885, 'Rookie Year'!$A$2:$B$55555,2,FALSE)</f>
        <v>#N/A</v>
      </c>
      <c r="F885" s="14">
        <v>2025</v>
      </c>
      <c r="G885" s="14" t="s">
        <v>42</v>
      </c>
      <c r="H885" s="14"/>
      <c r="I885" s="15"/>
      <c r="J885" s="14">
        <v>1</v>
      </c>
      <c r="K885" s="16">
        <f>IF(AND(G885&lt;&gt;"N",R885="N/A"), IF(I885&lt;4, 0, 0.25),IF(I885=1, IF(J885=1,0.25, 0.25), IF(I885&lt;13, 0.25, IF(I885&lt;26, 0.4, IF(I885&lt;51, 0.6, 0.75)))))</f>
        <v>0.25</v>
      </c>
      <c r="L885" s="15">
        <f>I885-M885</f>
        <v>0</v>
      </c>
      <c r="M885" s="15">
        <f>ROUNDUP(I885*K885,0)</f>
        <v>0</v>
      </c>
      <c r="N885" s="15">
        <f>M885*J885</f>
        <v>0</v>
      </c>
      <c r="O885" s="15">
        <v>0</v>
      </c>
      <c r="P885" s="15">
        <v>0</v>
      </c>
      <c r="Q885" s="15">
        <f>N885-O885-P885</f>
        <v>0</v>
      </c>
      <c r="R885" s="14" t="s">
        <v>75</v>
      </c>
      <c r="S885" s="14">
        <f>IF(R885="N/A", J885-($B$1-F885), J885-($B$1-R885))</f>
        <v>1</v>
      </c>
      <c r="T885" s="15">
        <f>IF($S885&lt;1, "N/A", $M885)</f>
        <v>0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List'!$A$3:$AE$1972,19,FALSE)))</f>
        <v>N/A</v>
      </c>
      <c r="AB885" s="14" t="str">
        <f>IF(C885="DM", "N/A", IF(Z885="No","N/A",VLOOKUP(B885,'Extension List'!$A$3:$AE$1972,21,FALSE)))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>
        <f>IF(AD885="N/A", L885+T885, L885+AG885)</f>
        <v>0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42</v>
      </c>
      <c r="AS885" s="14" t="s">
        <v>42</v>
      </c>
      <c r="AT885" s="14" t="s">
        <v>42</v>
      </c>
      <c r="AU885" s="14" t="s">
        <v>42</v>
      </c>
      <c r="AV885" s="14" t="s">
        <v>42</v>
      </c>
      <c r="AW885" s="14" t="s">
        <v>42</v>
      </c>
      <c r="AX885" s="14" t="s">
        <v>42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5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5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5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5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5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5">
        <f>IF(AX885="R", $CA885, IF(OR(AX885="P", AX885="T", AX885="N"), 0, IF($C885="DM", $T885, IF(OR(AX885="Y", AX885="IR"),$AM885,IF(AX885="C", IF($BI885="Y", IF($AF885="N/A", $Q885, $AF885), IF($AG885="N/A", $T885,$AG885)))))))</f>
        <v>0</v>
      </c>
      <c r="BQ885" s="15">
        <f>IF(AY885="R", $CA885, IF(OR(AY885="P", AY885="T", AY885="N"), 0, IF($C885="DM", $T885, IF(OR(AY885="Y", AY885="IR"),$AM885,IF(AY885="C", IF($BI885="Y", IF($AF885="N/A", $Q885, $AF885), IF($AG885="N/A", $T885,$AG885)))))))</f>
        <v>0</v>
      </c>
      <c r="BR885" s="15">
        <f>IF(AZ885="R", $CA885, IF(OR(AZ885="P", AZ885="T", AZ885="N"), 0, IF($C885="DM", $T885, IF(OR(AZ885="Y", AZ885="IR"),$AM885,IF(AZ885="C", IF($BI885="Y", IF($AF885="N/A", $Q885, $AF885), IF($AG885="N/A", $T885,$AG885)))))))</f>
        <v>0</v>
      </c>
      <c r="BS885" s="15">
        <f>IF(BA885="R", $CA885, IF(OR(BA885="P", BA885="T", BA885="N"), 0, IF($C885="DM", $T885, IF(OR(BA885="Y", BA885="IR"),$AM885,IF(BA885="C", IF($BI885="Y", IF($AF885="N/A", $Q885, $AF885), IF($AG885="N/A", $T885,$AG885)))))))</f>
        <v>0</v>
      </c>
      <c r="BT885" s="15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0</v>
      </c>
      <c r="BU885" s="15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0</v>
      </c>
      <c r="BV885" s="15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0</v>
      </c>
      <c r="BW885" s="15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0</v>
      </c>
      <c r="BX885" s="15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0</v>
      </c>
      <c r="BY885" s="15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0</v>
      </c>
      <c r="BZ885" s="15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0</v>
      </c>
      <c r="CA885" s="14" t="s">
        <v>75</v>
      </c>
      <c r="CB885" s="15">
        <f>BZ885</f>
        <v>0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G:0 GR:0</v>
      </c>
      <c r="CH885" s="6"/>
      <c r="CK885" s="6"/>
      <c r="CL885" s="6"/>
      <c r="CM885" s="6"/>
      <c r="CN885" s="6"/>
      <c r="CO885" s="6"/>
      <c r="CP885" s="6"/>
    </row>
    <row r="886" spans="1:94" x14ac:dyDescent="0.25">
      <c r="A886" s="13">
        <v>6281</v>
      </c>
      <c r="B886" s="14"/>
      <c r="C886" s="14"/>
      <c r="D886" s="14"/>
      <c r="E886" s="14" t="e">
        <f>VLOOKUP(B886, 'Rookie Year'!$A$2:$B$55555,2,FALSE)</f>
        <v>#N/A</v>
      </c>
      <c r="F886" s="14">
        <v>2025</v>
      </c>
      <c r="G886" s="14" t="s">
        <v>42</v>
      </c>
      <c r="H886" s="14"/>
      <c r="I886" s="15"/>
      <c r="J886" s="14">
        <v>1</v>
      </c>
      <c r="K886" s="16">
        <f>IF(AND(G886&lt;&gt;"N",R886="N/A"), IF(I886&lt;4, 0, 0.25),IF(I886=1, IF(J886=1,0.25, 0.25), IF(I886&lt;13, 0.25, IF(I886&lt;26, 0.4, IF(I886&lt;51, 0.6, 0.75)))))</f>
        <v>0.25</v>
      </c>
      <c r="L886" s="15">
        <f>I886-M886</f>
        <v>0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1</v>
      </c>
      <c r="T886" s="15">
        <f>IF($S886&lt;1, "N/A", $M886)</f>
        <v>0</v>
      </c>
      <c r="U886" s="15" t="str">
        <f>IF($S886&lt;2, "N/A", $M886)</f>
        <v>N/A</v>
      </c>
      <c r="V886" s="15" t="str">
        <f>IF($S886&lt;3, "N/A", $M886)</f>
        <v>N/A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List'!$A$3:$AE$1972,19,FALSE)))</f>
        <v>N/A</v>
      </c>
      <c r="AB886" s="14" t="str">
        <f>IF(C886="DM", "N/A", IF(Z886="No","N/A",VLOOKUP(B886,'Extension List'!$A$3:$AE$1972,21,FALSE)))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>
        <f>IF(AD886="N/A", L886+T886, L886+AG886)</f>
        <v>0</v>
      </c>
      <c r="AN886" s="15" t="str">
        <f>IF(AD886="N/A", IF(U886="N/A", "N/A", L886+U886), AD886+AH886)</f>
        <v>N/A</v>
      </c>
      <c r="AO886" s="15" t="str">
        <f>IF(AD886="N/A", IF(V886="N/A", "N/A", L886+V886), IF(AI886="N/A", "N/A", AD886+AI886))</f>
        <v>N/A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42</v>
      </c>
      <c r="AS886" s="14" t="s">
        <v>42</v>
      </c>
      <c r="AT886" s="14" t="s">
        <v>42</v>
      </c>
      <c r="AU886" s="14" t="s">
        <v>42</v>
      </c>
      <c r="AV886" s="14" t="s">
        <v>42</v>
      </c>
      <c r="AW886" s="14" t="s">
        <v>42</v>
      </c>
      <c r="AX886" s="14" t="s">
        <v>42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40</v>
      </c>
      <c r="BH886" s="14" t="s">
        <v>40</v>
      </c>
      <c r="BJ886" s="15">
        <f>IF(AR886="R", $CA886, IF(OR(AR886="P", AR886="T", AR886="N"), 0, IF($C886="DM", $T886, IF(OR(AR886="Y", AR886="IR"),$AM886,IF(AR886="C", IF($BI886="Y", IF($AF886="N/A", $Q886, $AF886), IF($AG886="N/A", $T886,$AG886)))))))</f>
        <v>0</v>
      </c>
      <c r="BK886" s="15">
        <f>IF(AS886="R", $CA886, IF(OR(AS886="P", AS886="T", AS886="N"), 0, IF($C886="DM", $T886, IF(OR(AS886="Y", AS886="IR"),$AM886,IF(AS886="C", IF($BI886="Y", IF($AF886="N/A", $Q886, $AF886), IF($AG886="N/A", $T886,$AG886)))))))</f>
        <v>0</v>
      </c>
      <c r="BL886" s="15">
        <f>IF(AT886="R", $CA886, IF(OR(AT886="P", AT886="T", AT886="N"), 0, IF($C886="DM", $T886, IF(OR(AT886="Y", AT886="IR"),$AM886,IF(AT886="C", IF($BI886="Y", IF($AF886="N/A", $Q886, $AF886), IF($AG886="N/A", $T886,$AG886)))))))</f>
        <v>0</v>
      </c>
      <c r="BM886" s="15">
        <f>IF(AU886="R", $CA886, IF(OR(AU886="P", AU886="T", AU886="N"), 0, IF($C886="DM", $T886, IF(OR(AU886="Y", AU886="IR"),$AM886,IF(AU886="C", IF($BI886="Y", IF($AF886="N/A", $Q886, $AF886), IF($AG886="N/A", $T886,$AG886)))))))</f>
        <v>0</v>
      </c>
      <c r="BN886" s="15">
        <f>IF(AV886="R", $CA886, IF(OR(AV886="P", AV886="T", AV886="N"), 0, IF($C886="DM", $T886, IF(OR(AV886="Y", AV886="IR"),$AM886,IF(AV886="C", IF($BI886="Y", IF($AF886="N/A", $Q886, $AF886), IF($AG886="N/A", $T886,$AG886)))))))</f>
        <v>0</v>
      </c>
      <c r="BO886" s="15">
        <f>IF(AW886="R", $CA886, IF(OR(AW886="P", AW886="T", AW886="N"), 0, IF($C886="DM", $T886, IF(OR(AW886="Y", AW886="IR"),$AM886,IF(AW886="C", IF($BI886="Y", IF($AF886="N/A", $Q886, $AF886), IF($AG886="N/A", $T886,$AG886)))))))</f>
        <v>0</v>
      </c>
      <c r="BP886" s="15">
        <f>IF(AX886="R", $CA886, IF(OR(AX886="P", AX886="T", AX886="N"), 0, IF($C886="DM", $T886, IF(OR(AX886="Y", AX886="IR"),$AM886,IF(AX886="C", IF($BI886="Y", IF($AF886="N/A", $Q886, $AF886), IF($AG886="N/A", $T886,$AG886)))))))</f>
        <v>0</v>
      </c>
      <c r="BQ886" s="15">
        <f>IF(AY886="R", $CA886, IF(OR(AY886="P", AY886="T", AY886="N"), 0, IF($C886="DM", $T886, IF(OR(AY886="Y", AY886="IR"),$AM886,IF(AY886="C", IF($BI886="Y", IF($AF886="N/A", $Q886, $AF886), IF($AG886="N/A", $T886,$AG886)))))))</f>
        <v>0</v>
      </c>
      <c r="BR886" s="15">
        <f>IF(AZ886="R", $CA886, IF(OR(AZ886="P", AZ886="T", AZ886="N"), 0, IF($C886="DM", $T886, IF(OR(AZ886="Y", AZ886="IR"),$AM886,IF(AZ886="C", IF($BI886="Y", IF($AF886="N/A", $Q886, $AF886), IF($AG886="N/A", $T886,$AG886)))))))</f>
        <v>0</v>
      </c>
      <c r="BS886" s="15">
        <f>IF(BA886="R", $CA886, IF(OR(BA886="P", BA886="T", BA886="N"), 0, IF($C886="DM", $T886, IF(OR(BA886="Y", BA886="IR"),$AM886,IF(BA886="C", IF($BI886="Y", IF($AF886="N/A", $Q886, $AF886), IF($AG886="N/A", $T886,$AG886)))))))</f>
        <v>0</v>
      </c>
      <c r="BT886" s="15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0</v>
      </c>
      <c r="BU886" s="15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0</v>
      </c>
      <c r="BV886" s="15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0</v>
      </c>
      <c r="BW886" s="15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0</v>
      </c>
      <c r="BX886" s="15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0</v>
      </c>
      <c r="BY886" s="15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0</v>
      </c>
      <c r="BZ886" s="15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0</v>
      </c>
      <c r="CA886" s="14" t="s">
        <v>75</v>
      </c>
      <c r="CB886" s="15">
        <f>BZ886</f>
        <v>0</v>
      </c>
      <c r="CC886" s="14" t="str">
        <f>IF(OR($BH886="T", $BH886="R"), 0, IF($BH886="C", IF($BI886="Y", IF($BA886="C", 0, IF(AF886="N/A", Q886-T886, AF886-AG886)), IF($AF886="N/A", U886, AH886)), AN886))</f>
        <v>N/A</v>
      </c>
      <c r="CD886" s="14" t="str">
        <f>IF(OR($BH886="T", $BH886="R"), 0, IF($BH886="C", IF($BI886="Y", 0, IF($AF886="N/A", V886, AI886)), AO886))</f>
        <v>N/A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S:0 G:0 GR:0</v>
      </c>
      <c r="CH886" s="6"/>
      <c r="CK886" s="6"/>
      <c r="CL886" s="6"/>
      <c r="CM886" s="6"/>
      <c r="CN886" s="6"/>
      <c r="CO886" s="6"/>
      <c r="CP886" s="6"/>
    </row>
    <row r="887" spans="1:94" x14ac:dyDescent="0.25">
      <c r="A887" s="13">
        <v>6282</v>
      </c>
      <c r="B887" s="14"/>
      <c r="C887" s="14"/>
      <c r="D887" s="14"/>
      <c r="E887" s="14" t="e">
        <f>VLOOKUP(B887, 'Rookie Year'!$A$2:$B$55555,2,FALSE)</f>
        <v>#N/A</v>
      </c>
      <c r="F887" s="14">
        <v>2025</v>
      </c>
      <c r="G887" s="14" t="s">
        <v>42</v>
      </c>
      <c r="H887" s="14"/>
      <c r="I887" s="15"/>
      <c r="J887" s="14">
        <v>1</v>
      </c>
      <c r="K887" s="16">
        <f>IF(AND(G887&lt;&gt;"N",R887="N/A"), IF(I887&lt;4, 0, 0.25),IF(I887=1, IF(J887=1,0.25, 0.25), IF(I887&lt;13, 0.25, IF(I887&lt;26, 0.4, IF(I887&lt;51, 0.6, 0.75)))))</f>
        <v>0.25</v>
      </c>
      <c r="L887" s="15">
        <f>I887-M887</f>
        <v>0</v>
      </c>
      <c r="M887" s="15">
        <f>ROUNDUP(I887*K887,0)</f>
        <v>0</v>
      </c>
      <c r="N887" s="15">
        <f>M887*J887</f>
        <v>0</v>
      </c>
      <c r="O887" s="15">
        <v>0</v>
      </c>
      <c r="P887" s="15">
        <v>0</v>
      </c>
      <c r="Q887" s="15">
        <f>N887-O887-P887</f>
        <v>0</v>
      </c>
      <c r="R887" s="14" t="s">
        <v>75</v>
      </c>
      <c r="S887" s="14">
        <f>IF(R887="N/A", J887-($B$1-F887), J887-($B$1-R887))</f>
        <v>1</v>
      </c>
      <c r="T887" s="15">
        <f>IF($S887&lt;1, "N/A", $M887)</f>
        <v>0</v>
      </c>
      <c r="U887" s="15" t="str">
        <f>IF($S887&lt;2, "N/A", $M887)</f>
        <v>N/A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List'!$A$3:$AE$1972,19,FALSE)))</f>
        <v>N/A</v>
      </c>
      <c r="AB887" s="14" t="str">
        <f>IF(C887="DM", "N/A", IF(Z887="No","N/A",VLOOKUP(B887,'Extension List'!$A$3:$AE$1972,21,FALSE)))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>
        <f>IF(AD887="N/A", L887+T887, L887+AG887)</f>
        <v>0</v>
      </c>
      <c r="AN887" s="15" t="str">
        <f>IF(AD887="N/A", IF(U887="N/A", "N/A", L887+U887), AD887+AH887)</f>
        <v>N/A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42</v>
      </c>
      <c r="AS887" s="14" t="s">
        <v>42</v>
      </c>
      <c r="AT887" s="14" t="s">
        <v>42</v>
      </c>
      <c r="AU887" s="14" t="s">
        <v>42</v>
      </c>
      <c r="AV887" s="14" t="s">
        <v>42</v>
      </c>
      <c r="AW887" s="14" t="s">
        <v>42</v>
      </c>
      <c r="AX887" s="14" t="s">
        <v>42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>
        <f>IF(AR887="R", $CA887, IF(OR(AR887="P", AR887="T", AR887="N"), 0, IF($C887="DM", $T887, IF(OR(AR887="Y", AR887="IR"),$AM887,IF(AR887="C", IF($BI887="Y", IF($AF887="N/A", $Q887, $AF887), IF($AG887="N/A", $T887,$AG887)))))))</f>
        <v>0</v>
      </c>
      <c r="BK887" s="15">
        <f>IF(AS887="R", $CA887, IF(OR(AS887="P", AS887="T", AS887="N"), 0, IF($C887="DM", $T887, IF(OR(AS887="Y", AS887="IR"),$AM887,IF(AS887="C", IF($BI887="Y", IF($AF887="N/A", $Q887, $AF887), IF($AG887="N/A", $T887,$AG887)))))))</f>
        <v>0</v>
      </c>
      <c r="BL887" s="15">
        <f>IF(AT887="R", $CA887, IF(OR(AT887="P", AT887="T", AT887="N"), 0, IF($C887="DM", $T887, IF(OR(AT887="Y", AT887="IR"),$AM887,IF(AT887="C", IF($BI887="Y", IF($AF887="N/A", $Q887, $AF887), IF($AG887="N/A", $T887,$AG887)))))))</f>
        <v>0</v>
      </c>
      <c r="BM887" s="15">
        <f>IF(AU887="R", $CA887, IF(OR(AU887="P", AU887="T", AU887="N"), 0, IF($C887="DM", $T887, IF(OR(AU887="Y", AU887="IR"),$AM887,IF(AU887="C", IF($BI887="Y", IF($AF887="N/A", $Q887, $AF887), IF($AG887="N/A", $T887,$AG887)))))))</f>
        <v>0</v>
      </c>
      <c r="BN887" s="15">
        <f>IF(AV887="R", $CA887, IF(OR(AV887="P", AV887="T", AV887="N"), 0, IF($C887="DM", $T887, IF(OR(AV887="Y", AV887="IR"),$AM887,IF(AV887="C", IF($BI887="Y", IF($AF887="N/A", $Q887, $AF887), IF($AG887="N/A", $T887,$AG887)))))))</f>
        <v>0</v>
      </c>
      <c r="BO887" s="15">
        <f>IF(AW887="R", $CA887, IF(OR(AW887="P", AW887="T", AW887="N"), 0, IF($C887="DM", $T887, IF(OR(AW887="Y", AW887="IR"),$AM887,IF(AW887="C", IF($BI887="Y", IF($AF887="N/A", $Q887, $AF887), IF($AG887="N/A", $T887,$AG887)))))))</f>
        <v>0</v>
      </c>
      <c r="BP887" s="15">
        <f>IF(AX887="R", $CA887, IF(OR(AX887="P", AX887="T", AX887="N"), 0, IF($C887="DM", $T887, IF(OR(AX887="Y", AX887="IR"),$AM887,IF(AX887="C", IF($BI887="Y", IF($AF887="N/A", $Q887, $AF887), IF($AG887="N/A", $T887,$AG887)))))))</f>
        <v>0</v>
      </c>
      <c r="BQ887" s="15">
        <f>IF(AY887="R", $CA887, IF(OR(AY887="P", AY887="T", AY887="N"), 0, IF($C887="DM", $T887, IF(OR(AY887="Y", AY887="IR"),$AM887,IF(AY887="C", IF($BI887="Y", IF($AF887="N/A", $Q887, $AF887), IF($AG887="N/A", $T887,$AG887)))))))</f>
        <v>0</v>
      </c>
      <c r="BR887" s="15">
        <f>IF(AZ887="R", $CA887, IF(OR(AZ887="P", AZ887="T", AZ887="N"), 0, IF($C887="DM", $T887, IF(OR(AZ887="Y", AZ887="IR"),$AM887,IF(AZ887="C", IF($BI887="Y", IF($AF887="N/A", $Q887, $AF887), IF($AG887="N/A", $T887,$AG887)))))))</f>
        <v>0</v>
      </c>
      <c r="BS887" s="15">
        <f>IF(BA887="R", $CA887, IF(OR(BA887="P", BA887="T", BA887="N"), 0, IF($C887="DM", $T887, IF(OR(BA887="Y", BA887="IR"),$AM887,IF(BA887="C", IF($BI887="Y", IF($AF887="N/A", $Q887, $AF887), IF($AG887="N/A", $T887,$AG887)))))))</f>
        <v>0</v>
      </c>
      <c r="BT887" s="15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0</v>
      </c>
      <c r="BU887" s="15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0</v>
      </c>
      <c r="BV887" s="15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0</v>
      </c>
      <c r="BW887" s="15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0</v>
      </c>
      <c r="BX887" s="15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0</v>
      </c>
      <c r="BY887" s="15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0</v>
      </c>
      <c r="BZ887" s="15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0</v>
      </c>
      <c r="CA887" s="14" t="s">
        <v>75</v>
      </c>
      <c r="CB887" s="15">
        <f>BZ887</f>
        <v>0</v>
      </c>
      <c r="CC887" s="14" t="str">
        <f>IF(OR($BH887="T", $BH887="R"), 0, IF($BH887="C", IF($BI887="Y", IF($BA887="C", 0, IF(AF887="N/A", Q887-T887, AF887-AG887)), IF($AF887="N/A", U887, AH887)), AN887))</f>
        <v>N/A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S:0 G:0 GR:0</v>
      </c>
      <c r="CH887" s="6"/>
      <c r="CK887" s="6"/>
      <c r="CL887" s="6"/>
      <c r="CM887" s="6"/>
      <c r="CN887" s="6"/>
      <c r="CO887" s="6"/>
      <c r="CP887" s="6"/>
    </row>
    <row r="888" spans="1:94" x14ac:dyDescent="0.25">
      <c r="A888" s="13">
        <v>6283</v>
      </c>
      <c r="B888" s="14"/>
      <c r="C888" s="14"/>
      <c r="D888" s="14"/>
      <c r="E888" s="14" t="e">
        <f>VLOOKUP(B888, 'Rookie Year'!$A$2:$B$55555,2,FALSE)</f>
        <v>#N/A</v>
      </c>
      <c r="F888" s="14">
        <v>2025</v>
      </c>
      <c r="G888" s="14" t="s">
        <v>42</v>
      </c>
      <c r="H888" s="14"/>
      <c r="I888" s="15"/>
      <c r="J888" s="14">
        <v>1</v>
      </c>
      <c r="K888" s="16">
        <f>IF(AND(G888&lt;&gt;"N",R888="N/A"), IF(I888&lt;4, 0, 0.25),IF(I888=1, IF(J888=1,0.25, 0.25), IF(I888&lt;13, 0.25, IF(I888&lt;26, 0.4, IF(I888&lt;51, 0.6, 0.75)))))</f>
        <v>0.25</v>
      </c>
      <c r="L888" s="15">
        <f>I888-M888</f>
        <v>0</v>
      </c>
      <c r="M888" s="15">
        <f>ROUNDUP(I888*K888,0)</f>
        <v>0</v>
      </c>
      <c r="N888" s="15">
        <f>M888*J888</f>
        <v>0</v>
      </c>
      <c r="O888" s="15">
        <v>0</v>
      </c>
      <c r="P888" s="15">
        <v>0</v>
      </c>
      <c r="Q888" s="15">
        <f>N888-O888-P888</f>
        <v>0</v>
      </c>
      <c r="R888" s="14" t="s">
        <v>75</v>
      </c>
      <c r="S888" s="14">
        <f>IF(R888="N/A", J888-($B$1-F888), J888-($B$1-R888))</f>
        <v>1</v>
      </c>
      <c r="T888" s="15">
        <f>IF($S888&lt;1, "N/A", $M888)</f>
        <v>0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List'!$A$3:$AE$1972,19,FALSE)))</f>
        <v>N/A</v>
      </c>
      <c r="AB888" s="14" t="str">
        <f>IF(C888="DM", "N/A", IF(Z888="No","N/A",VLOOKUP(B888,'Extension List'!$A$3:$AE$1972,21,FALSE)))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>
        <f>IF(AD888="N/A", L888+T888, L888+AG888)</f>
        <v>0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42</v>
      </c>
      <c r="AS888" s="14" t="s">
        <v>42</v>
      </c>
      <c r="AT888" s="14" t="s">
        <v>42</v>
      </c>
      <c r="AU888" s="14" t="s">
        <v>42</v>
      </c>
      <c r="AV888" s="14" t="s">
        <v>42</v>
      </c>
      <c r="AW888" s="14" t="s">
        <v>42</v>
      </c>
      <c r="AX888" s="14" t="s">
        <v>42</v>
      </c>
      <c r="AY888" s="14" t="s">
        <v>40</v>
      </c>
      <c r="AZ888" s="14" t="s">
        <v>40</v>
      </c>
      <c r="BA888" s="14" t="s">
        <v>40</v>
      </c>
      <c r="BB888" s="14" t="s">
        <v>40</v>
      </c>
      <c r="BC888" s="14" t="s">
        <v>40</v>
      </c>
      <c r="BD888" s="14" t="s">
        <v>40</v>
      </c>
      <c r="BE888" s="14" t="s">
        <v>40</v>
      </c>
      <c r="BF888" s="14" t="s">
        <v>40</v>
      </c>
      <c r="BG888" s="14" t="s">
        <v>40</v>
      </c>
      <c r="BH888" s="14" t="s">
        <v>40</v>
      </c>
      <c r="BJ888" s="15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5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5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5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5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5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5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5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5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5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5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5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0</v>
      </c>
      <c r="BV888" s="15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0</v>
      </c>
      <c r="BW888" s="15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0</v>
      </c>
      <c r="BX888" s="15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0</v>
      </c>
      <c r="BY888" s="15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0</v>
      </c>
      <c r="BZ888" s="15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0</v>
      </c>
      <c r="CA888" s="14" t="s">
        <v>75</v>
      </c>
      <c r="CB888" s="15">
        <f>BZ888</f>
        <v>0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G:0 GR:0</v>
      </c>
      <c r="CH888" s="6"/>
      <c r="CK888" s="6"/>
      <c r="CL888" s="6"/>
      <c r="CM888" s="6"/>
      <c r="CN888" s="6"/>
      <c r="CO888" s="6"/>
      <c r="CP888" s="6"/>
    </row>
    <row r="889" spans="1:94" x14ac:dyDescent="0.25">
      <c r="A889" s="13">
        <v>6284</v>
      </c>
      <c r="B889" s="14"/>
      <c r="C889" s="14"/>
      <c r="D889" s="14"/>
      <c r="E889" s="14" t="e">
        <f>VLOOKUP(B889, 'Rookie Year'!$A$2:$B$55555,2,FALSE)</f>
        <v>#N/A</v>
      </c>
      <c r="F889" s="14">
        <v>2025</v>
      </c>
      <c r="G889" s="14" t="s">
        <v>42</v>
      </c>
      <c r="H889" s="14"/>
      <c r="I889" s="15"/>
      <c r="J889" s="14">
        <v>1</v>
      </c>
      <c r="K889" s="16">
        <f>IF(AND(G889&lt;&gt;"N",R889="N/A"), IF(I889&lt;4, 0, 0.25),IF(I889=1, IF(J889=1,0.25, 0.25), IF(I889&lt;13, 0.25, IF(I889&lt;26, 0.4, IF(I889&lt;51, 0.6, 0.75)))))</f>
        <v>0.25</v>
      </c>
      <c r="L889" s="15">
        <f>I889-M889</f>
        <v>0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1</v>
      </c>
      <c r="T889" s="15">
        <f>IF($S889&lt;1, "N/A", $M889)</f>
        <v>0</v>
      </c>
      <c r="U889" s="15" t="str">
        <f>IF($S889&lt;2, "N/A", $M889)</f>
        <v>N/A</v>
      </c>
      <c r="V889" s="15" t="str">
        <f>IF($S889&lt;3, "N/A", $M889)</f>
        <v>N/A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List'!$A$3:$AE$1972,19,FALSE)))</f>
        <v>N/A</v>
      </c>
      <c r="AB889" s="14" t="str">
        <f>IF(C889="DM", "N/A", IF(Z889="No","N/A",VLOOKUP(B889,'Extension List'!$A$3:$AE$1972,21,FALSE)))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>
        <f>IF(AD889="N/A", L889+T889, L889+AG889)</f>
        <v>0</v>
      </c>
      <c r="AN889" s="15" t="str">
        <f>IF(AD889="N/A", IF(U889="N/A", "N/A", L889+U889), AD889+AH889)</f>
        <v>N/A</v>
      </c>
      <c r="AO889" s="15" t="str">
        <f>IF(AD889="N/A", IF(V889="N/A", "N/A", L889+V889), IF(AI889="N/A", "N/A", AD889+AI889))</f>
        <v>N/A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42</v>
      </c>
      <c r="AS889" s="14" t="s">
        <v>42</v>
      </c>
      <c r="AT889" s="14" t="s">
        <v>42</v>
      </c>
      <c r="AU889" s="14" t="s">
        <v>42</v>
      </c>
      <c r="AV889" s="14" t="s">
        <v>42</v>
      </c>
      <c r="AW889" s="14" t="s">
        <v>42</v>
      </c>
      <c r="AX889" s="14" t="s">
        <v>42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>
        <f>IF(AR889="R", $CA889, IF(OR(AR889="P", AR889="T", AR889="N"), 0, IF($C889="DM", $T889, IF(OR(AR889="Y", AR889="IR"),$AM889,IF(AR889="C", IF($BI889="Y", IF($AF889="N/A", $Q889, $AF889), IF($AG889="N/A", $T889,$AG889)))))))</f>
        <v>0</v>
      </c>
      <c r="BK889" s="15">
        <f>IF(AS889="R", $CA889, IF(OR(AS889="P", AS889="T", AS889="N"), 0, IF($C889="DM", $T889, IF(OR(AS889="Y", AS889="IR"),$AM889,IF(AS889="C", IF($BI889="Y", IF($AF889="N/A", $Q889, $AF889), IF($AG889="N/A", $T889,$AG889)))))))</f>
        <v>0</v>
      </c>
      <c r="BL889" s="15">
        <f>IF(AT889="R", $CA889, IF(OR(AT889="P", AT889="T", AT889="N"), 0, IF($C889="DM", $T889, IF(OR(AT889="Y", AT889="IR"),$AM889,IF(AT889="C", IF($BI889="Y", IF($AF889="N/A", $Q889, $AF889), IF($AG889="N/A", $T889,$AG889)))))))</f>
        <v>0</v>
      </c>
      <c r="BM889" s="15">
        <f>IF(AU889="R", $CA889, IF(OR(AU889="P", AU889="T", AU889="N"), 0, IF($C889="DM", $T889, IF(OR(AU889="Y", AU889="IR"),$AM889,IF(AU889="C", IF($BI889="Y", IF($AF889="N/A", $Q889, $AF889), IF($AG889="N/A", $T889,$AG889)))))))</f>
        <v>0</v>
      </c>
      <c r="BN889" s="15">
        <f>IF(AV889="R", $CA889, IF(OR(AV889="P", AV889="T", AV889="N"), 0, IF($C889="DM", $T889, IF(OR(AV889="Y", AV889="IR"),$AM889,IF(AV889="C", IF($BI889="Y", IF($AF889="N/A", $Q889, $AF889), IF($AG889="N/A", $T889,$AG889)))))))</f>
        <v>0</v>
      </c>
      <c r="BO889" s="15">
        <f>IF(AW889="R", $CA889, IF(OR(AW889="P", AW889="T", AW889="N"), 0, IF($C889="DM", $T889, IF(OR(AW889="Y", AW889="IR"),$AM889,IF(AW889="C", IF($BI889="Y", IF($AF889="N/A", $Q889, $AF889), IF($AG889="N/A", $T889,$AG889)))))))</f>
        <v>0</v>
      </c>
      <c r="BP889" s="15">
        <f>IF(AX889="R", $CA889, IF(OR(AX889="P", AX889="T", AX889="N"), 0, IF($C889="DM", $T889, IF(OR(AX889="Y", AX889="IR"),$AM889,IF(AX889="C", IF($BI889="Y", IF($AF889="N/A", $Q889, $AF889), IF($AG889="N/A", $T889,$AG889)))))))</f>
        <v>0</v>
      </c>
      <c r="BQ889" s="15">
        <f>IF(AY889="R", $CA889, IF(OR(AY889="P", AY889="T", AY889="N"), 0, IF($C889="DM", $T889, IF(OR(AY889="Y", AY889="IR"),$AM889,IF(AY889="C", IF($BI889="Y", IF($AF889="N/A", $Q889, $AF889), IF($AG889="N/A", $T889,$AG889)))))))</f>
        <v>0</v>
      </c>
      <c r="BR889" s="15">
        <f>IF(AZ889="R", $CA889, IF(OR(AZ889="P", AZ889="T", AZ889="N"), 0, IF($C889="DM", $T889, IF(OR(AZ889="Y", AZ889="IR"),$AM889,IF(AZ889="C", IF($BI889="Y", IF($AF889="N/A", $Q889, $AF889), IF($AG889="N/A", $T889,$AG889)))))))</f>
        <v>0</v>
      </c>
      <c r="BS889" s="15">
        <f>IF(BA889="R", $CA889, IF(OR(BA889="P", BA889="T", BA889="N"), 0, IF($C889="DM", $T889, IF(OR(BA889="Y", BA889="IR"),$AM889,IF(BA889="C", IF($BI889="Y", IF($AF889="N/A", $Q889, $AF889), IF($AG889="N/A", $T889,$AG889)))))))</f>
        <v>0</v>
      </c>
      <c r="BT889" s="15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0</v>
      </c>
      <c r="BU889" s="15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0</v>
      </c>
      <c r="BV889" s="15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0</v>
      </c>
      <c r="BW889" s="15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0</v>
      </c>
      <c r="BX889" s="15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0</v>
      </c>
      <c r="BY889" s="15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0</v>
      </c>
      <c r="BZ889" s="15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0</v>
      </c>
      <c r="CA889" s="14" t="s">
        <v>75</v>
      </c>
      <c r="CB889" s="15">
        <f>BZ889</f>
        <v>0</v>
      </c>
      <c r="CC889" s="14" t="str">
        <f>IF(OR($BH889="T", $BH889="R"), 0, IF($BH889="C", IF($BI889="Y", IF($BA889="C", 0, IF(AF889="N/A", Q889-T889, AF889-AG889)), IF($AF889="N/A", U889, AH889)), AN889))</f>
        <v>N/A</v>
      </c>
      <c r="CD889" s="14" t="str">
        <f>IF(OR($BH889="T", $BH889="R"), 0, IF($BH889="C", IF($BI889="Y", 0, IF($AF889="N/A", V889, AI889)), AO889))</f>
        <v>N/A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S:0 G:0 GR:0</v>
      </c>
      <c r="CH889" s="6"/>
      <c r="CK889" s="6"/>
      <c r="CL889" s="6"/>
      <c r="CM889" s="6"/>
      <c r="CN889" s="6"/>
      <c r="CO889" s="6"/>
      <c r="CP889" s="6"/>
    </row>
    <row r="890" spans="1:94" x14ac:dyDescent="0.25">
      <c r="A890" s="13">
        <v>6285</v>
      </c>
      <c r="B890" s="14"/>
      <c r="C890" s="14"/>
      <c r="D890" s="14"/>
      <c r="E890" s="14" t="e">
        <f>VLOOKUP(B890, 'Rookie Year'!$A$2:$B$55555,2,FALSE)</f>
        <v>#N/A</v>
      </c>
      <c r="F890" s="14">
        <v>2025</v>
      </c>
      <c r="G890" s="14" t="s">
        <v>42</v>
      </c>
      <c r="H890" s="14"/>
      <c r="I890" s="15"/>
      <c r="J890" s="14">
        <v>1</v>
      </c>
      <c r="K890" s="16">
        <f>IF(AND(G890&lt;&gt;"N",R890="N/A"), IF(I890&lt;4, 0, 0.25),IF(I890=1, IF(J890=1,0.25, 0.25), IF(I890&lt;13, 0.25, IF(I890&lt;26, 0.4, IF(I890&lt;51, 0.6, 0.75)))))</f>
        <v>0.25</v>
      </c>
      <c r="L890" s="15">
        <f>I890-M890</f>
        <v>0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1</v>
      </c>
      <c r="T890" s="15">
        <f>IF($S890&lt;1, "N/A", $M890)</f>
        <v>0</v>
      </c>
      <c r="U890" s="15" t="str">
        <f>IF($S890&lt;2, "N/A", $M890)</f>
        <v>N/A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List'!$A$3:$AE$1972,19,FALSE)))</f>
        <v>N/A</v>
      </c>
      <c r="AB890" s="14" t="str">
        <f>IF(C890="DM", "N/A", IF(Z890="No","N/A",VLOOKUP(B890,'Extension List'!$A$3:$AE$1972,21,FALSE)))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>
        <f>IF(AD890="N/A", L890+T890, L890+AG890)</f>
        <v>0</v>
      </c>
      <c r="AN890" s="15" t="str">
        <f>IF(AD890="N/A", IF(U890="N/A", "N/A", L890+U890), AD890+AH890)</f>
        <v>N/A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42</v>
      </c>
      <c r="AS890" s="14" t="s">
        <v>42</v>
      </c>
      <c r="AT890" s="14" t="s">
        <v>42</v>
      </c>
      <c r="AU890" s="14" t="s">
        <v>42</v>
      </c>
      <c r="AV890" s="14" t="s">
        <v>42</v>
      </c>
      <c r="AW890" s="14" t="s">
        <v>42</v>
      </c>
      <c r="AX890" s="14" t="s">
        <v>42</v>
      </c>
      <c r="AY890" s="14" t="s">
        <v>40</v>
      </c>
      <c r="AZ890" s="14" t="s">
        <v>40</v>
      </c>
      <c r="BA890" s="14" t="s">
        <v>40</v>
      </c>
      <c r="BB890" s="14" t="s">
        <v>40</v>
      </c>
      <c r="BC890" s="14" t="s">
        <v>40</v>
      </c>
      <c r="BD890" s="14" t="s">
        <v>40</v>
      </c>
      <c r="BE890" s="14" t="s">
        <v>40</v>
      </c>
      <c r="BF890" s="14" t="s">
        <v>40</v>
      </c>
      <c r="BG890" s="14" t="s">
        <v>40</v>
      </c>
      <c r="BH890" s="14" t="s">
        <v>40</v>
      </c>
      <c r="BJ890" s="15">
        <f>IF(AR890="R", $CA890, IF(OR(AR890="P", AR890="T", AR890="N"), 0, IF($C890="DM", $T890, IF(OR(AR890="Y", AR890="IR"),$AM890,IF(AR890="C", IF($BI890="Y", IF($AF890="N/A", $Q890, $AF890), IF($AG890="N/A", $T890,$AG890)))))))</f>
        <v>0</v>
      </c>
      <c r="BK890" s="15">
        <f>IF(AS890="R", $CA890, IF(OR(AS890="P", AS890="T", AS890="N"), 0, IF($C890="DM", $T890, IF(OR(AS890="Y", AS890="IR"),$AM890,IF(AS890="C", IF($BI890="Y", IF($AF890="N/A", $Q890, $AF890), IF($AG890="N/A", $T890,$AG890)))))))</f>
        <v>0</v>
      </c>
      <c r="BL890" s="15">
        <f>IF(AT890="R", $CA890, IF(OR(AT890="P", AT890="T", AT890="N"), 0, IF($C890="DM", $T890, IF(OR(AT890="Y", AT890="IR"),$AM890,IF(AT890="C", IF($BI890="Y", IF($AF890="N/A", $Q890, $AF890), IF($AG890="N/A", $T890,$AG890)))))))</f>
        <v>0</v>
      </c>
      <c r="BM890" s="15">
        <f>IF(AU890="R", $CA890, IF(OR(AU890="P", AU890="T", AU890="N"), 0, IF($C890="DM", $T890, IF(OR(AU890="Y", AU890="IR"),$AM890,IF(AU890="C", IF($BI890="Y", IF($AF890="N/A", $Q890, $AF890), IF($AG890="N/A", $T890,$AG890)))))))</f>
        <v>0</v>
      </c>
      <c r="BN890" s="15">
        <f>IF(AV890="R", $CA890, IF(OR(AV890="P", AV890="T", AV890="N"), 0, IF($C890="DM", $T890, IF(OR(AV890="Y", AV890="IR"),$AM890,IF(AV890="C", IF($BI890="Y", IF($AF890="N/A", $Q890, $AF890), IF($AG890="N/A", $T890,$AG890)))))))</f>
        <v>0</v>
      </c>
      <c r="BO890" s="15">
        <f>IF(AW890="R", $CA890, IF(OR(AW890="P", AW890="T", AW890="N"), 0, IF($C890="DM", $T890, IF(OR(AW890="Y", AW890="IR"),$AM890,IF(AW890="C", IF($BI890="Y", IF($AF890="N/A", $Q890, $AF890), IF($AG890="N/A", $T890,$AG890)))))))</f>
        <v>0</v>
      </c>
      <c r="BP890" s="15">
        <f>IF(AX890="R", $CA890, IF(OR(AX890="P", AX890="T", AX890="N"), 0, IF($C890="DM", $T890, IF(OR(AX890="Y", AX890="IR"),$AM890,IF(AX890="C", IF($BI890="Y", IF($AF890="N/A", $Q890, $AF890), IF($AG890="N/A", $T890,$AG890)))))))</f>
        <v>0</v>
      </c>
      <c r="BQ890" s="15">
        <f>IF(AY890="R", $CA890, IF(OR(AY890="P", AY890="T", AY890="N"), 0, IF($C890="DM", $T890, IF(OR(AY890="Y", AY890="IR"),$AM890,IF(AY890="C", IF($BI890="Y", IF($AF890="N/A", $Q890, $AF890), IF($AG890="N/A", $T890,$AG890)))))))</f>
        <v>0</v>
      </c>
      <c r="BR890" s="15">
        <f>IF(AZ890="R", $CA890, IF(OR(AZ890="P", AZ890="T", AZ890="N"), 0, IF($C890="DM", $T890, IF(OR(AZ890="Y", AZ890="IR"),$AM890,IF(AZ890="C", IF($BI890="Y", IF($AF890="N/A", $Q890, $AF890), IF($AG890="N/A", $T890,$AG890)))))))</f>
        <v>0</v>
      </c>
      <c r="BS890" s="15">
        <f>IF(BA890="R", $CA890, IF(OR(BA890="P", BA890="T", BA890="N"), 0, IF($C890="DM", $T890, IF(OR(BA890="Y", BA890="IR"),$AM890,IF(BA890="C", IF($BI890="Y", IF($AF890="N/A", $Q890, $AF890), IF($AG890="N/A", $T890,$AG890)))))))</f>
        <v>0</v>
      </c>
      <c r="BT890" s="15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0</v>
      </c>
      <c r="BU890" s="15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0</v>
      </c>
      <c r="BV890" s="15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0</v>
      </c>
      <c r="BW890" s="15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0</v>
      </c>
      <c r="BX890" s="15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0</v>
      </c>
      <c r="BY890" s="15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0</v>
      </c>
      <c r="BZ890" s="15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0</v>
      </c>
      <c r="CA890" s="14" t="s">
        <v>75</v>
      </c>
      <c r="CB890" s="15">
        <f>BZ890</f>
        <v>0</v>
      </c>
      <c r="CC890" s="14" t="str">
        <f>IF(OR($BH890="T", $BH890="R"), 0, IF($BH890="C", IF($BI890="Y", IF($BA890="C", 0, IF(AF890="N/A", Q890-T890, AF890-AG890)), IF($AF890="N/A", U890, AH890)), AN890))</f>
        <v>N/A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S:0 G:0 GR:0</v>
      </c>
      <c r="CH890" s="6"/>
      <c r="CK890" s="6"/>
      <c r="CL890" s="6"/>
      <c r="CM890" s="6"/>
      <c r="CN890" s="6"/>
      <c r="CO890" s="6"/>
      <c r="CP890" s="6"/>
    </row>
    <row r="891" spans="1:94" x14ac:dyDescent="0.25">
      <c r="A891" s="13">
        <v>6286</v>
      </c>
      <c r="B891" s="14"/>
      <c r="C891" s="14"/>
      <c r="D891" s="14"/>
      <c r="E891" s="14" t="e">
        <f>VLOOKUP(B891, 'Rookie Year'!$A$2:$B$55555,2,FALSE)</f>
        <v>#N/A</v>
      </c>
      <c r="F891" s="14">
        <v>2025</v>
      </c>
      <c r="G891" s="14" t="s">
        <v>42</v>
      </c>
      <c r="H891" s="14"/>
      <c r="I891" s="15"/>
      <c r="J891" s="14">
        <v>1</v>
      </c>
      <c r="K891" s="16">
        <f>IF(AND(G891&lt;&gt;"N",R891="N/A"), IF(I891&lt;4, 0, 0.25),IF(I891=1, IF(J891=1,0.25, 0.25), IF(I891&lt;13, 0.25, IF(I891&lt;26, 0.4, IF(I891&lt;51, 0.6, 0.75)))))</f>
        <v>0.25</v>
      </c>
      <c r="L891" s="15">
        <f>I891-M891</f>
        <v>0</v>
      </c>
      <c r="M891" s="15">
        <f>ROUNDUP(I891*K891,0)</f>
        <v>0</v>
      </c>
      <c r="N891" s="15">
        <f>M891*J891</f>
        <v>0</v>
      </c>
      <c r="O891" s="15">
        <v>0</v>
      </c>
      <c r="P891" s="15">
        <v>0</v>
      </c>
      <c r="Q891" s="15">
        <f>N891-O891-P891</f>
        <v>0</v>
      </c>
      <c r="R891" s="14" t="s">
        <v>75</v>
      </c>
      <c r="S891" s="14">
        <f>IF(R891="N/A", J891-($B$1-F891), J891-($B$1-R891))</f>
        <v>1</v>
      </c>
      <c r="T891" s="15">
        <f>IF($S891&lt;1, "N/A", $M891)</f>
        <v>0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List'!$A$3:$AE$1972,19,FALSE)))</f>
        <v>N/A</v>
      </c>
      <c r="AB891" s="14" t="str">
        <f>IF(C891="DM", "N/A", IF(Z891="No","N/A",VLOOKUP(B891,'Extension List'!$A$3:$AE$1972,21,FALSE)))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>
        <f>IF(AD891="N/A", L891+T891, L891+AG891)</f>
        <v>0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42</v>
      </c>
      <c r="AS891" s="14" t="s">
        <v>42</v>
      </c>
      <c r="AT891" s="14" t="s">
        <v>42</v>
      </c>
      <c r="AU891" s="14" t="s">
        <v>42</v>
      </c>
      <c r="AV891" s="14" t="s">
        <v>42</v>
      </c>
      <c r="AW891" s="14" t="s">
        <v>42</v>
      </c>
      <c r="AX891" s="14" t="s">
        <v>42</v>
      </c>
      <c r="AY891" s="14" t="s">
        <v>40</v>
      </c>
      <c r="AZ891" s="14" t="s">
        <v>40</v>
      </c>
      <c r="BA891" s="14" t="s">
        <v>40</v>
      </c>
      <c r="BB891" s="14" t="s">
        <v>40</v>
      </c>
      <c r="BC891" s="14" t="s">
        <v>40</v>
      </c>
      <c r="BD891" s="14" t="s">
        <v>40</v>
      </c>
      <c r="BE891" s="14" t="s">
        <v>40</v>
      </c>
      <c r="BF891" s="14" t="s">
        <v>40</v>
      </c>
      <c r="BG891" s="14" t="s">
        <v>40</v>
      </c>
      <c r="BH891" s="14" t="s">
        <v>40</v>
      </c>
      <c r="BJ891" s="15">
        <f>IF(AR891="R", $CA891, IF(OR(AR891="P", AR891="T", AR891="N"), 0, IF($C891="DM", $T891, IF(OR(AR891="Y", AR891="IR"),$AM891,IF(AR891="C", IF($BI891="Y", IF($AF891="N/A", $Q891, $AF891), IF($AG891="N/A", $T891,$AG891)))))))</f>
        <v>0</v>
      </c>
      <c r="BK891" s="15">
        <f>IF(AS891="R", $CA891, IF(OR(AS891="P", AS891="T", AS891="N"), 0, IF($C891="DM", $T891, IF(OR(AS891="Y", AS891="IR"),$AM891,IF(AS891="C", IF($BI891="Y", IF($AF891="N/A", $Q891, $AF891), IF($AG891="N/A", $T891,$AG891)))))))</f>
        <v>0</v>
      </c>
      <c r="BL891" s="15">
        <f>IF(AT891="R", $CA891, IF(OR(AT891="P", AT891="T", AT891="N"), 0, IF($C891="DM", $T891, IF(OR(AT891="Y", AT891="IR"),$AM891,IF(AT891="C", IF($BI891="Y", IF($AF891="N/A", $Q891, $AF891), IF($AG891="N/A", $T891,$AG891)))))))</f>
        <v>0</v>
      </c>
      <c r="BM891" s="15">
        <f>IF(AU891="R", $CA891, IF(OR(AU891="P", AU891="T", AU891="N"), 0, IF($C891="DM", $T891, IF(OR(AU891="Y", AU891="IR"),$AM891,IF(AU891="C", IF($BI891="Y", IF($AF891="N/A", $Q891, $AF891), IF($AG891="N/A", $T891,$AG891)))))))</f>
        <v>0</v>
      </c>
      <c r="BN891" s="15">
        <f>IF(AV891="R", $CA891, IF(OR(AV891="P", AV891="T", AV891="N"), 0, IF($C891="DM", $T891, IF(OR(AV891="Y", AV891="IR"),$AM891,IF(AV891="C", IF($BI891="Y", IF($AF891="N/A", $Q891, $AF891), IF($AG891="N/A", $T891,$AG891)))))))</f>
        <v>0</v>
      </c>
      <c r="BO891" s="15">
        <f>IF(AW891="R", $CA891, IF(OR(AW891="P", AW891="T", AW891="N"), 0, IF($C891="DM", $T891, IF(OR(AW891="Y", AW891="IR"),$AM891,IF(AW891="C", IF($BI891="Y", IF($AF891="N/A", $Q891, $AF891), IF($AG891="N/A", $T891,$AG891)))))))</f>
        <v>0</v>
      </c>
      <c r="BP891" s="15">
        <f>IF(AX891="R", $CA891, IF(OR(AX891="P", AX891="T", AX891="N"), 0, IF($C891="DM", $T891, IF(OR(AX891="Y", AX891="IR"),$AM891,IF(AX891="C", IF($BI891="Y", IF($AF891="N/A", $Q891, $AF891), IF($AG891="N/A", $T891,$AG891)))))))</f>
        <v>0</v>
      </c>
      <c r="BQ891" s="15">
        <f>IF(AY891="R", $CA891, IF(OR(AY891="P", AY891="T", AY891="N"), 0, IF($C891="DM", $T891, IF(OR(AY891="Y", AY891="IR"),$AM891,IF(AY891="C", IF($BI891="Y", IF($AF891="N/A", $Q891, $AF891), IF($AG891="N/A", $T891,$AG891)))))))</f>
        <v>0</v>
      </c>
      <c r="BR891" s="15">
        <f>IF(AZ891="R", $CA891, IF(OR(AZ891="P", AZ891="T", AZ891="N"), 0, IF($C891="DM", $T891, IF(OR(AZ891="Y", AZ891="IR"),$AM891,IF(AZ891="C", IF($BI891="Y", IF($AF891="N/A", $Q891, $AF891), IF($AG891="N/A", $T891,$AG891)))))))</f>
        <v>0</v>
      </c>
      <c r="BS891" s="15">
        <f>IF(BA891="R", $CA891, IF(OR(BA891="P", BA891="T", BA891="N"), 0, IF($C891="DM", $T891, IF(OR(BA891="Y", BA891="IR"),$AM891,IF(BA891="C", IF($BI891="Y", IF($AF891="N/A", $Q891, $AF891), IF($AG891="N/A", $T891,$AG891)))))))</f>
        <v>0</v>
      </c>
      <c r="BT891" s="15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0</v>
      </c>
      <c r="BU891" s="15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0</v>
      </c>
      <c r="BV891" s="15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0</v>
      </c>
      <c r="BW891" s="15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0</v>
      </c>
      <c r="BX891" s="15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0</v>
      </c>
      <c r="BY891" s="15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0</v>
      </c>
      <c r="BZ891" s="15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0</v>
      </c>
      <c r="CA891" s="14" t="s">
        <v>75</v>
      </c>
      <c r="CB891" s="15">
        <f>BZ891</f>
        <v>0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G:0 GR:0</v>
      </c>
      <c r="CH891" s="6"/>
      <c r="CK891" s="6"/>
      <c r="CL891" s="6"/>
      <c r="CM891" s="6"/>
      <c r="CN891" s="6"/>
      <c r="CO891" s="6"/>
      <c r="CP891" s="6"/>
    </row>
    <row r="892" spans="1:94" x14ac:dyDescent="0.25">
      <c r="A892" s="13">
        <v>6287</v>
      </c>
      <c r="B892" s="14"/>
      <c r="C892" s="14"/>
      <c r="D892" s="14"/>
      <c r="E892" s="14" t="e">
        <f>VLOOKUP(B892, 'Rookie Year'!$A$2:$B$55555,2,FALSE)</f>
        <v>#N/A</v>
      </c>
      <c r="F892" s="14">
        <v>2025</v>
      </c>
      <c r="G892" s="14" t="s">
        <v>42</v>
      </c>
      <c r="H892" s="14"/>
      <c r="I892" s="15"/>
      <c r="J892" s="14">
        <v>1</v>
      </c>
      <c r="K892" s="16">
        <f>IF(AND(G892&lt;&gt;"N",R892="N/A"), IF(I892&lt;4, 0, 0.25),IF(I892=1, IF(J892=1,0.25, 0.25), IF(I892&lt;13, 0.25, IF(I892&lt;26, 0.4, IF(I892&lt;51, 0.6, 0.75)))))</f>
        <v>0.25</v>
      </c>
      <c r="L892" s="15">
        <f>I892-M892</f>
        <v>0</v>
      </c>
      <c r="M892" s="15">
        <f>ROUNDUP(I892*K892,0)</f>
        <v>0</v>
      </c>
      <c r="N892" s="15">
        <f>M892*J892</f>
        <v>0</v>
      </c>
      <c r="O892" s="15">
        <v>0</v>
      </c>
      <c r="P892" s="15">
        <v>0</v>
      </c>
      <c r="Q892" s="15">
        <f>N892-O892-P892</f>
        <v>0</v>
      </c>
      <c r="R892" s="14" t="s">
        <v>75</v>
      </c>
      <c r="S892" s="14">
        <f>IF(R892="N/A", J892-($B$1-F892), J892-($B$1-R892))</f>
        <v>1</v>
      </c>
      <c r="T892" s="15">
        <f>IF($S892&lt;1, "N/A", $M892)</f>
        <v>0</v>
      </c>
      <c r="U892" s="15" t="str">
        <f>IF($S892&lt;2, "N/A", $M892)</f>
        <v>N/A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List'!$A$3:$AE$1972,19,FALSE)))</f>
        <v>N/A</v>
      </c>
      <c r="AB892" s="14" t="str">
        <f>IF(C892="DM", "N/A", IF(Z892="No","N/A",VLOOKUP(B892,'Extension List'!$A$3:$AE$1972,21,FALSE)))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>
        <f>IF(AD892="N/A", L892+T892, L892+AG892)</f>
        <v>0</v>
      </c>
      <c r="AN892" s="15" t="str">
        <f>IF(AD892="N/A", IF(U892="N/A", "N/A", L892+U892), AD892+AH892)</f>
        <v>N/A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42</v>
      </c>
      <c r="AS892" s="14" t="s">
        <v>42</v>
      </c>
      <c r="AT892" s="14" t="s">
        <v>42</v>
      </c>
      <c r="AU892" s="14" t="s">
        <v>42</v>
      </c>
      <c r="AV892" s="14" t="s">
        <v>42</v>
      </c>
      <c r="AW892" s="14" t="s">
        <v>42</v>
      </c>
      <c r="AX892" s="14" t="s">
        <v>42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>
        <f>IF(AR892="R", $CA892, IF(OR(AR892="P", AR892="T", AR892="N"), 0, IF($C892="DM", $T892, IF(OR(AR892="Y", AR892="IR"),$AM892,IF(AR892="C", IF($BI892="Y", IF($AF892="N/A", $Q892, $AF892), IF($AG892="N/A", $T892,$AG892)))))))</f>
        <v>0</v>
      </c>
      <c r="BK892" s="15">
        <f>IF(AS892="R", $CA892, IF(OR(AS892="P", AS892="T", AS892="N"), 0, IF($C892="DM", $T892, IF(OR(AS892="Y", AS892="IR"),$AM892,IF(AS892="C", IF($BI892="Y", IF($AF892="N/A", $Q892, $AF892), IF($AG892="N/A", $T892,$AG892)))))))</f>
        <v>0</v>
      </c>
      <c r="BL892" s="15">
        <f>IF(AT892="R", $CA892, IF(OR(AT892="P", AT892="T", AT892="N"), 0, IF($C892="DM", $T892, IF(OR(AT892="Y", AT892="IR"),$AM892,IF(AT892="C", IF($BI892="Y", IF($AF892="N/A", $Q892, $AF892), IF($AG892="N/A", $T892,$AG892)))))))</f>
        <v>0</v>
      </c>
      <c r="BM892" s="15">
        <f>IF(AU892="R", $CA892, IF(OR(AU892="P", AU892="T", AU892="N"), 0, IF($C892="DM", $T892, IF(OR(AU892="Y", AU892="IR"),$AM892,IF(AU892="C", IF($BI892="Y", IF($AF892="N/A", $Q892, $AF892), IF($AG892="N/A", $T892,$AG892)))))))</f>
        <v>0</v>
      </c>
      <c r="BN892" s="15">
        <f>IF(AV892="R", $CA892, IF(OR(AV892="P", AV892="T", AV892="N"), 0, IF($C892="DM", $T892, IF(OR(AV892="Y", AV892="IR"),$AM892,IF(AV892="C", IF($BI892="Y", IF($AF892="N/A", $Q892, $AF892), IF($AG892="N/A", $T892,$AG892)))))))</f>
        <v>0</v>
      </c>
      <c r="BO892" s="15">
        <f>IF(AW892="R", $CA892, IF(OR(AW892="P", AW892="T", AW892="N"), 0, IF($C892="DM", $T892, IF(OR(AW892="Y", AW892="IR"),$AM892,IF(AW892="C", IF($BI892="Y", IF($AF892="N/A", $Q892, $AF892), IF($AG892="N/A", $T892,$AG892)))))))</f>
        <v>0</v>
      </c>
      <c r="BP892" s="15">
        <f>IF(AX892="R", $CA892, IF(OR(AX892="P", AX892="T", AX892="N"), 0, IF($C892="DM", $T892, IF(OR(AX892="Y", AX892="IR"),$AM892,IF(AX892="C", IF($BI892="Y", IF($AF892="N/A", $Q892, $AF892), IF($AG892="N/A", $T892,$AG892)))))))</f>
        <v>0</v>
      </c>
      <c r="BQ892" s="15">
        <f>IF(AY892="R", $CA892, IF(OR(AY892="P", AY892="T", AY892="N"), 0, IF($C892="DM", $T892, IF(OR(AY892="Y", AY892="IR"),$AM892,IF(AY892="C", IF($BI892="Y", IF($AF892="N/A", $Q892, $AF892), IF($AG892="N/A", $T892,$AG892)))))))</f>
        <v>0</v>
      </c>
      <c r="BR892" s="15">
        <f>IF(AZ892="R", $CA892, IF(OR(AZ892="P", AZ892="T", AZ892="N"), 0, IF($C892="DM", $T892, IF(OR(AZ892="Y", AZ892="IR"),$AM892,IF(AZ892="C", IF($BI892="Y", IF($AF892="N/A", $Q892, $AF892), IF($AG892="N/A", $T892,$AG892)))))))</f>
        <v>0</v>
      </c>
      <c r="BS892" s="15">
        <f>IF(BA892="R", $CA892, IF(OR(BA892="P", BA892="T", BA892="N"), 0, IF($C892="DM", $T892, IF(OR(BA892="Y", BA892="IR"),$AM892,IF(BA892="C", IF($BI892="Y", IF($AF892="N/A", $Q892, $AF892), IF($AG892="N/A", $T892,$AG892)))))))</f>
        <v>0</v>
      </c>
      <c r="BT892" s="15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0</v>
      </c>
      <c r="BU892" s="15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0</v>
      </c>
      <c r="BV892" s="15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0</v>
      </c>
      <c r="BW892" s="15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0</v>
      </c>
      <c r="BX892" s="15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0</v>
      </c>
      <c r="BY892" s="15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0</v>
      </c>
      <c r="BZ892" s="15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0</v>
      </c>
      <c r="CA892" s="14" t="s">
        <v>75</v>
      </c>
      <c r="CB892" s="15">
        <f>BZ892</f>
        <v>0</v>
      </c>
      <c r="CC892" s="14" t="str">
        <f>IF(OR($BH892="T", $BH892="R"), 0, IF($BH892="C", IF($BI892="Y", IF($BA892="C", 0, IF(AF892="N/A", Q892-T892, AF892-AG892)), IF($AF892="N/A", U892, AH892)), AN892))</f>
        <v>N/A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S:0 G:0 GR:0</v>
      </c>
      <c r="CH892" s="6"/>
      <c r="CK892" s="6"/>
      <c r="CL892" s="6"/>
      <c r="CM892" s="6"/>
      <c r="CN892" s="6"/>
      <c r="CO892" s="6"/>
      <c r="CP892" s="6"/>
    </row>
    <row r="893" spans="1:94" x14ac:dyDescent="0.25">
      <c r="A893" s="13">
        <v>6288</v>
      </c>
      <c r="B893" s="14"/>
      <c r="C893" s="14"/>
      <c r="D893" s="14"/>
      <c r="E893" s="14" t="e">
        <f>VLOOKUP(B893, 'Rookie Year'!$A$2:$B$55555,2,FALSE)</f>
        <v>#N/A</v>
      </c>
      <c r="F893" s="14">
        <v>2025</v>
      </c>
      <c r="G893" s="14" t="s">
        <v>42</v>
      </c>
      <c r="H893" s="14"/>
      <c r="I893" s="15"/>
      <c r="J893" s="14">
        <v>1</v>
      </c>
      <c r="K893" s="16">
        <f>IF(AND(G893&lt;&gt;"N",R893="N/A"), IF(I893&lt;4, 0, 0.25),IF(I893=1, IF(J893=1,0.25, 0.25), IF(I893&lt;13, 0.25, IF(I893&lt;26, 0.4, IF(I893&lt;51, 0.6, 0.75)))))</f>
        <v>0.25</v>
      </c>
      <c r="L893" s="15">
        <f>I893-M893</f>
        <v>0</v>
      </c>
      <c r="M893" s="15">
        <f>ROUNDUP(I893*K893,0)</f>
        <v>0</v>
      </c>
      <c r="N893" s="15">
        <f>M893*J893</f>
        <v>0</v>
      </c>
      <c r="O893" s="15">
        <v>0</v>
      </c>
      <c r="P893" s="15">
        <v>0</v>
      </c>
      <c r="Q893" s="15">
        <f>N893-O893-P893</f>
        <v>0</v>
      </c>
      <c r="R893" s="14" t="s">
        <v>75</v>
      </c>
      <c r="S893" s="14">
        <f>IF(R893="N/A", J893-($B$1-F893), J893-($B$1-R893))</f>
        <v>1</v>
      </c>
      <c r="T893" s="15">
        <f>IF($S893&lt;1, "N/A", $M893)</f>
        <v>0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List'!$A$3:$AE$1972,19,FALSE)))</f>
        <v>N/A</v>
      </c>
      <c r="AB893" s="14" t="str">
        <f>IF(C893="DM", "N/A", IF(Z893="No","N/A",VLOOKUP(B893,'Extension List'!$A$3:$AE$1972,21,FALSE)))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>
        <f>IF(AD893="N/A", L893+T893, L893+AG893)</f>
        <v>0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42</v>
      </c>
      <c r="AS893" s="14" t="s">
        <v>42</v>
      </c>
      <c r="AT893" s="14" t="s">
        <v>42</v>
      </c>
      <c r="AU893" s="14" t="s">
        <v>42</v>
      </c>
      <c r="AV893" s="14" t="s">
        <v>42</v>
      </c>
      <c r="AW893" s="14" t="s">
        <v>42</v>
      </c>
      <c r="AX893" s="14" t="s">
        <v>42</v>
      </c>
      <c r="AY893" s="14" t="s">
        <v>40</v>
      </c>
      <c r="AZ893" s="14" t="s">
        <v>40</v>
      </c>
      <c r="BA893" s="14" t="s">
        <v>40</v>
      </c>
      <c r="BB893" s="14" t="s">
        <v>40</v>
      </c>
      <c r="BC893" s="14" t="s">
        <v>40</v>
      </c>
      <c r="BD893" s="14" t="s">
        <v>40</v>
      </c>
      <c r="BE893" s="14" t="s">
        <v>40</v>
      </c>
      <c r="BF893" s="14" t="s">
        <v>40</v>
      </c>
      <c r="BG893" s="14" t="s">
        <v>40</v>
      </c>
      <c r="BH893" s="14" t="s">
        <v>40</v>
      </c>
      <c r="BJ893" s="15">
        <f>IF(AR893="R", $CA893, IF(OR(AR893="P", AR893="T", AR893="N"), 0, IF($C893="DM", $T893, IF(OR(AR893="Y", AR893="IR"),$AM893,IF(AR893="C", IF($BI893="Y", IF($AF893="N/A", $Q893, $AF893), IF($AG893="N/A", $T893,$AG893)))))))</f>
        <v>0</v>
      </c>
      <c r="BK893" s="15">
        <f>IF(AS893="R", $CA893, IF(OR(AS893="P", AS893="T", AS893="N"), 0, IF($C893="DM", $T893, IF(OR(AS893="Y", AS893="IR"),$AM893,IF(AS893="C", IF($BI893="Y", IF($AF893="N/A", $Q893, $AF893), IF($AG893="N/A", $T893,$AG893)))))))</f>
        <v>0</v>
      </c>
      <c r="BL893" s="15">
        <f>IF(AT893="R", $CA893, IF(OR(AT893="P", AT893="T", AT893="N"), 0, IF($C893="DM", $T893, IF(OR(AT893="Y", AT893="IR"),$AM893,IF(AT893="C", IF($BI893="Y", IF($AF893="N/A", $Q893, $AF893), IF($AG893="N/A", $T893,$AG893)))))))</f>
        <v>0</v>
      </c>
      <c r="BM893" s="15">
        <f>IF(AU893="R", $CA893, IF(OR(AU893="P", AU893="T", AU893="N"), 0, IF($C893="DM", $T893, IF(OR(AU893="Y", AU893="IR"),$AM893,IF(AU893="C", IF($BI893="Y", IF($AF893="N/A", $Q893, $AF893), IF($AG893="N/A", $T893,$AG893)))))))</f>
        <v>0</v>
      </c>
      <c r="BN893" s="15">
        <f>IF(AV893="R", $CA893, IF(OR(AV893="P", AV893="T", AV893="N"), 0, IF($C893="DM", $T893, IF(OR(AV893="Y", AV893="IR"),$AM893,IF(AV893="C", IF($BI893="Y", IF($AF893="N/A", $Q893, $AF893), IF($AG893="N/A", $T893,$AG893)))))))</f>
        <v>0</v>
      </c>
      <c r="BO893" s="15">
        <f>IF(AW893="R", $CA893, IF(OR(AW893="P", AW893="T", AW893="N"), 0, IF($C893="DM", $T893, IF(OR(AW893="Y", AW893="IR"),$AM893,IF(AW893="C", IF($BI893="Y", IF($AF893="N/A", $Q893, $AF893), IF($AG893="N/A", $T893,$AG893)))))))</f>
        <v>0</v>
      </c>
      <c r="BP893" s="15">
        <f>IF(AX893="R", $CA893, IF(OR(AX893="P", AX893="T", AX893="N"), 0, IF($C893="DM", $T893, IF(OR(AX893="Y", AX893="IR"),$AM893,IF(AX893="C", IF($BI893="Y", IF($AF893="N/A", $Q893, $AF893), IF($AG893="N/A", $T893,$AG893)))))))</f>
        <v>0</v>
      </c>
      <c r="BQ893" s="15">
        <f>IF(AY893="R", $CA893, IF(OR(AY893="P", AY893="T", AY893="N"), 0, IF($C893="DM", $T893, IF(OR(AY893="Y", AY893="IR"),$AM893,IF(AY893="C", IF($BI893="Y", IF($AF893="N/A", $Q893, $AF893), IF($AG893="N/A", $T893,$AG893)))))))</f>
        <v>0</v>
      </c>
      <c r="BR893" s="15">
        <f>IF(AZ893="R", $CA893, IF(OR(AZ893="P", AZ893="T", AZ893="N"), 0, IF($C893="DM", $T893, IF(OR(AZ893="Y", AZ893="IR"),$AM893,IF(AZ893="C", IF($BI893="Y", IF($AF893="N/A", $Q893, $AF893), IF($AG893="N/A", $T893,$AG893)))))))</f>
        <v>0</v>
      </c>
      <c r="BS893" s="15">
        <f>IF(BA893="R", $CA893, IF(OR(BA893="P", BA893="T", BA893="N"), 0, IF($C893="DM", $T893, IF(OR(BA893="Y", BA893="IR"),$AM893,IF(BA893="C", IF($BI893="Y", IF($AF893="N/A", $Q893, $AF893), IF($AG893="N/A", $T893,$AG893)))))))</f>
        <v>0</v>
      </c>
      <c r="BT893" s="15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0</v>
      </c>
      <c r="BU893" s="15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0</v>
      </c>
      <c r="BV893" s="15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0</v>
      </c>
      <c r="BW893" s="15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0</v>
      </c>
      <c r="BX893" s="15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0</v>
      </c>
      <c r="BY893" s="15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0</v>
      </c>
      <c r="BZ893" s="15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0</v>
      </c>
      <c r="CA893" s="14" t="s">
        <v>75</v>
      </c>
      <c r="CB893" s="15">
        <f>BZ893</f>
        <v>0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G:0 GR:0</v>
      </c>
      <c r="CH893" s="6"/>
      <c r="CK893" s="6"/>
      <c r="CL893" s="6"/>
      <c r="CM893" s="6"/>
      <c r="CN893" s="6"/>
      <c r="CO893" s="6"/>
      <c r="CP893" s="6"/>
    </row>
    <row r="894" spans="1:94" x14ac:dyDescent="0.25">
      <c r="A894" s="13">
        <v>6289</v>
      </c>
      <c r="B894" s="14"/>
      <c r="C894" s="14"/>
      <c r="D894" s="14"/>
      <c r="E894" s="14" t="e">
        <f>VLOOKUP(B894, 'Rookie Year'!$A$2:$B$55555,2,FALSE)</f>
        <v>#N/A</v>
      </c>
      <c r="F894" s="14">
        <v>2025</v>
      </c>
      <c r="G894" s="14" t="s">
        <v>42</v>
      </c>
      <c r="H894" s="14"/>
      <c r="I894" s="15"/>
      <c r="J894" s="14">
        <v>1</v>
      </c>
      <c r="K894" s="16">
        <f>IF(AND(G894&lt;&gt;"N",R894="N/A"), IF(I894&lt;4, 0, 0.25),IF(I894=1, IF(J894=1,0.25, 0.25), IF(I894&lt;13, 0.25, IF(I894&lt;26, 0.4, IF(I894&lt;51, 0.6, 0.75)))))</f>
        <v>0.25</v>
      </c>
      <c r="L894" s="15">
        <f>I894-M894</f>
        <v>0</v>
      </c>
      <c r="M894" s="15">
        <f>ROUNDUP(I894*K894,0)</f>
        <v>0</v>
      </c>
      <c r="N894" s="15">
        <f>M894*J894</f>
        <v>0</v>
      </c>
      <c r="O894" s="15">
        <v>0</v>
      </c>
      <c r="P894" s="15">
        <v>0</v>
      </c>
      <c r="Q894" s="15">
        <f>N894-O894-P894</f>
        <v>0</v>
      </c>
      <c r="R894" s="14" t="s">
        <v>75</v>
      </c>
      <c r="S894" s="14">
        <f>IF(R894="N/A", J894-($B$1-F894), J894-($B$1-R894))</f>
        <v>1</v>
      </c>
      <c r="T894" s="15">
        <f>IF($S894&lt;1, "N/A", $M894)</f>
        <v>0</v>
      </c>
      <c r="U894" s="15" t="str">
        <f>IF($S894&lt;2, "N/A", $M894)</f>
        <v>N/A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List'!$A$3:$AE$1972,19,FALSE)))</f>
        <v>N/A</v>
      </c>
      <c r="AB894" s="14" t="str">
        <f>IF(C894="DM", "N/A", IF(Z894="No","N/A",VLOOKUP(B894,'Extension List'!$A$3:$AE$1972,21,FALSE)))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>
        <f>IF(AD894="N/A", L894+T894, L894+AG894)</f>
        <v>0</v>
      </c>
      <c r="AN894" s="15" t="str">
        <f>IF(AD894="N/A", IF(U894="N/A", "N/A", L894+U894), AD894+AH894)</f>
        <v>N/A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42</v>
      </c>
      <c r="AS894" s="14" t="s">
        <v>42</v>
      </c>
      <c r="AT894" s="14" t="s">
        <v>42</v>
      </c>
      <c r="AU894" s="14" t="s">
        <v>42</v>
      </c>
      <c r="AV894" s="14" t="s">
        <v>42</v>
      </c>
      <c r="AW894" s="14" t="s">
        <v>42</v>
      </c>
      <c r="AX894" s="14" t="s">
        <v>42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>
        <f>IF(AR894="R", $CA894, IF(OR(AR894="P", AR894="T", AR894="N"), 0, IF($C894="DM", $T894, IF(OR(AR894="Y", AR894="IR"),$AM894,IF(AR894="C", IF($BI894="Y", IF($AF894="N/A", $Q894, $AF894), IF($AG894="N/A", $T894,$AG894)))))))</f>
        <v>0</v>
      </c>
      <c r="BK894" s="15">
        <f>IF(AS894="R", $CA894, IF(OR(AS894="P", AS894="T", AS894="N"), 0, IF($C894="DM", $T894, IF(OR(AS894="Y", AS894="IR"),$AM894,IF(AS894="C", IF($BI894="Y", IF($AF894="N/A", $Q894, $AF894), IF($AG894="N/A", $T894,$AG894)))))))</f>
        <v>0</v>
      </c>
      <c r="BL894" s="15">
        <f>IF(AT894="R", $CA894, IF(OR(AT894="P", AT894="T", AT894="N"), 0, IF($C894="DM", $T894, IF(OR(AT894="Y", AT894="IR"),$AM894,IF(AT894="C", IF($BI894="Y", IF($AF894="N/A", $Q894, $AF894), IF($AG894="N/A", $T894,$AG894)))))))</f>
        <v>0</v>
      </c>
      <c r="BM894" s="15">
        <f>IF(AU894="R", $CA894, IF(OR(AU894="P", AU894="T", AU894="N"), 0, IF($C894="DM", $T894, IF(OR(AU894="Y", AU894="IR"),$AM894,IF(AU894="C", IF($BI894="Y", IF($AF894="N/A", $Q894, $AF894), IF($AG894="N/A", $T894,$AG894)))))))</f>
        <v>0</v>
      </c>
      <c r="BN894" s="15">
        <f>IF(AV894="R", $CA894, IF(OR(AV894="P", AV894="T", AV894="N"), 0, IF($C894="DM", $T894, IF(OR(AV894="Y", AV894="IR"),$AM894,IF(AV894="C", IF($BI894="Y", IF($AF894="N/A", $Q894, $AF894), IF($AG894="N/A", $T894,$AG894)))))))</f>
        <v>0</v>
      </c>
      <c r="BO894" s="15">
        <f>IF(AW894="R", $CA894, IF(OR(AW894="P", AW894="T", AW894="N"), 0, IF($C894="DM", $T894, IF(OR(AW894="Y", AW894="IR"),$AM894,IF(AW894="C", IF($BI894="Y", IF($AF894="N/A", $Q894, $AF894), IF($AG894="N/A", $T894,$AG894)))))))</f>
        <v>0</v>
      </c>
      <c r="BP894" s="15">
        <f>IF(AX894="R", $CA894, IF(OR(AX894="P", AX894="T", AX894="N"), 0, IF($C894="DM", $T894, IF(OR(AX894="Y", AX894="IR"),$AM894,IF(AX894="C", IF($BI894="Y", IF($AF894="N/A", $Q894, $AF894), IF($AG894="N/A", $T894,$AG894)))))))</f>
        <v>0</v>
      </c>
      <c r="BQ894" s="15">
        <f>IF(AY894="R", $CA894, IF(OR(AY894="P", AY894="T", AY894="N"), 0, IF($C894="DM", $T894, IF(OR(AY894="Y", AY894="IR"),$AM894,IF(AY894="C", IF($BI894="Y", IF($AF894="N/A", $Q894, $AF894), IF($AG894="N/A", $T894,$AG894)))))))</f>
        <v>0</v>
      </c>
      <c r="BR894" s="15">
        <f>IF(AZ894="R", $CA894, IF(OR(AZ894="P", AZ894="T", AZ894="N"), 0, IF($C894="DM", $T894, IF(OR(AZ894="Y", AZ894="IR"),$AM894,IF(AZ894="C", IF($BI894="Y", IF($AF894="N/A", $Q894, $AF894), IF($AG894="N/A", $T894,$AG894)))))))</f>
        <v>0</v>
      </c>
      <c r="BS894" s="15">
        <f>IF(BA894="R", $CA894, IF(OR(BA894="P", BA894="T", BA894="N"), 0, IF($C894="DM", $T894, IF(OR(BA894="Y", BA894="IR"),$AM894,IF(BA894="C", IF($BI894="Y", IF($AF894="N/A", $Q894, $AF894), IF($AG894="N/A", $T894,$AG894)))))))</f>
        <v>0</v>
      </c>
      <c r="BT894" s="15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0</v>
      </c>
      <c r="BU894" s="15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0</v>
      </c>
      <c r="BV894" s="15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0</v>
      </c>
      <c r="BW894" s="15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0</v>
      </c>
      <c r="BX894" s="15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0</v>
      </c>
      <c r="BY894" s="15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0</v>
      </c>
      <c r="BZ894" s="15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0</v>
      </c>
      <c r="CA894" s="14" t="s">
        <v>75</v>
      </c>
      <c r="CB894" s="15">
        <f>BZ894</f>
        <v>0</v>
      </c>
      <c r="CC894" s="14" t="str">
        <f>IF(OR($BH894="T", $BH894="R"), 0, IF($BH894="C", IF($BI894="Y", IF($BA894="C", 0, IF(AF894="N/A", Q894-T894, AF894-AG894)), IF($AF894="N/A", U894, AH894)), AN894))</f>
        <v>N/A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S:0 G:0 GR:0</v>
      </c>
      <c r="CH894" s="6"/>
      <c r="CK894" s="6"/>
      <c r="CL894" s="6"/>
      <c r="CM894" s="6"/>
      <c r="CN894" s="6"/>
      <c r="CO894" s="6"/>
      <c r="CP894" s="6"/>
    </row>
    <row r="895" spans="1:94" x14ac:dyDescent="0.25">
      <c r="A895" s="13">
        <v>6290</v>
      </c>
      <c r="B895" s="14"/>
      <c r="C895" s="14"/>
      <c r="D895" s="14"/>
      <c r="E895" s="14" t="e">
        <f>VLOOKUP(B895, 'Rookie Year'!$A$2:$B$55555,2,FALSE)</f>
        <v>#N/A</v>
      </c>
      <c r="F895" s="14">
        <v>2025</v>
      </c>
      <c r="G895" s="14" t="s">
        <v>42</v>
      </c>
      <c r="H895" s="14"/>
      <c r="I895" s="15"/>
      <c r="J895" s="14">
        <v>1</v>
      </c>
      <c r="K895" s="16">
        <f>IF(AND(G895&lt;&gt;"N",R895="N/A"), IF(I895&lt;4, 0, 0.25),IF(I895=1, IF(J895=1,0.25, 0.25), IF(I895&lt;13, 0.25, IF(I895&lt;26, 0.4, IF(I895&lt;51, 0.6, 0.75)))))</f>
        <v>0.25</v>
      </c>
      <c r="L895" s="15">
        <f>I895-M895</f>
        <v>0</v>
      </c>
      <c r="M895" s="15">
        <f>ROUNDUP(I895*K895,0)</f>
        <v>0</v>
      </c>
      <c r="N895" s="15">
        <f>M895*J895</f>
        <v>0</v>
      </c>
      <c r="O895" s="15">
        <v>0</v>
      </c>
      <c r="P895" s="15">
        <v>0</v>
      </c>
      <c r="Q895" s="15">
        <f>N895-O895-P895</f>
        <v>0</v>
      </c>
      <c r="R895" s="14" t="s">
        <v>75</v>
      </c>
      <c r="S895" s="14">
        <f>IF(R895="N/A", J895-($B$1-F895), J895-($B$1-R895))</f>
        <v>1</v>
      </c>
      <c r="T895" s="15">
        <f>IF($S895&lt;1, "N/A", $M895)</f>
        <v>0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List'!$A$3:$AE$1972,19,FALSE)))</f>
        <v>N/A</v>
      </c>
      <c r="AB895" s="14" t="str">
        <f>IF(C895="DM", "N/A", IF(Z895="No","N/A",VLOOKUP(B895,'Extension List'!$A$3:$AE$1972,21,FALSE)))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>
        <f>IF(AD895="N/A", L895+T895, L895+AG895)</f>
        <v>0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42</v>
      </c>
      <c r="AS895" s="14" t="s">
        <v>42</v>
      </c>
      <c r="AT895" s="14" t="s">
        <v>42</v>
      </c>
      <c r="AU895" s="14" t="s">
        <v>42</v>
      </c>
      <c r="AV895" s="14" t="s">
        <v>42</v>
      </c>
      <c r="AW895" s="14" t="s">
        <v>42</v>
      </c>
      <c r="AX895" s="14" t="s">
        <v>42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>
        <f>IF(AR895="R", $CA895, IF(OR(AR895="P", AR895="T", AR895="N"), 0, IF($C895="DM", $T895, IF(OR(AR895="Y", AR895="IR"),$AM895,IF(AR895="C", IF($BI895="Y", IF($AF895="N/A", $Q895, $AF895), IF($AG895="N/A", $T895,$AG895)))))))</f>
        <v>0</v>
      </c>
      <c r="BK895" s="15">
        <f>IF(AS895="R", $CA895, IF(OR(AS895="P", AS895="T", AS895="N"), 0, IF($C895="DM", $T895, IF(OR(AS895="Y", AS895="IR"),$AM895,IF(AS895="C", IF($BI895="Y", IF($AF895="N/A", $Q895, $AF895), IF($AG895="N/A", $T895,$AG895)))))))</f>
        <v>0</v>
      </c>
      <c r="BL895" s="15">
        <f>IF(AT895="R", $CA895, IF(OR(AT895="P", AT895="T", AT895="N"), 0, IF($C895="DM", $T895, IF(OR(AT895="Y", AT895="IR"),$AM895,IF(AT895="C", IF($BI895="Y", IF($AF895="N/A", $Q895, $AF895), IF($AG895="N/A", $T895,$AG895)))))))</f>
        <v>0</v>
      </c>
      <c r="BM895" s="15">
        <f>IF(AU895="R", $CA895, IF(OR(AU895="P", AU895="T", AU895="N"), 0, IF($C895="DM", $T895, IF(OR(AU895="Y", AU895="IR"),$AM895,IF(AU895="C", IF($BI895="Y", IF($AF895="N/A", $Q895, $AF895), IF($AG895="N/A", $T895,$AG895)))))))</f>
        <v>0</v>
      </c>
      <c r="BN895" s="15">
        <f>IF(AV895="R", $CA895, IF(OR(AV895="P", AV895="T", AV895="N"), 0, IF($C895="DM", $T895, IF(OR(AV895="Y", AV895="IR"),$AM895,IF(AV895="C", IF($BI895="Y", IF($AF895="N/A", $Q895, $AF895), IF($AG895="N/A", $T895,$AG895)))))))</f>
        <v>0</v>
      </c>
      <c r="BO895" s="15">
        <f>IF(AW895="R", $CA895, IF(OR(AW895="P", AW895="T", AW895="N"), 0, IF($C895="DM", $T895, IF(OR(AW895="Y", AW895="IR"),$AM895,IF(AW895="C", IF($BI895="Y", IF($AF895="N/A", $Q895, $AF895), IF($AG895="N/A", $T895,$AG895)))))))</f>
        <v>0</v>
      </c>
      <c r="BP895" s="15">
        <f>IF(AX895="R", $CA895, IF(OR(AX895="P", AX895="T", AX895="N"), 0, IF($C895="DM", $T895, IF(OR(AX895="Y", AX895="IR"),$AM895,IF(AX895="C", IF($BI895="Y", IF($AF895="N/A", $Q895, $AF895), IF($AG895="N/A", $T895,$AG895)))))))</f>
        <v>0</v>
      </c>
      <c r="BQ895" s="15">
        <f>IF(AY895="R", $CA895, IF(OR(AY895="P", AY895="T", AY895="N"), 0, IF($C895="DM", $T895, IF(OR(AY895="Y", AY895="IR"),$AM895,IF(AY895="C", IF($BI895="Y", IF($AF895="N/A", $Q895, $AF895), IF($AG895="N/A", $T895,$AG895)))))))</f>
        <v>0</v>
      </c>
      <c r="BR895" s="15">
        <f>IF(AZ895="R", $CA895, IF(OR(AZ895="P", AZ895="T", AZ895="N"), 0, IF($C895="DM", $T895, IF(OR(AZ895="Y", AZ895="IR"),$AM895,IF(AZ895="C", IF($BI895="Y", IF($AF895="N/A", $Q895, $AF895), IF($AG895="N/A", $T895,$AG895)))))))</f>
        <v>0</v>
      </c>
      <c r="BS895" s="15">
        <f>IF(BA895="R", $CA895, IF(OR(BA895="P", BA895="T", BA895="N"), 0, IF($C895="DM", $T895, IF(OR(BA895="Y", BA895="IR"),$AM895,IF(BA895="C", IF($BI895="Y", IF($AF895="N/A", $Q895, $AF895), IF($AG895="N/A", $T895,$AG895)))))))</f>
        <v>0</v>
      </c>
      <c r="BT895" s="15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0</v>
      </c>
      <c r="BU895" s="15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0</v>
      </c>
      <c r="BV895" s="15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0</v>
      </c>
      <c r="BW895" s="15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0</v>
      </c>
      <c r="BX895" s="15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0</v>
      </c>
      <c r="BY895" s="15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0</v>
      </c>
      <c r="BZ895" s="15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0</v>
      </c>
      <c r="CA895" s="14" t="s">
        <v>75</v>
      </c>
      <c r="CB895" s="15">
        <f>BZ895</f>
        <v>0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G:0 GR:0</v>
      </c>
      <c r="CH895" s="6"/>
      <c r="CK895" s="6"/>
      <c r="CL895" s="6"/>
      <c r="CM895" s="6"/>
      <c r="CN895" s="6"/>
      <c r="CO895" s="6"/>
      <c r="CP895" s="6"/>
    </row>
    <row r="896" spans="1:94" x14ac:dyDescent="0.25">
      <c r="A896" s="13">
        <v>6291</v>
      </c>
      <c r="B896" s="14"/>
      <c r="C896" s="14"/>
      <c r="D896" s="14"/>
      <c r="E896" s="14" t="e">
        <f>VLOOKUP(B896, 'Rookie Year'!$A$2:$B$55555,2,FALSE)</f>
        <v>#N/A</v>
      </c>
      <c r="F896" s="14">
        <v>2025</v>
      </c>
      <c r="G896" s="14" t="s">
        <v>42</v>
      </c>
      <c r="H896" s="14"/>
      <c r="I896" s="15"/>
      <c r="J896" s="14">
        <v>1</v>
      </c>
      <c r="K896" s="16">
        <f>IF(AND(G896&lt;&gt;"N",R896="N/A"), IF(I896&lt;4, 0, 0.25),IF(I896=1, IF(J896=1,0.25, 0.25), IF(I896&lt;13, 0.25, IF(I896&lt;26, 0.4, IF(I896&lt;51, 0.6, 0.75)))))</f>
        <v>0.25</v>
      </c>
      <c r="L896" s="15">
        <f>I896-M896</f>
        <v>0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1</v>
      </c>
      <c r="T896" s="15">
        <f>IF($S896&lt;1, "N/A", $M896)</f>
        <v>0</v>
      </c>
      <c r="U896" s="15" t="str">
        <f>IF($S896&lt;2, "N/A", $M896)</f>
        <v>N/A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List'!$A$3:$AE$1972,19,FALSE)))</f>
        <v>N/A</v>
      </c>
      <c r="AB896" s="14" t="str">
        <f>IF(C896="DM", "N/A", IF(Z896="No","N/A",VLOOKUP(B896,'Extension List'!$A$3:$AE$1972,21,FALSE)))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>
        <f>IF(AD896="N/A", L896+T896, L896+AG896)</f>
        <v>0</v>
      </c>
      <c r="AN896" s="15" t="str">
        <f>IF(AD896="N/A", IF(U896="N/A", "N/A", L896+U896), AD896+AH896)</f>
        <v>N/A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42</v>
      </c>
      <c r="AS896" s="14" t="s">
        <v>42</v>
      </c>
      <c r="AT896" s="14" t="s">
        <v>42</v>
      </c>
      <c r="AU896" s="14" t="s">
        <v>42</v>
      </c>
      <c r="AV896" s="14" t="s">
        <v>42</v>
      </c>
      <c r="AW896" s="14" t="s">
        <v>42</v>
      </c>
      <c r="AX896" s="14" t="s">
        <v>42</v>
      </c>
      <c r="AY896" s="14" t="s">
        <v>40</v>
      </c>
      <c r="AZ896" s="14" t="s">
        <v>40</v>
      </c>
      <c r="BA896" s="14" t="s">
        <v>40</v>
      </c>
      <c r="BB896" s="14" t="s">
        <v>40</v>
      </c>
      <c r="BC896" s="14" t="s">
        <v>40</v>
      </c>
      <c r="BD896" s="14" t="s">
        <v>40</v>
      </c>
      <c r="BE896" s="14" t="s">
        <v>40</v>
      </c>
      <c r="BF896" s="14" t="s">
        <v>40</v>
      </c>
      <c r="BG896" s="14" t="s">
        <v>40</v>
      </c>
      <c r="BH896" s="14" t="s">
        <v>40</v>
      </c>
      <c r="BJ896" s="15">
        <f>IF(AR896="R", $CA896, IF(OR(AR896="P", AR896="T", AR896="N"), 0, IF($C896="DM", $T896, IF(OR(AR896="Y", AR896="IR"),$AM896,IF(AR896="C", IF($BI896="Y", IF($AF896="N/A", $Q896, $AF896), IF($AG896="N/A", $T896,$AG896)))))))</f>
        <v>0</v>
      </c>
      <c r="BK896" s="15">
        <f>IF(AS896="R", $CA896, IF(OR(AS896="P", AS896="T", AS896="N"), 0, IF($C896="DM", $T896, IF(OR(AS896="Y", AS896="IR"),$AM896,IF(AS896="C", IF($BI896="Y", IF($AF896="N/A", $Q896, $AF896), IF($AG896="N/A", $T896,$AG896)))))))</f>
        <v>0</v>
      </c>
      <c r="BL896" s="15">
        <f>IF(AT896="R", $CA896, IF(OR(AT896="P", AT896="T", AT896="N"), 0, IF($C896="DM", $T896, IF(OR(AT896="Y", AT896="IR"),$AM896,IF(AT896="C", IF($BI896="Y", IF($AF896="N/A", $Q896, $AF896), IF($AG896="N/A", $T896,$AG896)))))))</f>
        <v>0</v>
      </c>
      <c r="BM896" s="15">
        <f>IF(AU896="R", $CA896, IF(OR(AU896="P", AU896="T", AU896="N"), 0, IF($C896="DM", $T896, IF(OR(AU896="Y", AU896="IR"),$AM896,IF(AU896="C", IF($BI896="Y", IF($AF896="N/A", $Q896, $AF896), IF($AG896="N/A", $T896,$AG896)))))))</f>
        <v>0</v>
      </c>
      <c r="BN896" s="15">
        <f>IF(AV896="R", $CA896, IF(OR(AV896="P", AV896="T", AV896="N"), 0, IF($C896="DM", $T896, IF(OR(AV896="Y", AV896="IR"),$AM896,IF(AV896="C", IF($BI896="Y", IF($AF896="N/A", $Q896, $AF896), IF($AG896="N/A", $T896,$AG896)))))))</f>
        <v>0</v>
      </c>
      <c r="BO896" s="15">
        <f>IF(AW896="R", $CA896, IF(OR(AW896="P", AW896="T", AW896="N"), 0, IF($C896="DM", $T896, IF(OR(AW896="Y", AW896="IR"),$AM896,IF(AW896="C", IF($BI896="Y", IF($AF896="N/A", $Q896, $AF896), IF($AG896="N/A", $T896,$AG896)))))))</f>
        <v>0</v>
      </c>
      <c r="BP896" s="15">
        <f>IF(AX896="R", $CA896, IF(OR(AX896="P", AX896="T", AX896="N"), 0, IF($C896="DM", $T896, IF(OR(AX896="Y", AX896="IR"),$AM896,IF(AX896="C", IF($BI896="Y", IF($AF896="N/A", $Q896, $AF896), IF($AG896="N/A", $T896,$AG896)))))))</f>
        <v>0</v>
      </c>
      <c r="BQ896" s="15">
        <f>IF(AY896="R", $CA896, IF(OR(AY896="P", AY896="T", AY896="N"), 0, IF($C896="DM", $T896, IF(OR(AY896="Y", AY896="IR"),$AM896,IF(AY896="C", IF($BI896="Y", IF($AF896="N/A", $Q896, $AF896), IF($AG896="N/A", $T896,$AG896)))))))</f>
        <v>0</v>
      </c>
      <c r="BR896" s="15">
        <f>IF(AZ896="R", $CA896, IF(OR(AZ896="P", AZ896="T", AZ896="N"), 0, IF($C896="DM", $T896, IF(OR(AZ896="Y", AZ896="IR"),$AM896,IF(AZ896="C", IF($BI896="Y", IF($AF896="N/A", $Q896, $AF896), IF($AG896="N/A", $T896,$AG896)))))))</f>
        <v>0</v>
      </c>
      <c r="BS896" s="15">
        <f>IF(BA896="R", $CA896, IF(OR(BA896="P", BA896="T", BA896="N"), 0, IF($C896="DM", $T896, IF(OR(BA896="Y", BA896="IR"),$AM896,IF(BA896="C", IF($BI896="Y", IF($AF896="N/A", $Q896, $AF896), IF($AG896="N/A", $T896,$AG896)))))))</f>
        <v>0</v>
      </c>
      <c r="BT896" s="15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0</v>
      </c>
      <c r="BU896" s="15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0</v>
      </c>
      <c r="BV896" s="15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0</v>
      </c>
      <c r="BW896" s="15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0</v>
      </c>
      <c r="BX896" s="15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0</v>
      </c>
      <c r="BY896" s="15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0</v>
      </c>
      <c r="BZ896" s="15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0</v>
      </c>
      <c r="CA896" s="14" t="s">
        <v>75</v>
      </c>
      <c r="CB896" s="15">
        <f>BZ896</f>
        <v>0</v>
      </c>
      <c r="CC896" s="14" t="str">
        <f>IF(OR($BH896="T", $BH896="R"), 0, IF($BH896="C", IF($BI896="Y", IF($BA896="C", 0, IF(AF896="N/A", Q896-T896, AF896-AG896)), IF($AF896="N/A", U896, AH896)), AN896))</f>
        <v>N/A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S:0 G:0 GR:0</v>
      </c>
      <c r="CH896" s="6"/>
      <c r="CK896" s="6"/>
      <c r="CL896" s="6"/>
      <c r="CM896" s="6"/>
      <c r="CN896" s="6"/>
      <c r="CO896" s="6"/>
      <c r="CP896" s="6"/>
    </row>
    <row r="897" spans="1:94" x14ac:dyDescent="0.25">
      <c r="A897" s="13">
        <v>6292</v>
      </c>
      <c r="B897" s="14"/>
      <c r="C897" s="14"/>
      <c r="D897" s="14"/>
      <c r="E897" s="14" t="e">
        <f>VLOOKUP(B897, 'Rookie Year'!$A$2:$B$55555,2,FALSE)</f>
        <v>#N/A</v>
      </c>
      <c r="F897" s="14">
        <v>2025</v>
      </c>
      <c r="G897" s="14" t="s">
        <v>42</v>
      </c>
      <c r="H897" s="14"/>
      <c r="I897" s="15"/>
      <c r="J897" s="14">
        <v>1</v>
      </c>
      <c r="K897" s="16">
        <f>IF(AND(G897&lt;&gt;"N",R897="N/A"), IF(I897&lt;4, 0, 0.25),IF(I897=1, IF(J897=1,0.25, 0.25), IF(I897&lt;13, 0.25, IF(I897&lt;26, 0.4, IF(I897&lt;51, 0.6, 0.75)))))</f>
        <v>0.25</v>
      </c>
      <c r="L897" s="15">
        <f>I897-M897</f>
        <v>0</v>
      </c>
      <c r="M897" s="15">
        <f>ROUNDUP(I897*K897,0)</f>
        <v>0</v>
      </c>
      <c r="N897" s="15">
        <f>M897*J897</f>
        <v>0</v>
      </c>
      <c r="O897" s="15">
        <v>0</v>
      </c>
      <c r="P897" s="15">
        <v>0</v>
      </c>
      <c r="Q897" s="15">
        <f>N897-O897-P897</f>
        <v>0</v>
      </c>
      <c r="R897" s="14" t="s">
        <v>75</v>
      </c>
      <c r="S897" s="14">
        <f>IF(R897="N/A", J897-($B$1-F897), J897-($B$1-R897))</f>
        <v>1</v>
      </c>
      <c r="T897" s="15">
        <f>IF($S897&lt;1, "N/A", $M897)</f>
        <v>0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List'!$A$3:$AE$1972,19,FALSE)))</f>
        <v>N/A</v>
      </c>
      <c r="AB897" s="14" t="str">
        <f>IF(C897="DM", "N/A", IF(Z897="No","N/A",VLOOKUP(B897,'Extension List'!$A$3:$AE$1972,21,FALSE)))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>
        <f>IF(AD897="N/A", L897+T897, L897+AG897)</f>
        <v>0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42</v>
      </c>
      <c r="AS897" s="14" t="s">
        <v>42</v>
      </c>
      <c r="AT897" s="14" t="s">
        <v>42</v>
      </c>
      <c r="AU897" s="14" t="s">
        <v>42</v>
      </c>
      <c r="AV897" s="14" t="s">
        <v>42</v>
      </c>
      <c r="AW897" s="14" t="s">
        <v>42</v>
      </c>
      <c r="AX897" s="14" t="s">
        <v>42</v>
      </c>
      <c r="AY897" s="14" t="s">
        <v>40</v>
      </c>
      <c r="AZ897" s="14" t="s">
        <v>40</v>
      </c>
      <c r="BA897" s="14" t="s">
        <v>40</v>
      </c>
      <c r="BB897" s="14" t="s">
        <v>40</v>
      </c>
      <c r="BC897" s="14" t="s">
        <v>40</v>
      </c>
      <c r="BD897" s="14" t="s">
        <v>40</v>
      </c>
      <c r="BE897" s="14" t="s">
        <v>40</v>
      </c>
      <c r="BF897" s="14" t="s">
        <v>40</v>
      </c>
      <c r="BG897" s="14" t="s">
        <v>40</v>
      </c>
      <c r="BH897" s="14" t="s">
        <v>40</v>
      </c>
      <c r="BJ897" s="15">
        <f>IF(AR897="R", $CA897, IF(OR(AR897="P", AR897="T", AR897="N"), 0, IF($C897="DM", $T897, IF(OR(AR897="Y", AR897="IR"),$AM897,IF(AR897="C", IF($BI897="Y", IF($AF897="N/A", $Q897, $AF897), IF($AG897="N/A", $T897,$AG897)))))))</f>
        <v>0</v>
      </c>
      <c r="BK897" s="15">
        <f>IF(AS897="R", $CA897, IF(OR(AS897="P", AS897="T", AS897="N"), 0, IF($C897="DM", $T897, IF(OR(AS897="Y", AS897="IR"),$AM897,IF(AS897="C", IF($BI897="Y", IF($AF897="N/A", $Q897, $AF897), IF($AG897="N/A", $T897,$AG897)))))))</f>
        <v>0</v>
      </c>
      <c r="BL897" s="15">
        <f>IF(AT897="R", $CA897, IF(OR(AT897="P", AT897="T", AT897="N"), 0, IF($C897="DM", $T897, IF(OR(AT897="Y", AT897="IR"),$AM897,IF(AT897="C", IF($BI897="Y", IF($AF897="N/A", $Q897, $AF897), IF($AG897="N/A", $T897,$AG897)))))))</f>
        <v>0</v>
      </c>
      <c r="BM897" s="15">
        <f>IF(AU897="R", $CA897, IF(OR(AU897="P", AU897="T", AU897="N"), 0, IF($C897="DM", $T897, IF(OR(AU897="Y", AU897="IR"),$AM897,IF(AU897="C", IF($BI897="Y", IF($AF897="N/A", $Q897, $AF897), IF($AG897="N/A", $T897,$AG897)))))))</f>
        <v>0</v>
      </c>
      <c r="BN897" s="15">
        <f>IF(AV897="R", $CA897, IF(OR(AV897="P", AV897="T", AV897="N"), 0, IF($C897="DM", $T897, IF(OR(AV897="Y", AV897="IR"),$AM897,IF(AV897="C", IF($BI897="Y", IF($AF897="N/A", $Q897, $AF897), IF($AG897="N/A", $T897,$AG897)))))))</f>
        <v>0</v>
      </c>
      <c r="BO897" s="15">
        <f>IF(AW897="R", $CA897, IF(OR(AW897="P", AW897="T", AW897="N"), 0, IF($C897="DM", $T897, IF(OR(AW897="Y", AW897="IR"),$AM897,IF(AW897="C", IF($BI897="Y", IF($AF897="N/A", $Q897, $AF897), IF($AG897="N/A", $T897,$AG897)))))))</f>
        <v>0</v>
      </c>
      <c r="BP897" s="15">
        <f>IF(AX897="R", $CA897, IF(OR(AX897="P", AX897="T", AX897="N"), 0, IF($C897="DM", $T897, IF(OR(AX897="Y", AX897="IR"),$AM897,IF(AX897="C", IF($BI897="Y", IF($AF897="N/A", $Q897, $AF897), IF($AG897="N/A", $T897,$AG897)))))))</f>
        <v>0</v>
      </c>
      <c r="BQ897" s="15">
        <f>IF(AY897="R", $CA897, IF(OR(AY897="P", AY897="T", AY897="N"), 0, IF($C897="DM", $T897, IF(OR(AY897="Y", AY897="IR"),$AM897,IF(AY897="C", IF($BI897="Y", IF($AF897="N/A", $Q897, $AF897), IF($AG897="N/A", $T897,$AG897)))))))</f>
        <v>0</v>
      </c>
      <c r="BR897" s="15">
        <f>IF(AZ897="R", $CA897, IF(OR(AZ897="P", AZ897="T", AZ897="N"), 0, IF($C897="DM", $T897, IF(OR(AZ897="Y", AZ897="IR"),$AM897,IF(AZ897="C", IF($BI897="Y", IF($AF897="N/A", $Q897, $AF897), IF($AG897="N/A", $T897,$AG897)))))))</f>
        <v>0</v>
      </c>
      <c r="BS897" s="15">
        <f>IF(BA897="R", $CA897, IF(OR(BA897="P", BA897="T", BA897="N"), 0, IF($C897="DM", $T897, IF(OR(BA897="Y", BA897="IR"),$AM897,IF(BA897="C", IF($BI897="Y", IF($AF897="N/A", $Q897, $AF897), IF($AG897="N/A", $T897,$AG897)))))))</f>
        <v>0</v>
      </c>
      <c r="BT897" s="15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0</v>
      </c>
      <c r="BU897" s="15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0</v>
      </c>
      <c r="BV897" s="15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0</v>
      </c>
      <c r="BW897" s="15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0</v>
      </c>
      <c r="BX897" s="15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0</v>
      </c>
      <c r="BY897" s="15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0</v>
      </c>
      <c r="BZ897" s="15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0</v>
      </c>
      <c r="CA897" s="14" t="s">
        <v>75</v>
      </c>
      <c r="CB897" s="15">
        <f>BZ897</f>
        <v>0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G:0 GR:0</v>
      </c>
      <c r="CH897" s="6"/>
      <c r="CK897" s="6"/>
      <c r="CL897" s="6"/>
      <c r="CM897" s="6"/>
      <c r="CN897" s="6"/>
      <c r="CO897" s="6"/>
      <c r="CP897" s="6"/>
    </row>
    <row r="898" spans="1:94" x14ac:dyDescent="0.25">
      <c r="A898" s="13">
        <v>6293</v>
      </c>
      <c r="B898" s="14"/>
      <c r="C898" s="14"/>
      <c r="D898" s="14"/>
      <c r="E898" s="14" t="e">
        <f>VLOOKUP(B898, 'Rookie Year'!$A$2:$B$55555,2,FALSE)</f>
        <v>#N/A</v>
      </c>
      <c r="F898" s="14">
        <v>2025</v>
      </c>
      <c r="G898" s="14" t="s">
        <v>42</v>
      </c>
      <c r="H898" s="14"/>
      <c r="I898" s="15"/>
      <c r="J898" s="14">
        <v>1</v>
      </c>
      <c r="K898" s="16">
        <f>IF(AND(G898&lt;&gt;"N",R898="N/A"), IF(I898&lt;4, 0, 0.25),IF(I898=1, IF(J898=1,0.25, 0.25), IF(I898&lt;13, 0.25, IF(I898&lt;26, 0.4, IF(I898&lt;51, 0.6, 0.75)))))</f>
        <v>0.25</v>
      </c>
      <c r="L898" s="15">
        <f>I898-M898</f>
        <v>0</v>
      </c>
      <c r="M898" s="15">
        <f>ROUNDUP(I898*K898,0)</f>
        <v>0</v>
      </c>
      <c r="N898" s="15">
        <f>M898*J898</f>
        <v>0</v>
      </c>
      <c r="O898" s="15">
        <v>0</v>
      </c>
      <c r="P898" s="15">
        <v>0</v>
      </c>
      <c r="Q898" s="15">
        <f>N898-O898-P898</f>
        <v>0</v>
      </c>
      <c r="R898" s="14" t="s">
        <v>75</v>
      </c>
      <c r="S898" s="14">
        <f>IF(R898="N/A", J898-($B$1-F898), J898-($B$1-R898))</f>
        <v>1</v>
      </c>
      <c r="T898" s="15">
        <f>IF($S898&lt;1, "N/A", $M898)</f>
        <v>0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List'!$A$3:$AE$1972,19,FALSE)))</f>
        <v>N/A</v>
      </c>
      <c r="AB898" s="14" t="str">
        <f>IF(C898="DM", "N/A", IF(Z898="No","N/A",VLOOKUP(B898,'Extension List'!$A$3:$AE$1972,21,FALSE)))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>
        <f>IF(AD898="N/A", L898+T898, L898+AG898)</f>
        <v>0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42</v>
      </c>
      <c r="AS898" s="14" t="s">
        <v>42</v>
      </c>
      <c r="AT898" s="14" t="s">
        <v>42</v>
      </c>
      <c r="AU898" s="14" t="s">
        <v>42</v>
      </c>
      <c r="AV898" s="14" t="s">
        <v>42</v>
      </c>
      <c r="AW898" s="14" t="s">
        <v>42</v>
      </c>
      <c r="AX898" s="14" t="s">
        <v>42</v>
      </c>
      <c r="AY898" s="14" t="s">
        <v>40</v>
      </c>
      <c r="AZ898" s="14" t="s">
        <v>40</v>
      </c>
      <c r="BA898" s="14" t="s">
        <v>40</v>
      </c>
      <c r="BB898" s="14" t="s">
        <v>40</v>
      </c>
      <c r="BC898" s="14" t="s">
        <v>40</v>
      </c>
      <c r="BD898" s="14" t="s">
        <v>40</v>
      </c>
      <c r="BE898" s="14" t="s">
        <v>40</v>
      </c>
      <c r="BF898" s="14" t="s">
        <v>40</v>
      </c>
      <c r="BG898" s="14" t="s">
        <v>40</v>
      </c>
      <c r="BH898" s="14" t="s">
        <v>40</v>
      </c>
      <c r="BJ898" s="15">
        <f>IF(AR898="R", $CA898, IF(OR(AR898="P", AR898="T", AR898="N"), 0, IF($C898="DM", $T898, IF(OR(AR898="Y", AR898="IR"),$AM898,IF(AR898="C", IF($BI898="Y", IF($AF898="N/A", $Q898, $AF898), IF($AG898="N/A", $T898,$AG898)))))))</f>
        <v>0</v>
      </c>
      <c r="BK898" s="15">
        <f>IF(AS898="R", $CA898, IF(OR(AS898="P", AS898="T", AS898="N"), 0, IF($C898="DM", $T898, IF(OR(AS898="Y", AS898="IR"),$AM898,IF(AS898="C", IF($BI898="Y", IF($AF898="N/A", $Q898, $AF898), IF($AG898="N/A", $T898,$AG898)))))))</f>
        <v>0</v>
      </c>
      <c r="BL898" s="15">
        <f>IF(AT898="R", $CA898, IF(OR(AT898="P", AT898="T", AT898="N"), 0, IF($C898="DM", $T898, IF(OR(AT898="Y", AT898="IR"),$AM898,IF(AT898="C", IF($BI898="Y", IF($AF898="N/A", $Q898, $AF898), IF($AG898="N/A", $T898,$AG898)))))))</f>
        <v>0</v>
      </c>
      <c r="BM898" s="15">
        <f>IF(AU898="R", $CA898, IF(OR(AU898="P", AU898="T", AU898="N"), 0, IF($C898="DM", $T898, IF(OR(AU898="Y", AU898="IR"),$AM898,IF(AU898="C", IF($BI898="Y", IF($AF898="N/A", $Q898, $AF898), IF($AG898="N/A", $T898,$AG898)))))))</f>
        <v>0</v>
      </c>
      <c r="BN898" s="15">
        <f>IF(AV898="R", $CA898, IF(OR(AV898="P", AV898="T", AV898="N"), 0, IF($C898="DM", $T898, IF(OR(AV898="Y", AV898="IR"),$AM898,IF(AV898="C", IF($BI898="Y", IF($AF898="N/A", $Q898, $AF898), IF($AG898="N/A", $T898,$AG898)))))))</f>
        <v>0</v>
      </c>
      <c r="BO898" s="15">
        <f>IF(AW898="R", $CA898, IF(OR(AW898="P", AW898="T", AW898="N"), 0, IF($C898="DM", $T898, IF(OR(AW898="Y", AW898="IR"),$AM898,IF(AW898="C", IF($BI898="Y", IF($AF898="N/A", $Q898, $AF898), IF($AG898="N/A", $T898,$AG898)))))))</f>
        <v>0</v>
      </c>
      <c r="BP898" s="15">
        <f>IF(AX898="R", $CA898, IF(OR(AX898="P", AX898="T", AX898="N"), 0, IF($C898="DM", $T898, IF(OR(AX898="Y", AX898="IR"),$AM898,IF(AX898="C", IF($BI898="Y", IF($AF898="N/A", $Q898, $AF898), IF($AG898="N/A", $T898,$AG898)))))))</f>
        <v>0</v>
      </c>
      <c r="BQ898" s="15">
        <f>IF(AY898="R", $CA898, IF(OR(AY898="P", AY898="T", AY898="N"), 0, IF($C898="DM", $T898, IF(OR(AY898="Y", AY898="IR"),$AM898,IF(AY898="C", IF($BI898="Y", IF($AF898="N/A", $Q898, $AF898), IF($AG898="N/A", $T898,$AG898)))))))</f>
        <v>0</v>
      </c>
      <c r="BR898" s="15">
        <f>IF(AZ898="R", $CA898, IF(OR(AZ898="P", AZ898="T", AZ898="N"), 0, IF($C898="DM", $T898, IF(OR(AZ898="Y", AZ898="IR"),$AM898,IF(AZ898="C", IF($BI898="Y", IF($AF898="N/A", $Q898, $AF898), IF($AG898="N/A", $T898,$AG898)))))))</f>
        <v>0</v>
      </c>
      <c r="BS898" s="15">
        <f>IF(BA898="R", $CA898, IF(OR(BA898="P", BA898="T", BA898="N"), 0, IF($C898="DM", $T898, IF(OR(BA898="Y", BA898="IR"),$AM898,IF(BA898="C", IF($BI898="Y", IF($AF898="N/A", $Q898, $AF898), IF($AG898="N/A", $T898,$AG898)))))))</f>
        <v>0</v>
      </c>
      <c r="BT898" s="15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0</v>
      </c>
      <c r="BU898" s="15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0</v>
      </c>
      <c r="BV898" s="15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0</v>
      </c>
      <c r="BW898" s="15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0</v>
      </c>
      <c r="BX898" s="15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0</v>
      </c>
      <c r="BY898" s="15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0</v>
      </c>
      <c r="BZ898" s="15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0</v>
      </c>
      <c r="CA898" s="14" t="s">
        <v>75</v>
      </c>
      <c r="CB898" s="15">
        <f>BZ898</f>
        <v>0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G:0 GR:0</v>
      </c>
      <c r="CH898" s="6"/>
      <c r="CK898" s="6"/>
      <c r="CL898" s="6"/>
      <c r="CM898" s="6"/>
      <c r="CN898" s="6"/>
      <c r="CO898" s="6"/>
      <c r="CP898" s="6"/>
    </row>
    <row r="899" spans="1:94" x14ac:dyDescent="0.25">
      <c r="A899" s="13">
        <v>6294</v>
      </c>
      <c r="B899" s="14"/>
      <c r="C899" s="14"/>
      <c r="D899" s="14"/>
      <c r="E899" s="14" t="e">
        <f>VLOOKUP(B899, 'Rookie Year'!$A$2:$B$55555,2,FALSE)</f>
        <v>#N/A</v>
      </c>
      <c r="F899" s="14">
        <v>2025</v>
      </c>
      <c r="G899" s="14" t="s">
        <v>42</v>
      </c>
      <c r="H899" s="14"/>
      <c r="I899" s="15"/>
      <c r="J899" s="14">
        <v>1</v>
      </c>
      <c r="K899" s="16">
        <f>IF(AND(G899&lt;&gt;"N",R899="N/A"), IF(I899&lt;4, 0, 0.25),IF(I899=1, IF(J899=1,0.25, 0.25), IF(I899&lt;13, 0.25, IF(I899&lt;26, 0.4, IF(I899&lt;51, 0.6, 0.75)))))</f>
        <v>0.25</v>
      </c>
      <c r="L899" s="15">
        <f>I899-M899</f>
        <v>0</v>
      </c>
      <c r="M899" s="15">
        <f>ROUNDUP(I899*K899,0)</f>
        <v>0</v>
      </c>
      <c r="N899" s="15">
        <f>M899*J899</f>
        <v>0</v>
      </c>
      <c r="O899" s="15">
        <v>0</v>
      </c>
      <c r="P899" s="15">
        <v>0</v>
      </c>
      <c r="Q899" s="15">
        <f>N899-O899-P899</f>
        <v>0</v>
      </c>
      <c r="R899" s="14" t="s">
        <v>75</v>
      </c>
      <c r="S899" s="14">
        <f>IF(R899="N/A", J899-($B$1-F899), J899-($B$1-R899))</f>
        <v>1</v>
      </c>
      <c r="T899" s="15">
        <f>IF($S899&lt;1, "N/A", $M899)</f>
        <v>0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No</v>
      </c>
      <c r="AA899" s="17" t="str">
        <f>IF(C899="DM", "N/A", IF(Z899="No","N/A",VLOOKUP(B899,'Extension List'!$A$3:$AE$1972,19,FALSE)))</f>
        <v>N/A</v>
      </c>
      <c r="AB899" s="14" t="str">
        <f>IF(C899="DM", "N/A", IF(Z899="No","N/A",VLOOKUP(B899,'Extension List'!$A$3:$AE$1972,21,FALSE)))</f>
        <v>N/A</v>
      </c>
      <c r="AC899" s="14" t="str">
        <f>IF(AA899="N/A", "N/A", 0)</f>
        <v>N/A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>
        <f>IF(AD899="N/A", L899+T899, L899+AG899)</f>
        <v>0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42</v>
      </c>
      <c r="AS899" s="14" t="s">
        <v>42</v>
      </c>
      <c r="AT899" s="14" t="s">
        <v>42</v>
      </c>
      <c r="AU899" s="14" t="s">
        <v>42</v>
      </c>
      <c r="AV899" s="14" t="s">
        <v>42</v>
      </c>
      <c r="AW899" s="14" t="s">
        <v>42</v>
      </c>
      <c r="AX899" s="14" t="s">
        <v>42</v>
      </c>
      <c r="AY899" s="14" t="s">
        <v>40</v>
      </c>
      <c r="AZ899" s="14" t="s">
        <v>40</v>
      </c>
      <c r="BA899" s="14" t="s">
        <v>40</v>
      </c>
      <c r="BB899" s="14" t="s">
        <v>40</v>
      </c>
      <c r="BC899" s="14" t="s">
        <v>40</v>
      </c>
      <c r="BD899" s="14" t="s">
        <v>40</v>
      </c>
      <c r="BE899" s="14" t="s">
        <v>40</v>
      </c>
      <c r="BF899" s="14" t="s">
        <v>40</v>
      </c>
      <c r="BG899" s="14" t="s">
        <v>40</v>
      </c>
      <c r="BH899" s="14" t="s">
        <v>40</v>
      </c>
      <c r="BJ899" s="15">
        <f>IF(AR899="R", $CA899, IF(OR(AR899="P", AR899="T", AR899="N"), 0, IF($C899="DM", $T899, IF(OR(AR899="Y", AR899="IR"),$AM899,IF(AR899="C", IF($BI899="Y", IF($AF899="N/A", $Q899, $AF899), IF($AG899="N/A", $T899,$AG899)))))))</f>
        <v>0</v>
      </c>
      <c r="BK899" s="15">
        <f>IF(AS899="R", $CA899, IF(OR(AS899="P", AS899="T", AS899="N"), 0, IF($C899="DM", $T899, IF(OR(AS899="Y", AS899="IR"),$AM899,IF(AS899="C", IF($BI899="Y", IF($AF899="N/A", $Q899, $AF899), IF($AG899="N/A", $T899,$AG899)))))))</f>
        <v>0</v>
      </c>
      <c r="BL899" s="15">
        <f>IF(AT899="R", $CA899, IF(OR(AT899="P", AT899="T", AT899="N"), 0, IF($C899="DM", $T899, IF(OR(AT899="Y", AT899="IR"),$AM899,IF(AT899="C", IF($BI899="Y", IF($AF899="N/A", $Q899, $AF899), IF($AG899="N/A", $T899,$AG899)))))))</f>
        <v>0</v>
      </c>
      <c r="BM899" s="15">
        <f>IF(AU899="R", $CA899, IF(OR(AU899="P", AU899="T", AU899="N"), 0, IF($C899="DM", $T899, IF(OR(AU899="Y", AU899="IR"),$AM899,IF(AU899="C", IF($BI899="Y", IF($AF899="N/A", $Q899, $AF899), IF($AG899="N/A", $T899,$AG899)))))))</f>
        <v>0</v>
      </c>
      <c r="BN899" s="15">
        <f>IF(AV899="R", $CA899, IF(OR(AV899="P", AV899="T", AV899="N"), 0, IF($C899="DM", $T899, IF(OR(AV899="Y", AV899="IR"),$AM899,IF(AV899="C", IF($BI899="Y", IF($AF899="N/A", $Q899, $AF899), IF($AG899="N/A", $T899,$AG899)))))))</f>
        <v>0</v>
      </c>
      <c r="BO899" s="15">
        <f>IF(AW899="R", $CA899, IF(OR(AW899="P", AW899="T", AW899="N"), 0, IF($C899="DM", $T899, IF(OR(AW899="Y", AW899="IR"),$AM899,IF(AW899="C", IF($BI899="Y", IF($AF899="N/A", $Q899, $AF899), IF($AG899="N/A", $T899,$AG899)))))))</f>
        <v>0</v>
      </c>
      <c r="BP899" s="15">
        <f>IF(AX899="R", $CA899, IF(OR(AX899="P", AX899="T", AX899="N"), 0, IF($C899="DM", $T899, IF(OR(AX899="Y", AX899="IR"),$AM899,IF(AX899="C", IF($BI899="Y", IF($AF899="N/A", $Q899, $AF899), IF($AG899="N/A", $T899,$AG899)))))))</f>
        <v>0</v>
      </c>
      <c r="BQ899" s="15">
        <f>IF(AY899="R", $CA899, IF(OR(AY899="P", AY899="T", AY899="N"), 0, IF($C899="DM", $T899, IF(OR(AY899="Y", AY899="IR"),$AM899,IF(AY899="C", IF($BI899="Y", IF($AF899="N/A", $Q899, $AF899), IF($AG899="N/A", $T899,$AG899)))))))</f>
        <v>0</v>
      </c>
      <c r="BR899" s="15">
        <f>IF(AZ899="R", $CA899, IF(OR(AZ899="P", AZ899="T", AZ899="N"), 0, IF($C899="DM", $T899, IF(OR(AZ899="Y", AZ899="IR"),$AM899,IF(AZ899="C", IF($BI899="Y", IF($AF899="N/A", $Q899, $AF899), IF($AG899="N/A", $T899,$AG899)))))))</f>
        <v>0</v>
      </c>
      <c r="BS899" s="15">
        <f>IF(BA899="R", $CA899, IF(OR(BA899="P", BA899="T", BA899="N"), 0, IF($C899="DM", $T899, IF(OR(BA899="Y", BA899="IR"),$AM899,IF(BA899="C", IF($BI899="Y", IF($AF899="N/A", $Q899, $AF899), IF($AG899="N/A", $T899,$AG899)))))))</f>
        <v>0</v>
      </c>
      <c r="BT899" s="15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0</v>
      </c>
      <c r="BU899" s="15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0</v>
      </c>
      <c r="BV899" s="15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0</v>
      </c>
      <c r="BW899" s="15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0</v>
      </c>
      <c r="BX899" s="15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0</v>
      </c>
      <c r="BY899" s="15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0</v>
      </c>
      <c r="BZ899" s="15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0</v>
      </c>
      <c r="CA899" s="14" t="s">
        <v>75</v>
      </c>
      <c r="CB899" s="15">
        <f>BZ899</f>
        <v>0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G:0 GR:0</v>
      </c>
      <c r="CH899" s="6"/>
      <c r="CK899" s="6"/>
      <c r="CL899" s="6"/>
      <c r="CM899" s="6"/>
      <c r="CN899" s="6"/>
      <c r="CO899" s="6"/>
      <c r="CP899" s="6"/>
    </row>
    <row r="900" spans="1:94" x14ac:dyDescent="0.25">
      <c r="A900" s="13">
        <v>6295</v>
      </c>
      <c r="B900" s="14"/>
      <c r="C900" s="14"/>
      <c r="D900" s="14"/>
      <c r="E900" s="14" t="e">
        <f>VLOOKUP(B900, 'Rookie Year'!$A$2:$B$55555,2,FALSE)</f>
        <v>#N/A</v>
      </c>
      <c r="F900" s="14">
        <v>2025</v>
      </c>
      <c r="G900" s="14" t="s">
        <v>42</v>
      </c>
      <c r="H900" s="14"/>
      <c r="I900" s="15"/>
      <c r="J900" s="14">
        <v>1</v>
      </c>
      <c r="K900" s="16">
        <f>IF(AND(G900&lt;&gt;"N",R900="N/A"), IF(I900&lt;4, 0, 0.25),IF(I900=1, IF(J900=1,0.25, 0.25), IF(I900&lt;13, 0.25, IF(I900&lt;26, 0.4, IF(I900&lt;51, 0.6, 0.75)))))</f>
        <v>0.25</v>
      </c>
      <c r="L900" s="15">
        <f>I900-M900</f>
        <v>0</v>
      </c>
      <c r="M900" s="15">
        <f>ROUNDUP(I900*K900,0)</f>
        <v>0</v>
      </c>
      <c r="N900" s="15">
        <f>M900*J900</f>
        <v>0</v>
      </c>
      <c r="O900" s="15">
        <v>0</v>
      </c>
      <c r="P900" s="15">
        <v>0</v>
      </c>
      <c r="Q900" s="15">
        <f>N900-O900-P900</f>
        <v>0</v>
      </c>
      <c r="R900" s="14" t="s">
        <v>75</v>
      </c>
      <c r="S900" s="14">
        <f>IF(R900="N/A", J900-($B$1-F900), J900-($B$1-R900))</f>
        <v>1</v>
      </c>
      <c r="T900" s="15">
        <f>IF($S900&lt;1, "N/A", $M900)</f>
        <v>0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List'!$A$3:$AE$1972,19,FALSE)))</f>
        <v>N/A</v>
      </c>
      <c r="AB900" s="14" t="str">
        <f>IF(C900="DM", "N/A", IF(Z900="No","N/A",VLOOKUP(B900,'Extension List'!$A$3:$AE$1972,21,FALSE)))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>
        <f>IF(AD900="N/A", L900+T900, L900+AG900)</f>
        <v>0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42</v>
      </c>
      <c r="AS900" s="14" t="s">
        <v>42</v>
      </c>
      <c r="AT900" s="14" t="s">
        <v>42</v>
      </c>
      <c r="AU900" s="14" t="s">
        <v>42</v>
      </c>
      <c r="AV900" s="14" t="s">
        <v>42</v>
      </c>
      <c r="AW900" s="14" t="s">
        <v>42</v>
      </c>
      <c r="AX900" s="14" t="s">
        <v>42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>
        <f>IF(AR900="R", $CA900, IF(OR(AR900="P", AR900="T", AR900="N"), 0, IF($C900="DM", $T900, IF(OR(AR900="Y", AR900="IR"),$AM900,IF(AR900="C", IF($BI900="Y", IF($AF900="N/A", $Q900, $AF900), IF($AG900="N/A", $T900,$AG900)))))))</f>
        <v>0</v>
      </c>
      <c r="BK900" s="15">
        <f>IF(AS900="R", $CA900, IF(OR(AS900="P", AS900="T", AS900="N"), 0, IF($C900="DM", $T900, IF(OR(AS900="Y", AS900="IR"),$AM900,IF(AS900="C", IF($BI900="Y", IF($AF900="N/A", $Q900, $AF900), IF($AG900="N/A", $T900,$AG900)))))))</f>
        <v>0</v>
      </c>
      <c r="BL900" s="15">
        <f>IF(AT900="R", $CA900, IF(OR(AT900="P", AT900="T", AT900="N"), 0, IF($C900="DM", $T900, IF(OR(AT900="Y", AT900="IR"),$AM900,IF(AT900="C", IF($BI900="Y", IF($AF900="N/A", $Q900, $AF900), IF($AG900="N/A", $T900,$AG900)))))))</f>
        <v>0</v>
      </c>
      <c r="BM900" s="15">
        <f>IF(AU900="R", $CA900, IF(OR(AU900="P", AU900="T", AU900="N"), 0, IF($C900="DM", $T900, IF(OR(AU900="Y", AU900="IR"),$AM900,IF(AU900="C", IF($BI900="Y", IF($AF900="N/A", $Q900, $AF900), IF($AG900="N/A", $T900,$AG900)))))))</f>
        <v>0</v>
      </c>
      <c r="BN900" s="15">
        <f>IF(AV900="R", $CA900, IF(OR(AV900="P", AV900="T", AV900="N"), 0, IF($C900="DM", $T900, IF(OR(AV900="Y", AV900="IR"),$AM900,IF(AV900="C", IF($BI900="Y", IF($AF900="N/A", $Q900, $AF900), IF($AG900="N/A", $T900,$AG900)))))))</f>
        <v>0</v>
      </c>
      <c r="BO900" s="15">
        <f>IF(AW900="R", $CA900, IF(OR(AW900="P", AW900="T", AW900="N"), 0, IF($C900="DM", $T900, IF(OR(AW900="Y", AW900="IR"),$AM900,IF(AW900="C", IF($BI900="Y", IF($AF900="N/A", $Q900, $AF900), IF($AG900="N/A", $T900,$AG900)))))))</f>
        <v>0</v>
      </c>
      <c r="BP900" s="15">
        <f>IF(AX900="R", $CA900, IF(OR(AX900="P", AX900="T", AX900="N"), 0, IF($C900="DM", $T900, IF(OR(AX900="Y", AX900="IR"),$AM900,IF(AX900="C", IF($BI900="Y", IF($AF900="N/A", $Q900, $AF900), IF($AG900="N/A", $T900,$AG900)))))))</f>
        <v>0</v>
      </c>
      <c r="BQ900" s="15">
        <f>IF(AY900="R", $CA900, IF(OR(AY900="P", AY900="T", AY900="N"), 0, IF($C900="DM", $T900, IF(OR(AY900="Y", AY900="IR"),$AM900,IF(AY900="C", IF($BI900="Y", IF($AF900="N/A", $Q900, $AF900), IF($AG900="N/A", $T900,$AG900)))))))</f>
        <v>0</v>
      </c>
      <c r="BR900" s="15">
        <f>IF(AZ900="R", $CA900, IF(OR(AZ900="P", AZ900="T", AZ900="N"), 0, IF($C900="DM", $T900, IF(OR(AZ900="Y", AZ900="IR"),$AM900,IF(AZ900="C", IF($BI900="Y", IF($AF900="N/A", $Q900, $AF900), IF($AG900="N/A", $T900,$AG900)))))))</f>
        <v>0</v>
      </c>
      <c r="BS900" s="15">
        <f>IF(BA900="R", $CA900, IF(OR(BA900="P", BA900="T", BA900="N"), 0, IF($C900="DM", $T900, IF(OR(BA900="Y", BA900="IR"),$AM900,IF(BA900="C", IF($BI900="Y", IF($AF900="N/A", $Q900, $AF900), IF($AG900="N/A", $T900,$AG900)))))))</f>
        <v>0</v>
      </c>
      <c r="BT900" s="15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0</v>
      </c>
      <c r="BU900" s="15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0</v>
      </c>
      <c r="BV900" s="15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0</v>
      </c>
      <c r="BW900" s="15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0</v>
      </c>
      <c r="BX900" s="15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0</v>
      </c>
      <c r="BY900" s="15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0</v>
      </c>
      <c r="BZ900" s="15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0</v>
      </c>
      <c r="CA900" s="14" t="s">
        <v>75</v>
      </c>
      <c r="CB900" s="15">
        <f>BZ900</f>
        <v>0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G:0 GR:0</v>
      </c>
      <c r="CH900" s="6"/>
      <c r="CK900" s="6"/>
      <c r="CL900" s="6"/>
      <c r="CM900" s="6"/>
      <c r="CN900" s="6"/>
      <c r="CO900" s="6"/>
      <c r="CP900" s="6"/>
    </row>
    <row r="901" spans="1:94" x14ac:dyDescent="0.25">
      <c r="A901" s="13">
        <v>6296</v>
      </c>
      <c r="B901" s="14"/>
      <c r="C901" s="14"/>
      <c r="D901" s="14"/>
      <c r="E901" s="14" t="e">
        <f>VLOOKUP(B901, 'Rookie Year'!$A$2:$B$55555,2,FALSE)</f>
        <v>#N/A</v>
      </c>
      <c r="F901" s="14">
        <v>2025</v>
      </c>
      <c r="G901" s="14" t="s">
        <v>42</v>
      </c>
      <c r="H901" s="14"/>
      <c r="I901" s="15"/>
      <c r="J901" s="14">
        <v>1</v>
      </c>
      <c r="K901" s="16">
        <f>IF(AND(G901&lt;&gt;"N",R901="N/A"), IF(I901&lt;4, 0, 0.25),IF(I901=1, IF(J901=1,0.25, 0.25), IF(I901&lt;13, 0.25, IF(I901&lt;26, 0.4, IF(I901&lt;51, 0.6, 0.75)))))</f>
        <v>0.25</v>
      </c>
      <c r="L901" s="15">
        <f>I901-M901</f>
        <v>0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1</v>
      </c>
      <c r="T901" s="15">
        <f>IF($S901&lt;1, "N/A", $M901)</f>
        <v>0</v>
      </c>
      <c r="U901" s="15" t="str">
        <f>IF($S901&lt;2, "N/A", $M901)</f>
        <v>N/A</v>
      </c>
      <c r="V901" s="15" t="str">
        <f>IF($S901&lt;3, "N/A", $M901)</f>
        <v>N/A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List'!$A$3:$AE$1972,19,FALSE)))</f>
        <v>N/A</v>
      </c>
      <c r="AB901" s="14" t="str">
        <f>IF(C901="DM", "N/A", IF(Z901="No","N/A",VLOOKUP(B901,'Extension List'!$A$3:$AE$1972,21,FALSE)))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>
        <f>IF(AD901="N/A", L901+T901, L901+AG901)</f>
        <v>0</v>
      </c>
      <c r="AN901" s="15" t="str">
        <f>IF(AD901="N/A", IF(U901="N/A", "N/A", L901+U901), AD901+AH901)</f>
        <v>N/A</v>
      </c>
      <c r="AO901" s="15" t="str">
        <f>IF(AD901="N/A", IF(V901="N/A", "N/A", L901+V901), IF(AI901="N/A", "N/A", AD901+AI901))</f>
        <v>N/A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42</v>
      </c>
      <c r="AS901" s="14" t="s">
        <v>42</v>
      </c>
      <c r="AT901" s="14" t="s">
        <v>42</v>
      </c>
      <c r="AU901" s="14" t="s">
        <v>42</v>
      </c>
      <c r="AV901" s="14" t="s">
        <v>42</v>
      </c>
      <c r="AW901" s="14" t="s">
        <v>42</v>
      </c>
      <c r="AX901" s="14" t="s">
        <v>42</v>
      </c>
      <c r="AY901" s="14" t="s">
        <v>40</v>
      </c>
      <c r="AZ901" s="14" t="s">
        <v>40</v>
      </c>
      <c r="BA901" s="14" t="s">
        <v>40</v>
      </c>
      <c r="BB901" s="14" t="s">
        <v>40</v>
      </c>
      <c r="BC901" s="14" t="s">
        <v>40</v>
      </c>
      <c r="BD901" s="14" t="s">
        <v>40</v>
      </c>
      <c r="BE901" s="14" t="s">
        <v>40</v>
      </c>
      <c r="BF901" s="14" t="s">
        <v>40</v>
      </c>
      <c r="BG901" s="14" t="s">
        <v>40</v>
      </c>
      <c r="BH901" s="14" t="s">
        <v>40</v>
      </c>
      <c r="BJ901" s="15">
        <f>IF(AR901="R", $CA901, IF(OR(AR901="P", AR901="T", AR901="N"), 0, IF($C901="DM", $T901, IF(OR(AR901="Y", AR901="IR"),$AM901,IF(AR901="C", IF($BI901="Y", IF($AF901="N/A", $Q901, $AF901), IF($AG901="N/A", $T901,$AG901)))))))</f>
        <v>0</v>
      </c>
      <c r="BK901" s="15">
        <f>IF(AS901="R", $CA901, IF(OR(AS901="P", AS901="T", AS901="N"), 0, IF($C901="DM", $T901, IF(OR(AS901="Y", AS901="IR"),$AM901,IF(AS901="C", IF($BI901="Y", IF($AF901="N/A", $Q901, $AF901), IF($AG901="N/A", $T901,$AG901)))))))</f>
        <v>0</v>
      </c>
      <c r="BL901" s="15">
        <f>IF(AT901="R", $CA901, IF(OR(AT901="P", AT901="T", AT901="N"), 0, IF($C901="DM", $T901, IF(OR(AT901="Y", AT901="IR"),$AM901,IF(AT901="C", IF($BI901="Y", IF($AF901="N/A", $Q901, $AF901), IF($AG901="N/A", $T901,$AG901)))))))</f>
        <v>0</v>
      </c>
      <c r="BM901" s="15">
        <f>IF(AU901="R", $CA901, IF(OR(AU901="P", AU901="T", AU901="N"), 0, IF($C901="DM", $T901, IF(OR(AU901="Y", AU901="IR"),$AM901,IF(AU901="C", IF($BI901="Y", IF($AF901="N/A", $Q901, $AF901), IF($AG901="N/A", $T901,$AG901)))))))</f>
        <v>0</v>
      </c>
      <c r="BN901" s="15">
        <f>IF(AV901="R", $CA901, IF(OR(AV901="P", AV901="T", AV901="N"), 0, IF($C901="DM", $T901, IF(OR(AV901="Y", AV901="IR"),$AM901,IF(AV901="C", IF($BI901="Y", IF($AF901="N/A", $Q901, $AF901), IF($AG901="N/A", $T901,$AG901)))))))</f>
        <v>0</v>
      </c>
      <c r="BO901" s="15">
        <f>IF(AW901="R", $CA901, IF(OR(AW901="P", AW901="T", AW901="N"), 0, IF($C901="DM", $T901, IF(OR(AW901="Y", AW901="IR"),$AM901,IF(AW901="C", IF($BI901="Y", IF($AF901="N/A", $Q901, $AF901), IF($AG901="N/A", $T901,$AG901)))))))</f>
        <v>0</v>
      </c>
      <c r="BP901" s="15">
        <f>IF(AX901="R", $CA901, IF(OR(AX901="P", AX901="T", AX901="N"), 0, IF($C901="DM", $T901, IF(OR(AX901="Y", AX901="IR"),$AM901,IF(AX901="C", IF($BI901="Y", IF($AF901="N/A", $Q901, $AF901), IF($AG901="N/A", $T901,$AG901)))))))</f>
        <v>0</v>
      </c>
      <c r="BQ901" s="15">
        <f>IF(AY901="R", $CA901, IF(OR(AY901="P", AY901="T", AY901="N"), 0, IF($C901="DM", $T901, IF(OR(AY901="Y", AY901="IR"),$AM901,IF(AY901="C", IF($BI901="Y", IF($AF901="N/A", $Q901, $AF901), IF($AG901="N/A", $T901,$AG901)))))))</f>
        <v>0</v>
      </c>
      <c r="BR901" s="15">
        <f>IF(AZ901="R", $CA901, IF(OR(AZ901="P", AZ901="T", AZ901="N"), 0, IF($C901="DM", $T901, IF(OR(AZ901="Y", AZ901="IR"),$AM901,IF(AZ901="C", IF($BI901="Y", IF($AF901="N/A", $Q901, $AF901), IF($AG901="N/A", $T901,$AG901)))))))</f>
        <v>0</v>
      </c>
      <c r="BS901" s="15">
        <f>IF(BA901="R", $CA901, IF(OR(BA901="P", BA901="T", BA901="N"), 0, IF($C901="DM", $T901, IF(OR(BA901="Y", BA901="IR"),$AM901,IF(BA901="C", IF($BI901="Y", IF($AF901="N/A", $Q901, $AF901), IF($AG901="N/A", $T901,$AG901)))))))</f>
        <v>0</v>
      </c>
      <c r="BT901" s="15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0</v>
      </c>
      <c r="BU901" s="15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0</v>
      </c>
      <c r="BV901" s="15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0</v>
      </c>
      <c r="BW901" s="15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0</v>
      </c>
      <c r="BX901" s="15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0</v>
      </c>
      <c r="BY901" s="15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0</v>
      </c>
      <c r="BZ901" s="15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0</v>
      </c>
      <c r="CA901" s="14" t="s">
        <v>75</v>
      </c>
      <c r="CB901" s="15">
        <f>BZ901</f>
        <v>0</v>
      </c>
      <c r="CC901" s="14" t="str">
        <f>IF(OR($BH901="T", $BH901="R"), 0, IF($BH901="C", IF($BI901="Y", IF($BA901="C", 0, IF(AF901="N/A", Q901-T901, AF901-AG901)), IF($AF901="N/A", U901, AH901)), AN901))</f>
        <v>N/A</v>
      </c>
      <c r="CD901" s="14" t="str">
        <f>IF(OR($BH901="T", $BH901="R"), 0, IF($BH901="C", IF($BI901="Y", 0, IF($AF901="N/A", V901, AI901)), AO901))</f>
        <v>N/A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S:0 G:0 GR:0</v>
      </c>
      <c r="CH901" s="6"/>
      <c r="CK901" s="6"/>
      <c r="CL901" s="6"/>
      <c r="CM901" s="6"/>
      <c r="CN901" s="6"/>
      <c r="CO901" s="6"/>
      <c r="CP901" s="6"/>
    </row>
    <row r="902" spans="1:94" x14ac:dyDescent="0.25">
      <c r="A902" s="13">
        <v>6297</v>
      </c>
      <c r="B902" s="14"/>
      <c r="C902" s="14"/>
      <c r="D902" s="14"/>
      <c r="E902" s="14" t="e">
        <f>VLOOKUP(B902, 'Rookie Year'!$A$2:$B$55555,2,FALSE)</f>
        <v>#N/A</v>
      </c>
      <c r="F902" s="14">
        <v>2025</v>
      </c>
      <c r="G902" s="14" t="s">
        <v>42</v>
      </c>
      <c r="H902" s="14"/>
      <c r="I902" s="15"/>
      <c r="J902" s="14">
        <v>1</v>
      </c>
      <c r="K902" s="16">
        <f>IF(AND(G902&lt;&gt;"N",R902="N/A"), IF(I902&lt;4, 0, 0.25),IF(I902=1, IF(J902=1,0.25, 0.25), IF(I902&lt;13, 0.25, IF(I902&lt;26, 0.4, IF(I902&lt;51, 0.6, 0.75)))))</f>
        <v>0.25</v>
      </c>
      <c r="L902" s="15">
        <f>I902-M902</f>
        <v>0</v>
      </c>
      <c r="M902" s="15">
        <f>ROUNDUP(I902*K902,0)</f>
        <v>0</v>
      </c>
      <c r="N902" s="15">
        <f>M902*J902</f>
        <v>0</v>
      </c>
      <c r="O902" s="15">
        <v>0</v>
      </c>
      <c r="P902" s="15">
        <v>0</v>
      </c>
      <c r="Q902" s="15">
        <f>N902-O902-P902</f>
        <v>0</v>
      </c>
      <c r="R902" s="14" t="s">
        <v>75</v>
      </c>
      <c r="S902" s="14">
        <f>IF(R902="N/A", J902-($B$1-F902), J902-($B$1-R902))</f>
        <v>1</v>
      </c>
      <c r="T902" s="15">
        <f>IF($S902&lt;1, "N/A", $M902)</f>
        <v>0</v>
      </c>
      <c r="U902" s="15" t="str">
        <f>IF($S902&lt;2, "N/A", $M902)</f>
        <v>N/A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List'!$A$3:$AE$1972,19,FALSE)))</f>
        <v>N/A</v>
      </c>
      <c r="AB902" s="14" t="str">
        <f>IF(C902="DM", "N/A", IF(Z902="No","N/A",VLOOKUP(B902,'Extension List'!$A$3:$AE$1972,21,FALSE)))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>
        <f>IF(AD902="N/A", L902+T902, L902+AG902)</f>
        <v>0</v>
      </c>
      <c r="AN902" s="15" t="str">
        <f>IF(AD902="N/A", IF(U902="N/A", "N/A", L902+U902), AD902+AH902)</f>
        <v>N/A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42</v>
      </c>
      <c r="AS902" s="14" t="s">
        <v>42</v>
      </c>
      <c r="AT902" s="14" t="s">
        <v>42</v>
      </c>
      <c r="AU902" s="14" t="s">
        <v>42</v>
      </c>
      <c r="AV902" s="14" t="s">
        <v>42</v>
      </c>
      <c r="AW902" s="14" t="s">
        <v>42</v>
      </c>
      <c r="AX902" s="14" t="s">
        <v>42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40</v>
      </c>
      <c r="BJ902" s="15">
        <f>IF(AR902="R", $CA902, IF(OR(AR902="P", AR902="T", AR902="N"), 0, IF($C902="DM", $T902, IF(OR(AR902="Y", AR902="IR"),$AM902,IF(AR902="C", IF($BI902="Y", IF($AF902="N/A", $Q902, $AF902), IF($AG902="N/A", $T902,$AG902)))))))</f>
        <v>0</v>
      </c>
      <c r="BK902" s="15">
        <f>IF(AS902="R", $CA902, IF(OR(AS902="P", AS902="T", AS902="N"), 0, IF($C902="DM", $T902, IF(OR(AS902="Y", AS902="IR"),$AM902,IF(AS902="C", IF($BI902="Y", IF($AF902="N/A", $Q902, $AF902), IF($AG902="N/A", $T902,$AG902)))))))</f>
        <v>0</v>
      </c>
      <c r="BL902" s="15">
        <f>IF(AT902="R", $CA902, IF(OR(AT902="P", AT902="T", AT902="N"), 0, IF($C902="DM", $T902, IF(OR(AT902="Y", AT902="IR"),$AM902,IF(AT902="C", IF($BI902="Y", IF($AF902="N/A", $Q902, $AF902), IF($AG902="N/A", $T902,$AG902)))))))</f>
        <v>0</v>
      </c>
      <c r="BM902" s="15">
        <f>IF(AU902="R", $CA902, IF(OR(AU902="P", AU902="T", AU902="N"), 0, IF($C902="DM", $T902, IF(OR(AU902="Y", AU902="IR"),$AM902,IF(AU902="C", IF($BI902="Y", IF($AF902="N/A", $Q902, $AF902), IF($AG902="N/A", $T902,$AG902)))))))</f>
        <v>0</v>
      </c>
      <c r="BN902" s="15">
        <f>IF(AV902="R", $CA902, IF(OR(AV902="P", AV902="T", AV902="N"), 0, IF($C902="DM", $T902, IF(OR(AV902="Y", AV902="IR"),$AM902,IF(AV902="C", IF($BI902="Y", IF($AF902="N/A", $Q902, $AF902), IF($AG902="N/A", $T902,$AG902)))))))</f>
        <v>0</v>
      </c>
      <c r="BO902" s="15">
        <f>IF(AW902="R", $CA902, IF(OR(AW902="P", AW902="T", AW902="N"), 0, IF($C902="DM", $T902, IF(OR(AW902="Y", AW902="IR"),$AM902,IF(AW902="C", IF($BI902="Y", IF($AF902="N/A", $Q902, $AF902), IF($AG902="N/A", $T902,$AG902)))))))</f>
        <v>0</v>
      </c>
      <c r="BP902" s="15">
        <f>IF(AX902="R", $CA902, IF(OR(AX902="P", AX902="T", AX902="N"), 0, IF($C902="DM", $T902, IF(OR(AX902="Y", AX902="IR"),$AM902,IF(AX902="C", IF($BI902="Y", IF($AF902="N/A", $Q902, $AF902), IF($AG902="N/A", $T902,$AG902)))))))</f>
        <v>0</v>
      </c>
      <c r="BQ902" s="15">
        <f>IF(AY902="R", $CA902, IF(OR(AY902="P", AY902="T", AY902="N"), 0, IF($C902="DM", $T902, IF(OR(AY902="Y", AY902="IR"),$AM902,IF(AY902="C", IF($BI902="Y", IF($AF902="N/A", $Q902, $AF902), IF($AG902="N/A", $T902,$AG902)))))))</f>
        <v>0</v>
      </c>
      <c r="BR902" s="15">
        <f>IF(AZ902="R", $CA902, IF(OR(AZ902="P", AZ902="T", AZ902="N"), 0, IF($C902="DM", $T902, IF(OR(AZ902="Y", AZ902="IR"),$AM902,IF(AZ902="C", IF($BI902="Y", IF($AF902="N/A", $Q902, $AF902), IF($AG902="N/A", $T902,$AG902)))))))</f>
        <v>0</v>
      </c>
      <c r="BS902" s="15">
        <f>IF(BA902="R", $CA902, IF(OR(BA902="P", BA902="T", BA902="N"), 0, IF($C902="DM", $T902, IF(OR(BA902="Y", BA902="IR"),$AM902,IF(BA902="C", IF($BI902="Y", IF($AF902="N/A", $Q902, $AF902), IF($AG902="N/A", $T902,$AG902)))))))</f>
        <v>0</v>
      </c>
      <c r="BT902" s="15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0</v>
      </c>
      <c r="BU902" s="15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0</v>
      </c>
      <c r="BV902" s="15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0</v>
      </c>
      <c r="BW902" s="15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0</v>
      </c>
      <c r="BX902" s="15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0</v>
      </c>
      <c r="BY902" s="15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0</v>
      </c>
      <c r="BZ902" s="15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0</v>
      </c>
      <c r="CA902" s="14" t="s">
        <v>75</v>
      </c>
      <c r="CB902" s="15">
        <f>BZ902</f>
        <v>0</v>
      </c>
      <c r="CC902" s="14" t="str">
        <f>IF(OR($BH902="T", $BH902="R"), 0, IF($BH902="C", IF($BI902="Y", IF($BA902="C", 0, IF(AF902="N/A", Q902-T902, AF902-AG902)), IF($AF902="N/A", U902, AH902)), AN902))</f>
        <v>N/A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S:0 G:0 GR:0</v>
      </c>
      <c r="CH902" s="6"/>
      <c r="CK902" s="6"/>
      <c r="CL902" s="6"/>
      <c r="CM902" s="6"/>
      <c r="CN902" s="6"/>
      <c r="CO902" s="6"/>
      <c r="CP902" s="6"/>
    </row>
    <row r="903" spans="1:94" x14ac:dyDescent="0.25">
      <c r="A903" s="13">
        <v>6298</v>
      </c>
      <c r="B903" s="14"/>
      <c r="C903" s="14"/>
      <c r="D903" s="14"/>
      <c r="E903" s="14" t="e">
        <f>VLOOKUP(B903, 'Rookie Year'!$A$2:$B$55555,2,FALSE)</f>
        <v>#N/A</v>
      </c>
      <c r="F903" s="14">
        <v>2025</v>
      </c>
      <c r="G903" s="14" t="s">
        <v>42</v>
      </c>
      <c r="H903" s="14"/>
      <c r="I903" s="15"/>
      <c r="J903" s="14">
        <v>1</v>
      </c>
      <c r="K903" s="16">
        <f>IF(AND(G903&lt;&gt;"N",R903="N/A"), IF(I903&lt;4, 0, 0.25),IF(I903=1, IF(J903=1,0.25, 0.25), IF(I903&lt;13, 0.25, IF(I903&lt;26, 0.4, IF(I903&lt;51, 0.6, 0.75)))))</f>
        <v>0.25</v>
      </c>
      <c r="L903" s="15">
        <f>I903-M903</f>
        <v>0</v>
      </c>
      <c r="M903" s="15">
        <f>ROUNDUP(I903*K903,0)</f>
        <v>0</v>
      </c>
      <c r="N903" s="15">
        <f>M903*J903</f>
        <v>0</v>
      </c>
      <c r="O903" s="15">
        <v>0</v>
      </c>
      <c r="P903" s="15">
        <v>0</v>
      </c>
      <c r="Q903" s="15">
        <f>N903-O903-P903</f>
        <v>0</v>
      </c>
      <c r="R903" s="14" t="s">
        <v>75</v>
      </c>
      <c r="S903" s="14">
        <f>IF(R903="N/A", J903-($B$1-F903), J903-($B$1-R903))</f>
        <v>1</v>
      </c>
      <c r="T903" s="15">
        <f>IF($S903&lt;1, "N/A", $M903)</f>
        <v>0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List'!$A$3:$AE$1972,19,FALSE)))</f>
        <v>N/A</v>
      </c>
      <c r="AB903" s="14" t="str">
        <f>IF(C903="DM", "N/A", IF(Z903="No","N/A",VLOOKUP(B903,'Extension List'!$A$3:$AE$1972,21,FALSE)))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>
        <f>IF(AD903="N/A", L903+T903, L903+AG903)</f>
        <v>0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42</v>
      </c>
      <c r="AS903" s="14" t="s">
        <v>42</v>
      </c>
      <c r="AT903" s="14" t="s">
        <v>42</v>
      </c>
      <c r="AU903" s="14" t="s">
        <v>42</v>
      </c>
      <c r="AV903" s="14" t="s">
        <v>42</v>
      </c>
      <c r="AW903" s="14" t="s">
        <v>42</v>
      </c>
      <c r="AX903" s="14" t="s">
        <v>42</v>
      </c>
      <c r="AY903" s="14" t="s">
        <v>40</v>
      </c>
      <c r="AZ903" s="14" t="s">
        <v>40</v>
      </c>
      <c r="BA903" s="14" t="s">
        <v>40</v>
      </c>
      <c r="BB903" s="14" t="s">
        <v>40</v>
      </c>
      <c r="BC903" s="14" t="s">
        <v>40</v>
      </c>
      <c r="BD903" s="14" t="s">
        <v>40</v>
      </c>
      <c r="BE903" s="14" t="s">
        <v>40</v>
      </c>
      <c r="BF903" s="14" t="s">
        <v>40</v>
      </c>
      <c r="BG903" s="14" t="s">
        <v>40</v>
      </c>
      <c r="BH903" s="14" t="s">
        <v>40</v>
      </c>
      <c r="BJ903" s="15">
        <f>IF(AR903="R", $CA903, IF(OR(AR903="P", AR903="T", AR903="N"), 0, IF($C903="DM", $T903, IF(OR(AR903="Y", AR903="IR"),$AM903,IF(AR903="C", IF($BI903="Y", IF($AF903="N/A", $Q903, $AF903), IF($AG903="N/A", $T903,$AG903)))))))</f>
        <v>0</v>
      </c>
      <c r="BK903" s="15">
        <f>IF(AS903="R", $CA903, IF(OR(AS903="P", AS903="T", AS903="N"), 0, IF($C903="DM", $T903, IF(OR(AS903="Y", AS903="IR"),$AM903,IF(AS903="C", IF($BI903="Y", IF($AF903="N/A", $Q903, $AF903), IF($AG903="N/A", $T903,$AG903)))))))</f>
        <v>0</v>
      </c>
      <c r="BL903" s="15">
        <f>IF(AT903="R", $CA903, IF(OR(AT903="P", AT903="T", AT903="N"), 0, IF($C903="DM", $T903, IF(OR(AT903="Y", AT903="IR"),$AM903,IF(AT903="C", IF($BI903="Y", IF($AF903="N/A", $Q903, $AF903), IF($AG903="N/A", $T903,$AG903)))))))</f>
        <v>0</v>
      </c>
      <c r="BM903" s="15">
        <f>IF(AU903="R", $CA903, IF(OR(AU903="P", AU903="T", AU903="N"), 0, IF($C903="DM", $T903, IF(OR(AU903="Y", AU903="IR"),$AM903,IF(AU903="C", IF($BI903="Y", IF($AF903="N/A", $Q903, $AF903), IF($AG903="N/A", $T903,$AG903)))))))</f>
        <v>0</v>
      </c>
      <c r="BN903" s="15">
        <f>IF(AV903="R", $CA903, IF(OR(AV903="P", AV903="T", AV903="N"), 0, IF($C903="DM", $T903, IF(OR(AV903="Y", AV903="IR"),$AM903,IF(AV903="C", IF($BI903="Y", IF($AF903="N/A", $Q903, $AF903), IF($AG903="N/A", $T903,$AG903)))))))</f>
        <v>0</v>
      </c>
      <c r="BO903" s="15">
        <f>IF(AW903="R", $CA903, IF(OR(AW903="P", AW903="T", AW903="N"), 0, IF($C903="DM", $T903, IF(OR(AW903="Y", AW903="IR"),$AM903,IF(AW903="C", IF($BI903="Y", IF($AF903="N/A", $Q903, $AF903), IF($AG903="N/A", $T903,$AG903)))))))</f>
        <v>0</v>
      </c>
      <c r="BP903" s="15">
        <f>IF(AX903="R", $CA903, IF(OR(AX903="P", AX903="T", AX903="N"), 0, IF($C903="DM", $T903, IF(OR(AX903="Y", AX903="IR"),$AM903,IF(AX903="C", IF($BI903="Y", IF($AF903="N/A", $Q903, $AF903), IF($AG903="N/A", $T903,$AG903)))))))</f>
        <v>0</v>
      </c>
      <c r="BQ903" s="15">
        <f>IF(AY903="R", $CA903, IF(OR(AY903="P", AY903="T", AY903="N"), 0, IF($C903="DM", $T903, IF(OR(AY903="Y", AY903="IR"),$AM903,IF(AY903="C", IF($BI903="Y", IF($AF903="N/A", $Q903, $AF903), IF($AG903="N/A", $T903,$AG903)))))))</f>
        <v>0</v>
      </c>
      <c r="BR903" s="15">
        <f>IF(AZ903="R", $CA903, IF(OR(AZ903="P", AZ903="T", AZ903="N"), 0, IF($C903="DM", $T903, IF(OR(AZ903="Y", AZ903="IR"),$AM903,IF(AZ903="C", IF($BI903="Y", IF($AF903="N/A", $Q903, $AF903), IF($AG903="N/A", $T903,$AG903)))))))</f>
        <v>0</v>
      </c>
      <c r="BS903" s="15">
        <f>IF(BA903="R", $CA903, IF(OR(BA903="P", BA903="T", BA903="N"), 0, IF($C903="DM", $T903, IF(OR(BA903="Y", BA903="IR"),$AM903,IF(BA903="C", IF($BI903="Y", IF($AF903="N/A", $Q903, $AF903), IF($AG903="N/A", $T903,$AG903)))))))</f>
        <v>0</v>
      </c>
      <c r="BT903" s="15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0</v>
      </c>
      <c r="BU903" s="15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0</v>
      </c>
      <c r="BV903" s="15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0</v>
      </c>
      <c r="BW903" s="15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0</v>
      </c>
      <c r="BX903" s="15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0</v>
      </c>
      <c r="BY903" s="15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0</v>
      </c>
      <c r="BZ903" s="15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0</v>
      </c>
      <c r="CA903" s="14" t="s">
        <v>75</v>
      </c>
      <c r="CB903" s="15">
        <f>BZ903</f>
        <v>0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G:0 GR:0</v>
      </c>
      <c r="CH903" s="6"/>
      <c r="CK903" s="6"/>
      <c r="CL903" s="6"/>
      <c r="CM903" s="6"/>
      <c r="CN903" s="6"/>
      <c r="CO903" s="6"/>
      <c r="CP903" s="6"/>
    </row>
    <row r="904" spans="1:94" x14ac:dyDescent="0.25">
      <c r="A904" s="13">
        <v>6299</v>
      </c>
      <c r="B904" s="14"/>
      <c r="C904" s="14"/>
      <c r="D904" s="14"/>
      <c r="E904" s="14" t="e">
        <f>VLOOKUP(B904, 'Rookie Year'!$A$2:$B$55555,2,FALSE)</f>
        <v>#N/A</v>
      </c>
      <c r="F904" s="14">
        <v>2025</v>
      </c>
      <c r="G904" s="14" t="s">
        <v>42</v>
      </c>
      <c r="H904" s="14"/>
      <c r="I904" s="15"/>
      <c r="J904" s="14">
        <v>1</v>
      </c>
      <c r="K904" s="16">
        <f>IF(AND(G904&lt;&gt;"N",R904="N/A"), IF(I904&lt;4, 0, 0.25),IF(I904=1, IF(J904=1,0.25, 0.25), IF(I904&lt;13, 0.25, IF(I904&lt;26, 0.4, IF(I904&lt;51, 0.6, 0.75)))))</f>
        <v>0.25</v>
      </c>
      <c r="L904" s="15">
        <f>I904-M904</f>
        <v>0</v>
      </c>
      <c r="M904" s="15">
        <f>ROUNDUP(I904*K904,0)</f>
        <v>0</v>
      </c>
      <c r="N904" s="15">
        <f>M904*J904</f>
        <v>0</v>
      </c>
      <c r="O904" s="15">
        <v>0</v>
      </c>
      <c r="P904" s="15">
        <v>0</v>
      </c>
      <c r="Q904" s="15">
        <f>N904-O904-P904</f>
        <v>0</v>
      </c>
      <c r="R904" s="14" t="s">
        <v>75</v>
      </c>
      <c r="S904" s="14">
        <f>IF(R904="N/A", J904-($B$1-F904), J904-($B$1-R904))</f>
        <v>1</v>
      </c>
      <c r="T904" s="15">
        <f>IF($S904&lt;1, "N/A", $M904)</f>
        <v>0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No</v>
      </c>
      <c r="AA904" s="17" t="str">
        <f>IF(C904="DM", "N/A", IF(Z904="No","N/A",VLOOKUP(B904,'Extension List'!$A$3:$AE$1972,19,FALSE)))</f>
        <v>N/A</v>
      </c>
      <c r="AB904" s="14" t="str">
        <f>IF(C904="DM", "N/A", IF(Z904="No","N/A",VLOOKUP(B904,'Extension List'!$A$3:$AE$1972,21,FALSE)))</f>
        <v>N/A</v>
      </c>
      <c r="AC904" s="14" t="str">
        <f>IF(AA904="N/A", "N/A", 0)</f>
        <v>N/A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>
        <f>IF(AD904="N/A", L904+T904, L904+AG904)</f>
        <v>0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42</v>
      </c>
      <c r="AS904" s="14" t="s">
        <v>42</v>
      </c>
      <c r="AT904" s="14" t="s">
        <v>42</v>
      </c>
      <c r="AU904" s="14" t="s">
        <v>42</v>
      </c>
      <c r="AV904" s="14" t="s">
        <v>42</v>
      </c>
      <c r="AW904" s="14" t="s">
        <v>42</v>
      </c>
      <c r="AX904" s="14" t="s">
        <v>42</v>
      </c>
      <c r="AY904" s="14" t="s">
        <v>40</v>
      </c>
      <c r="AZ904" s="14" t="s">
        <v>40</v>
      </c>
      <c r="BA904" s="14" t="s">
        <v>40</v>
      </c>
      <c r="BB904" s="14" t="s">
        <v>40</v>
      </c>
      <c r="BC904" s="14" t="s">
        <v>40</v>
      </c>
      <c r="BD904" s="14" t="s">
        <v>40</v>
      </c>
      <c r="BE904" s="14" t="s">
        <v>40</v>
      </c>
      <c r="BF904" s="14" t="s">
        <v>40</v>
      </c>
      <c r="BG904" s="14" t="s">
        <v>40</v>
      </c>
      <c r="BH904" s="14" t="s">
        <v>40</v>
      </c>
      <c r="BJ904" s="15">
        <f>IF(AR904="R", $CA904, IF(OR(AR904="P", AR904="T", AR904="N"), 0, IF($C904="DM", $T904, IF(OR(AR904="Y", AR904="IR"),$AM904,IF(AR904="C", IF($BI904="Y", IF($AF904="N/A", $Q904, $AF904), IF($AG904="N/A", $T904,$AG904)))))))</f>
        <v>0</v>
      </c>
      <c r="BK904" s="15">
        <f>IF(AS904="R", $CA904, IF(OR(AS904="P", AS904="T", AS904="N"), 0, IF($C904="DM", $T904, IF(OR(AS904="Y", AS904="IR"),$AM904,IF(AS904="C", IF($BI904="Y", IF($AF904="N/A", $Q904, $AF904), IF($AG904="N/A", $T904,$AG904)))))))</f>
        <v>0</v>
      </c>
      <c r="BL904" s="15">
        <f>IF(AT904="R", $CA904, IF(OR(AT904="P", AT904="T", AT904="N"), 0, IF($C904="DM", $T904, IF(OR(AT904="Y", AT904="IR"),$AM904,IF(AT904="C", IF($BI904="Y", IF($AF904="N/A", $Q904, $AF904), IF($AG904="N/A", $T904,$AG904)))))))</f>
        <v>0</v>
      </c>
      <c r="BM904" s="15">
        <f>IF(AU904="R", $CA904, IF(OR(AU904="P", AU904="T", AU904="N"), 0, IF($C904="DM", $T904, IF(OR(AU904="Y", AU904="IR"),$AM904,IF(AU904="C", IF($BI904="Y", IF($AF904="N/A", $Q904, $AF904), IF($AG904="N/A", $T904,$AG904)))))))</f>
        <v>0</v>
      </c>
      <c r="BN904" s="15">
        <f>IF(AV904="R", $CA904, IF(OR(AV904="P", AV904="T", AV904="N"), 0, IF($C904="DM", $T904, IF(OR(AV904="Y", AV904="IR"),$AM904,IF(AV904="C", IF($BI904="Y", IF($AF904="N/A", $Q904, $AF904), IF($AG904="N/A", $T904,$AG904)))))))</f>
        <v>0</v>
      </c>
      <c r="BO904" s="15">
        <f>IF(AW904="R", $CA904, IF(OR(AW904="P", AW904="T", AW904="N"), 0, IF($C904="DM", $T904, IF(OR(AW904="Y", AW904="IR"),$AM904,IF(AW904="C", IF($BI904="Y", IF($AF904="N/A", $Q904, $AF904), IF($AG904="N/A", $T904,$AG904)))))))</f>
        <v>0</v>
      </c>
      <c r="BP904" s="15">
        <f>IF(AX904="R", $CA904, IF(OR(AX904="P", AX904="T", AX904="N"), 0, IF($C904="DM", $T904, IF(OR(AX904="Y", AX904="IR"),$AM904,IF(AX904="C", IF($BI904="Y", IF($AF904="N/A", $Q904, $AF904), IF($AG904="N/A", $T904,$AG904)))))))</f>
        <v>0</v>
      </c>
      <c r="BQ904" s="15">
        <f>IF(AY904="R", $CA904, IF(OR(AY904="P", AY904="T", AY904="N"), 0, IF($C904="DM", $T904, IF(OR(AY904="Y", AY904="IR"),$AM904,IF(AY904="C", IF($BI904="Y", IF($AF904="N/A", $Q904, $AF904), IF($AG904="N/A", $T904,$AG904)))))))</f>
        <v>0</v>
      </c>
      <c r="BR904" s="15">
        <f>IF(AZ904="R", $CA904, IF(OR(AZ904="P", AZ904="T", AZ904="N"), 0, IF($C904="DM", $T904, IF(OR(AZ904="Y", AZ904="IR"),$AM904,IF(AZ904="C", IF($BI904="Y", IF($AF904="N/A", $Q904, $AF904), IF($AG904="N/A", $T904,$AG904)))))))</f>
        <v>0</v>
      </c>
      <c r="BS904" s="15">
        <f>IF(BA904="R", $CA904, IF(OR(BA904="P", BA904="T", BA904="N"), 0, IF($C904="DM", $T904, IF(OR(BA904="Y", BA904="IR"),$AM904,IF(BA904="C", IF($BI904="Y", IF($AF904="N/A", $Q904, $AF904), IF($AG904="N/A", $T904,$AG904)))))))</f>
        <v>0</v>
      </c>
      <c r="BT904" s="15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0</v>
      </c>
      <c r="BU904" s="15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0</v>
      </c>
      <c r="BV904" s="15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0</v>
      </c>
      <c r="BW904" s="15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0</v>
      </c>
      <c r="BX904" s="15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0</v>
      </c>
      <c r="BY904" s="15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0</v>
      </c>
      <c r="BZ904" s="15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0</v>
      </c>
      <c r="CA904" s="14" t="s">
        <v>75</v>
      </c>
      <c r="CB904" s="15">
        <f>BZ904</f>
        <v>0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S:0 G:0 GR:0</v>
      </c>
      <c r="CH904" s="6"/>
      <c r="CK904" s="6"/>
      <c r="CL904" s="6"/>
      <c r="CM904" s="6"/>
      <c r="CN904" s="6"/>
      <c r="CO904" s="6"/>
      <c r="CP904" s="6"/>
    </row>
    <row r="905" spans="1:94" x14ac:dyDescent="0.25">
      <c r="A905" s="13">
        <v>6300</v>
      </c>
      <c r="B905" s="14"/>
      <c r="C905" s="14"/>
      <c r="D905" s="14"/>
      <c r="E905" s="14" t="e">
        <f>VLOOKUP(B905, 'Rookie Year'!$A$2:$B$55555,2,FALSE)</f>
        <v>#N/A</v>
      </c>
      <c r="F905" s="14">
        <v>2025</v>
      </c>
      <c r="G905" s="14" t="s">
        <v>42</v>
      </c>
      <c r="H905" s="14"/>
      <c r="I905" s="15"/>
      <c r="J905" s="14">
        <v>1</v>
      </c>
      <c r="K905" s="16">
        <f>IF(AND(G905&lt;&gt;"N",R905="N/A"), IF(I905&lt;4, 0, 0.25),IF(I905=1, IF(J905=1,0.25, 0.25), IF(I905&lt;13, 0.25, IF(I905&lt;26, 0.4, IF(I905&lt;51, 0.6, 0.75)))))</f>
        <v>0.25</v>
      </c>
      <c r="L905" s="15">
        <f>I905-M905</f>
        <v>0</v>
      </c>
      <c r="M905" s="15">
        <f>ROUNDUP(I905*K905,0)</f>
        <v>0</v>
      </c>
      <c r="N905" s="15">
        <f>M905*J905</f>
        <v>0</v>
      </c>
      <c r="O905" s="15">
        <v>0</v>
      </c>
      <c r="P905" s="15">
        <v>0</v>
      </c>
      <c r="Q905" s="15">
        <f>N905-O905-P905</f>
        <v>0</v>
      </c>
      <c r="R905" s="14" t="s">
        <v>75</v>
      </c>
      <c r="S905" s="14">
        <f>IF(R905="N/A", J905-($B$1-F905), J905-($B$1-R905))</f>
        <v>1</v>
      </c>
      <c r="T905" s="15">
        <f>IF($S905&lt;1, "N/A", $M905)</f>
        <v>0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List'!$A$3:$AE$1972,19,FALSE)))</f>
        <v>N/A</v>
      </c>
      <c r="AB905" s="14" t="str">
        <f>IF(C905="DM", "N/A", IF(Z905="No","N/A",VLOOKUP(B905,'Extension List'!$A$3:$AE$1972,21,FALSE)))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>
        <f>IF(AD905="N/A", L905+T905, L905+AG905)</f>
        <v>0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42</v>
      </c>
      <c r="AS905" s="14" t="s">
        <v>42</v>
      </c>
      <c r="AT905" s="14" t="s">
        <v>42</v>
      </c>
      <c r="AU905" s="14" t="s">
        <v>42</v>
      </c>
      <c r="AV905" s="14" t="s">
        <v>42</v>
      </c>
      <c r="AW905" s="14" t="s">
        <v>42</v>
      </c>
      <c r="AX905" s="14" t="s">
        <v>42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>
        <f>IF(AR905="R", $CA905, IF(OR(AR905="P", AR905="T", AR905="N"), 0, IF($C905="DM", $T905, IF(OR(AR905="Y", AR905="IR"),$AM905,IF(AR905="C", IF($BI905="Y", IF($AF905="N/A", $Q905, $AF905), IF($AG905="N/A", $T905,$AG905)))))))</f>
        <v>0</v>
      </c>
      <c r="BK905" s="15">
        <f>IF(AS905="R", $CA905, IF(OR(AS905="P", AS905="T", AS905="N"), 0, IF($C905="DM", $T905, IF(OR(AS905="Y", AS905="IR"),$AM905,IF(AS905="C", IF($BI905="Y", IF($AF905="N/A", $Q905, $AF905), IF($AG905="N/A", $T905,$AG905)))))))</f>
        <v>0</v>
      </c>
      <c r="BL905" s="15">
        <f>IF(AT905="R", $CA905, IF(OR(AT905="P", AT905="T", AT905="N"), 0, IF($C905="DM", $T905, IF(OR(AT905="Y", AT905="IR"),$AM905,IF(AT905="C", IF($BI905="Y", IF($AF905="N/A", $Q905, $AF905), IF($AG905="N/A", $T905,$AG905)))))))</f>
        <v>0</v>
      </c>
      <c r="BM905" s="15">
        <f>IF(AU905="R", $CA905, IF(OR(AU905="P", AU905="T", AU905="N"), 0, IF($C905="DM", $T905, IF(OR(AU905="Y", AU905="IR"),$AM905,IF(AU905="C", IF($BI905="Y", IF($AF905="N/A", $Q905, $AF905), IF($AG905="N/A", $T905,$AG905)))))))</f>
        <v>0</v>
      </c>
      <c r="BN905" s="15">
        <f>IF(AV905="R", $CA905, IF(OR(AV905="P", AV905="T", AV905="N"), 0, IF($C905="DM", $T905, IF(OR(AV905="Y", AV905="IR"),$AM905,IF(AV905="C", IF($BI905="Y", IF($AF905="N/A", $Q905, $AF905), IF($AG905="N/A", $T905,$AG905)))))))</f>
        <v>0</v>
      </c>
      <c r="BO905" s="15">
        <f>IF(AW905="R", $CA905, IF(OR(AW905="P", AW905="T", AW905="N"), 0, IF($C905="DM", $T905, IF(OR(AW905="Y", AW905="IR"),$AM905,IF(AW905="C", IF($BI905="Y", IF($AF905="N/A", $Q905, $AF905), IF($AG905="N/A", $T905,$AG905)))))))</f>
        <v>0</v>
      </c>
      <c r="BP905" s="15">
        <f>IF(AX905="R", $CA905, IF(OR(AX905="P", AX905="T", AX905="N"), 0, IF($C905="DM", $T905, IF(OR(AX905="Y", AX905="IR"),$AM905,IF(AX905="C", IF($BI905="Y", IF($AF905="N/A", $Q905, $AF905), IF($AG905="N/A", $T905,$AG905)))))))</f>
        <v>0</v>
      </c>
      <c r="BQ905" s="15">
        <f>IF(AY905="R", $CA905, IF(OR(AY905="P", AY905="T", AY905="N"), 0, IF($C905="DM", $T905, IF(OR(AY905="Y", AY905="IR"),$AM905,IF(AY905="C", IF($BI905="Y", IF($AF905="N/A", $Q905, $AF905), IF($AG905="N/A", $T905,$AG905)))))))</f>
        <v>0</v>
      </c>
      <c r="BR905" s="15">
        <f>IF(AZ905="R", $CA905, IF(OR(AZ905="P", AZ905="T", AZ905="N"), 0, IF($C905="DM", $T905, IF(OR(AZ905="Y", AZ905="IR"),$AM905,IF(AZ905="C", IF($BI905="Y", IF($AF905="N/A", $Q905, $AF905), IF($AG905="N/A", $T905,$AG905)))))))</f>
        <v>0</v>
      </c>
      <c r="BS905" s="15">
        <f>IF(BA905="R", $CA905, IF(OR(BA905="P", BA905="T", BA905="N"), 0, IF($C905="DM", $T905, IF(OR(BA905="Y", BA905="IR"),$AM905,IF(BA905="C", IF($BI905="Y", IF($AF905="N/A", $Q905, $AF905), IF($AG905="N/A", $T905,$AG905)))))))</f>
        <v>0</v>
      </c>
      <c r="BT905" s="15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0</v>
      </c>
      <c r="BU905" s="15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0</v>
      </c>
      <c r="BV905" s="15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0</v>
      </c>
      <c r="BW905" s="15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0</v>
      </c>
      <c r="BX905" s="15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0</v>
      </c>
      <c r="BY905" s="15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0</v>
      </c>
      <c r="BZ905" s="15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0</v>
      </c>
      <c r="CA905" s="14" t="s">
        <v>75</v>
      </c>
      <c r="CB905" s="15">
        <f>BZ905</f>
        <v>0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G:0 GR:0</v>
      </c>
      <c r="CH905" s="6"/>
      <c r="CK905" s="6"/>
      <c r="CL905" s="6"/>
      <c r="CM905" s="6"/>
      <c r="CN905" s="6"/>
      <c r="CO905" s="6"/>
      <c r="CP905" s="6"/>
    </row>
    <row r="906" spans="1:94" x14ac:dyDescent="0.25">
      <c r="A906" s="13">
        <v>6301</v>
      </c>
      <c r="B906" s="14"/>
      <c r="C906" s="14"/>
      <c r="D906" s="14"/>
      <c r="E906" s="14" t="e">
        <f>VLOOKUP(B906, 'Rookie Year'!$A$2:$B$55555,2,FALSE)</f>
        <v>#N/A</v>
      </c>
      <c r="F906" s="14">
        <v>2025</v>
      </c>
      <c r="G906" s="14" t="s">
        <v>42</v>
      </c>
      <c r="H906" s="14"/>
      <c r="I906" s="15"/>
      <c r="J906" s="14">
        <v>1</v>
      </c>
      <c r="K906" s="16">
        <f>IF(AND(G906&lt;&gt;"N",R906="N/A"), IF(I906&lt;4, 0, 0.25),IF(I906=1, IF(J906=1,0.25, 0.25), IF(I906&lt;13, 0.25, IF(I906&lt;26, 0.4, IF(I906&lt;51, 0.6, 0.75)))))</f>
        <v>0.25</v>
      </c>
      <c r="L906" s="15">
        <f>I906-M906</f>
        <v>0</v>
      </c>
      <c r="M906" s="15">
        <f>ROUNDUP(I906*K906,0)</f>
        <v>0</v>
      </c>
      <c r="N906" s="15">
        <f>M906*J906</f>
        <v>0</v>
      </c>
      <c r="O906" s="15">
        <v>0</v>
      </c>
      <c r="P906" s="15">
        <v>0</v>
      </c>
      <c r="Q906" s="15">
        <f>N906-O906-P906</f>
        <v>0</v>
      </c>
      <c r="R906" s="14" t="s">
        <v>75</v>
      </c>
      <c r="S906" s="14">
        <f>IF(R906="N/A", J906-($B$1-F906), J906-($B$1-R906))</f>
        <v>1</v>
      </c>
      <c r="T906" s="15">
        <f>IF($S906&lt;1, "N/A", $M906)</f>
        <v>0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No</v>
      </c>
      <c r="AA906" s="17" t="str">
        <f>IF(C906="DM", "N/A", IF(Z906="No","N/A",VLOOKUP(B906,'Extension List'!$A$3:$AE$1972,19,FALSE)))</f>
        <v>N/A</v>
      </c>
      <c r="AB906" s="14" t="str">
        <f>IF(C906="DM", "N/A", IF(Z906="No","N/A",VLOOKUP(B906,'Extension List'!$A$3:$AE$1972,21,FALSE)))</f>
        <v>N/A</v>
      </c>
      <c r="AC906" s="14" t="str">
        <f>IF(AA906="N/A", "N/A", 0)</f>
        <v>N/A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>
        <f>IF(AD906="N/A", L906+T906, L906+AG906)</f>
        <v>0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42</v>
      </c>
      <c r="AS906" s="14" t="s">
        <v>42</v>
      </c>
      <c r="AT906" s="14" t="s">
        <v>42</v>
      </c>
      <c r="AU906" s="14" t="s">
        <v>42</v>
      </c>
      <c r="AV906" s="14" t="s">
        <v>42</v>
      </c>
      <c r="AW906" s="14" t="s">
        <v>42</v>
      </c>
      <c r="AX906" s="14" t="s">
        <v>42</v>
      </c>
      <c r="AY906" s="14" t="s">
        <v>40</v>
      </c>
      <c r="AZ906" s="14" t="s">
        <v>40</v>
      </c>
      <c r="BA906" s="14" t="s">
        <v>40</v>
      </c>
      <c r="BB906" s="14" t="s">
        <v>40</v>
      </c>
      <c r="BC906" s="14" t="s">
        <v>40</v>
      </c>
      <c r="BD906" s="14" t="s">
        <v>40</v>
      </c>
      <c r="BE906" s="14" t="s">
        <v>40</v>
      </c>
      <c r="BF906" s="14" t="s">
        <v>40</v>
      </c>
      <c r="BG906" s="14" t="s">
        <v>40</v>
      </c>
      <c r="BH906" s="14" t="s">
        <v>40</v>
      </c>
      <c r="BJ906" s="15">
        <f>IF(AR906="R", $CA906, IF(OR(AR906="P", AR906="T", AR906="N"), 0, IF($C906="DM", $T906, IF(OR(AR906="Y", AR906="IR"),$AM906,IF(AR906="C", IF($BI906="Y", IF($AF906="N/A", $Q906, $AF906), IF($AG906="N/A", $T906,$AG906)))))))</f>
        <v>0</v>
      </c>
      <c r="BK906" s="15">
        <f>IF(AS906="R", $CA906, IF(OR(AS906="P", AS906="T", AS906="N"), 0, IF($C906="DM", $T906, IF(OR(AS906="Y", AS906="IR"),$AM906,IF(AS906="C", IF($BI906="Y", IF($AF906="N/A", $Q906, $AF906), IF($AG906="N/A", $T906,$AG906)))))))</f>
        <v>0</v>
      </c>
      <c r="BL906" s="15">
        <f>IF(AT906="R", $CA906, IF(OR(AT906="P", AT906="T", AT906="N"), 0, IF($C906="DM", $T906, IF(OR(AT906="Y", AT906="IR"),$AM906,IF(AT906="C", IF($BI906="Y", IF($AF906="N/A", $Q906, $AF906), IF($AG906="N/A", $T906,$AG906)))))))</f>
        <v>0</v>
      </c>
      <c r="BM906" s="15">
        <f>IF(AU906="R", $CA906, IF(OR(AU906="P", AU906="T", AU906="N"), 0, IF($C906="DM", $T906, IF(OR(AU906="Y", AU906="IR"),$AM906,IF(AU906="C", IF($BI906="Y", IF($AF906="N/A", $Q906, $AF906), IF($AG906="N/A", $T906,$AG906)))))))</f>
        <v>0</v>
      </c>
      <c r="BN906" s="15">
        <f>IF(AV906="R", $CA906, IF(OR(AV906="P", AV906="T", AV906="N"), 0, IF($C906="DM", $T906, IF(OR(AV906="Y", AV906="IR"),$AM906,IF(AV906="C", IF($BI906="Y", IF($AF906="N/A", $Q906, $AF906), IF($AG906="N/A", $T906,$AG906)))))))</f>
        <v>0</v>
      </c>
      <c r="BO906" s="15">
        <f>IF(AW906="R", $CA906, IF(OR(AW906="P", AW906="T", AW906="N"), 0, IF($C906="DM", $T906, IF(OR(AW906="Y", AW906="IR"),$AM906,IF(AW906="C", IF($BI906="Y", IF($AF906="N/A", $Q906, $AF906), IF($AG906="N/A", $T906,$AG906)))))))</f>
        <v>0</v>
      </c>
      <c r="BP906" s="15">
        <f>IF(AX906="R", $CA906, IF(OR(AX906="P", AX906="T", AX906="N"), 0, IF($C906="DM", $T906, IF(OR(AX906="Y", AX906="IR"),$AM906,IF(AX906="C", IF($BI906="Y", IF($AF906="N/A", $Q906, $AF906), IF($AG906="N/A", $T906,$AG906)))))))</f>
        <v>0</v>
      </c>
      <c r="BQ906" s="15">
        <f>IF(AY906="R", $CA906, IF(OR(AY906="P", AY906="T", AY906="N"), 0, IF($C906="DM", $T906, IF(OR(AY906="Y", AY906="IR"),$AM906,IF(AY906="C", IF($BI906="Y", IF($AF906="N/A", $Q906, $AF906), IF($AG906="N/A", $T906,$AG906)))))))</f>
        <v>0</v>
      </c>
      <c r="BR906" s="15">
        <f>IF(AZ906="R", $CA906, IF(OR(AZ906="P", AZ906="T", AZ906="N"), 0, IF($C906="DM", $T906, IF(OR(AZ906="Y", AZ906="IR"),$AM906,IF(AZ906="C", IF($BI906="Y", IF($AF906="N/A", $Q906, $AF906), IF($AG906="N/A", $T906,$AG906)))))))</f>
        <v>0</v>
      </c>
      <c r="BS906" s="15">
        <f>IF(BA906="R", $CA906, IF(OR(BA906="P", BA906="T", BA906="N"), 0, IF($C906="DM", $T906, IF(OR(BA906="Y", BA906="IR"),$AM906,IF(BA906="C", IF($BI906="Y", IF($AF906="N/A", $Q906, $AF906), IF($AG906="N/A", $T906,$AG906)))))))</f>
        <v>0</v>
      </c>
      <c r="BT906" s="15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0</v>
      </c>
      <c r="BU906" s="15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0</v>
      </c>
      <c r="BV906" s="15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0</v>
      </c>
      <c r="BW906" s="15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0</v>
      </c>
      <c r="BX906" s="15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0</v>
      </c>
      <c r="BY906" s="15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0</v>
      </c>
      <c r="BZ906" s="15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0</v>
      </c>
      <c r="CA906" s="14" t="s">
        <v>75</v>
      </c>
      <c r="CB906" s="15">
        <f>BZ906</f>
        <v>0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G:0 GR:0</v>
      </c>
      <c r="CH906" s="6"/>
      <c r="CK906" s="6"/>
      <c r="CL906" s="6"/>
      <c r="CM906" s="6"/>
      <c r="CN906" s="6"/>
      <c r="CO906" s="6"/>
      <c r="CP906" s="6"/>
    </row>
    <row r="907" spans="1:94" x14ac:dyDescent="0.25">
      <c r="A907" s="13">
        <v>6302</v>
      </c>
      <c r="B907" s="14"/>
      <c r="C907" s="14"/>
      <c r="D907" s="14"/>
      <c r="E907" s="14" t="e">
        <f>VLOOKUP(B907, 'Rookie Year'!$A$2:$B$55555,2,FALSE)</f>
        <v>#N/A</v>
      </c>
      <c r="F907" s="14">
        <v>2025</v>
      </c>
      <c r="G907" s="14" t="s">
        <v>42</v>
      </c>
      <c r="H907" s="14"/>
      <c r="I907" s="15"/>
      <c r="J907" s="14">
        <v>1</v>
      </c>
      <c r="K907" s="16">
        <f>IF(AND(G907&lt;&gt;"N",R907="N/A"), IF(I907&lt;4, 0, 0.25),IF(I907=1, IF(J907=1,0.25, 0.25), IF(I907&lt;13, 0.25, IF(I907&lt;26, 0.4, IF(I907&lt;51, 0.6, 0.75)))))</f>
        <v>0.25</v>
      </c>
      <c r="L907" s="15">
        <f>I907-M907</f>
        <v>0</v>
      </c>
      <c r="M907" s="15">
        <f>ROUNDUP(I907*K907,0)</f>
        <v>0</v>
      </c>
      <c r="N907" s="15">
        <f>M907*J907</f>
        <v>0</v>
      </c>
      <c r="O907" s="15">
        <v>0</v>
      </c>
      <c r="P907" s="15">
        <v>0</v>
      </c>
      <c r="Q907" s="15">
        <f>N907-O907-P907</f>
        <v>0</v>
      </c>
      <c r="R907" s="14" t="s">
        <v>75</v>
      </c>
      <c r="S907" s="14">
        <f>IF(R907="N/A", J907-($B$1-F907), J907-($B$1-R907))</f>
        <v>1</v>
      </c>
      <c r="T907" s="15">
        <f>IF($S907&lt;1, "N/A", $M907)</f>
        <v>0</v>
      </c>
      <c r="U907" s="15" t="str">
        <f>IF($S907&lt;2, "N/A", $M907)</f>
        <v>N/A</v>
      </c>
      <c r="V907" s="15" t="str">
        <f>IF($S907&lt;3, "N/A", $M907)</f>
        <v>N/A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List'!$A$3:$AE$1972,19,FALSE)))</f>
        <v>N/A</v>
      </c>
      <c r="AB907" s="14" t="str">
        <f>IF(C907="DM", "N/A", IF(Z907="No","N/A",VLOOKUP(B907,'Extension List'!$A$3:$AE$1972,21,FALSE)))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>
        <f>IF(AD907="N/A", L907+T907, L907+AG907)</f>
        <v>0</v>
      </c>
      <c r="AN907" s="15" t="str">
        <f>IF(AD907="N/A", IF(U907="N/A", "N/A", L907+U907), AD907+AH907)</f>
        <v>N/A</v>
      </c>
      <c r="AO907" s="15" t="str">
        <f>IF(AD907="N/A", IF(V907="N/A", "N/A", L907+V907), IF(AI907="N/A", "N/A", AD907+AI907))</f>
        <v>N/A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42</v>
      </c>
      <c r="AS907" s="14" t="s">
        <v>42</v>
      </c>
      <c r="AT907" s="14" t="s">
        <v>42</v>
      </c>
      <c r="AU907" s="14" t="s">
        <v>42</v>
      </c>
      <c r="AV907" s="14" t="s">
        <v>42</v>
      </c>
      <c r="AW907" s="14" t="s">
        <v>42</v>
      </c>
      <c r="AX907" s="14" t="s">
        <v>42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40</v>
      </c>
      <c r="BJ907" s="15">
        <f>IF(AR907="R", $CA907, IF(OR(AR907="P", AR907="T", AR907="N"), 0, IF($C907="DM", $T907, IF(OR(AR907="Y", AR907="IR"),$AM907,IF(AR907="C", IF($BI907="Y", IF($AF907="N/A", $Q907, $AF907), IF($AG907="N/A", $T907,$AG907)))))))</f>
        <v>0</v>
      </c>
      <c r="BK907" s="15">
        <f>IF(AS907="R", $CA907, IF(OR(AS907="P", AS907="T", AS907="N"), 0, IF($C907="DM", $T907, IF(OR(AS907="Y", AS907="IR"),$AM907,IF(AS907="C", IF($BI907="Y", IF($AF907="N/A", $Q907, $AF907), IF($AG907="N/A", $T907,$AG907)))))))</f>
        <v>0</v>
      </c>
      <c r="BL907" s="15">
        <f>IF(AT907="R", $CA907, IF(OR(AT907="P", AT907="T", AT907="N"), 0, IF($C907="DM", $T907, IF(OR(AT907="Y", AT907="IR"),$AM907,IF(AT907="C", IF($BI907="Y", IF($AF907="N/A", $Q907, $AF907), IF($AG907="N/A", $T907,$AG907)))))))</f>
        <v>0</v>
      </c>
      <c r="BM907" s="15">
        <f>IF(AU907="R", $CA907, IF(OR(AU907="P", AU907="T", AU907="N"), 0, IF($C907="DM", $T907, IF(OR(AU907="Y", AU907="IR"),$AM907,IF(AU907="C", IF($BI907="Y", IF($AF907="N/A", $Q907, $AF907), IF($AG907="N/A", $T907,$AG907)))))))</f>
        <v>0</v>
      </c>
      <c r="BN907" s="15">
        <f>IF(AV907="R", $CA907, IF(OR(AV907="P", AV907="T", AV907="N"), 0, IF($C907="DM", $T907, IF(OR(AV907="Y", AV907="IR"),$AM907,IF(AV907="C", IF($BI907="Y", IF($AF907="N/A", $Q907, $AF907), IF($AG907="N/A", $T907,$AG907)))))))</f>
        <v>0</v>
      </c>
      <c r="BO907" s="15">
        <f>IF(AW907="R", $CA907, IF(OR(AW907="P", AW907="T", AW907="N"), 0, IF($C907="DM", $T907, IF(OR(AW907="Y", AW907="IR"),$AM907,IF(AW907="C", IF($BI907="Y", IF($AF907="N/A", $Q907, $AF907), IF($AG907="N/A", $T907,$AG907)))))))</f>
        <v>0</v>
      </c>
      <c r="BP907" s="15">
        <f>IF(AX907="R", $CA907, IF(OR(AX907="P", AX907="T", AX907="N"), 0, IF($C907="DM", $T907, IF(OR(AX907="Y", AX907="IR"),$AM907,IF(AX907="C", IF($BI907="Y", IF($AF907="N/A", $Q907, $AF907), IF($AG907="N/A", $T907,$AG907)))))))</f>
        <v>0</v>
      </c>
      <c r="BQ907" s="15">
        <f>IF(AY907="R", $CA907, IF(OR(AY907="P", AY907="T", AY907="N"), 0, IF($C907="DM", $T907, IF(OR(AY907="Y", AY907="IR"),$AM907,IF(AY907="C", IF($BI907="Y", IF($AF907="N/A", $Q907, $AF907), IF($AG907="N/A", $T907,$AG907)))))))</f>
        <v>0</v>
      </c>
      <c r="BR907" s="15">
        <f>IF(AZ907="R", $CA907, IF(OR(AZ907="P", AZ907="T", AZ907="N"), 0, IF($C907="DM", $T907, IF(OR(AZ907="Y", AZ907="IR"),$AM907,IF(AZ907="C", IF($BI907="Y", IF($AF907="N/A", $Q907, $AF907), IF($AG907="N/A", $T907,$AG907)))))))</f>
        <v>0</v>
      </c>
      <c r="BS907" s="15">
        <f>IF(BA907="R", $CA907, IF(OR(BA907="P", BA907="T", BA907="N"), 0, IF($C907="DM", $T907, IF(OR(BA907="Y", BA907="IR"),$AM907,IF(BA907="C", IF($BI907="Y", IF($AF907="N/A", $Q907, $AF907), IF($AG907="N/A", $T907,$AG907)))))))</f>
        <v>0</v>
      </c>
      <c r="BT907" s="15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0</v>
      </c>
      <c r="BU907" s="15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0</v>
      </c>
      <c r="BV907" s="15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0</v>
      </c>
      <c r="BW907" s="15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0</v>
      </c>
      <c r="BX907" s="15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0</v>
      </c>
      <c r="BY907" s="15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0</v>
      </c>
      <c r="BZ907" s="15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0</v>
      </c>
      <c r="CA907" s="14" t="s">
        <v>75</v>
      </c>
      <c r="CB907" s="15">
        <f>BZ907</f>
        <v>0</v>
      </c>
      <c r="CC907" s="14" t="str">
        <f>IF(OR($BH907="T", $BH907="R"), 0, IF($BH907="C", IF($BI907="Y", IF($BA907="C", 0, IF(AF907="N/A", Q907-T907, AF907-AG907)), IF($AF907="N/A", U907, AH907)), AN907))</f>
        <v>N/A</v>
      </c>
      <c r="CD907" s="14" t="str">
        <f>IF(OR($BH907="T", $BH907="R"), 0, IF($BH907="C", IF($BI907="Y", 0, IF($AF907="N/A", V907, AI907)), AO907))</f>
        <v>N/A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S:0 G:0 GR:0</v>
      </c>
      <c r="CH907" s="6"/>
      <c r="CK907" s="6"/>
      <c r="CL907" s="6"/>
      <c r="CM907" s="6"/>
      <c r="CN907" s="6"/>
      <c r="CO907" s="6"/>
      <c r="CP907" s="6"/>
    </row>
    <row r="908" spans="1:94" x14ac:dyDescent="0.25">
      <c r="A908" s="13">
        <v>6303</v>
      </c>
      <c r="B908" s="14"/>
      <c r="C908" s="14"/>
      <c r="D908" s="14"/>
      <c r="E908" s="14" t="e">
        <f>VLOOKUP(B908, 'Rookie Year'!$A$2:$B$55555,2,FALSE)</f>
        <v>#N/A</v>
      </c>
      <c r="F908" s="14">
        <v>2025</v>
      </c>
      <c r="G908" s="14" t="s">
        <v>42</v>
      </c>
      <c r="H908" s="14"/>
      <c r="I908" s="15"/>
      <c r="J908" s="14">
        <v>1</v>
      </c>
      <c r="K908" s="16">
        <f>IF(AND(G908&lt;&gt;"N",R908="N/A"), IF(I908&lt;4, 0, 0.25),IF(I908=1, IF(J908=1,0.25, 0.25), IF(I908&lt;13, 0.25, IF(I908&lt;26, 0.4, IF(I908&lt;51, 0.6, 0.75)))))</f>
        <v>0.25</v>
      </c>
      <c r="L908" s="15">
        <f>I908-M908</f>
        <v>0</v>
      </c>
      <c r="M908" s="15">
        <f>ROUNDUP(I908*K908,0)</f>
        <v>0</v>
      </c>
      <c r="N908" s="15">
        <f>M908*J908</f>
        <v>0</v>
      </c>
      <c r="O908" s="15">
        <v>0</v>
      </c>
      <c r="P908" s="15">
        <v>0</v>
      </c>
      <c r="Q908" s="15">
        <f>N908-O908-P908</f>
        <v>0</v>
      </c>
      <c r="R908" s="14" t="s">
        <v>75</v>
      </c>
      <c r="S908" s="14">
        <f>IF(R908="N/A", J908-($B$1-F908), J908-($B$1-R908))</f>
        <v>1</v>
      </c>
      <c r="T908" s="15">
        <f>IF($S908&lt;1, "N/A", $M908)</f>
        <v>0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List'!$A$3:$AE$1972,19,FALSE)))</f>
        <v>N/A</v>
      </c>
      <c r="AB908" s="14" t="str">
        <f>IF(C908="DM", "N/A", IF(Z908="No","N/A",VLOOKUP(B908,'Extension List'!$A$3:$AE$1972,21,FALSE)))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>
        <f>IF(AD908="N/A", L908+T908, L908+AG908)</f>
        <v>0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42</v>
      </c>
      <c r="AS908" s="14" t="s">
        <v>42</v>
      </c>
      <c r="AT908" s="14" t="s">
        <v>42</v>
      </c>
      <c r="AU908" s="14" t="s">
        <v>42</v>
      </c>
      <c r="AV908" s="14" t="s">
        <v>42</v>
      </c>
      <c r="AW908" s="14" t="s">
        <v>42</v>
      </c>
      <c r="AX908" s="14" t="s">
        <v>42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40</v>
      </c>
      <c r="BH908" s="14" t="s">
        <v>40</v>
      </c>
      <c r="BJ908" s="15">
        <f>IF(AR908="R", $CA908, IF(OR(AR908="P", AR908="T", AR908="N"), 0, IF($C908="DM", $T908, IF(OR(AR908="Y", AR908="IR"),$AM908,IF(AR908="C", IF($BI908="Y", IF($AF908="N/A", $Q908, $AF908), IF($AG908="N/A", $T908,$AG908)))))))</f>
        <v>0</v>
      </c>
      <c r="BK908" s="15">
        <f>IF(AS908="R", $CA908, IF(OR(AS908="P", AS908="T", AS908="N"), 0, IF($C908="DM", $T908, IF(OR(AS908="Y", AS908="IR"),$AM908,IF(AS908="C", IF($BI908="Y", IF($AF908="N/A", $Q908, $AF908), IF($AG908="N/A", $T908,$AG908)))))))</f>
        <v>0</v>
      </c>
      <c r="BL908" s="15">
        <f>IF(AT908="R", $CA908, IF(OR(AT908="P", AT908="T", AT908="N"), 0, IF($C908="DM", $T908, IF(OR(AT908="Y", AT908="IR"),$AM908,IF(AT908="C", IF($BI908="Y", IF($AF908="N/A", $Q908, $AF908), IF($AG908="N/A", $T908,$AG908)))))))</f>
        <v>0</v>
      </c>
      <c r="BM908" s="15">
        <f>IF(AU908="R", $CA908, IF(OR(AU908="P", AU908="T", AU908="N"), 0, IF($C908="DM", $T908, IF(OR(AU908="Y", AU908="IR"),$AM908,IF(AU908="C", IF($BI908="Y", IF($AF908="N/A", $Q908, $AF908), IF($AG908="N/A", $T908,$AG908)))))))</f>
        <v>0</v>
      </c>
      <c r="BN908" s="15">
        <f>IF(AV908="R", $CA908, IF(OR(AV908="P", AV908="T", AV908="N"), 0, IF($C908="DM", $T908, IF(OR(AV908="Y", AV908="IR"),$AM908,IF(AV908="C", IF($BI908="Y", IF($AF908="N/A", $Q908, $AF908), IF($AG908="N/A", $T908,$AG908)))))))</f>
        <v>0</v>
      </c>
      <c r="BO908" s="15">
        <f>IF(AW908="R", $CA908, IF(OR(AW908="P", AW908="T", AW908="N"), 0, IF($C908="DM", $T908, IF(OR(AW908="Y", AW908="IR"),$AM908,IF(AW908="C", IF($BI908="Y", IF($AF908="N/A", $Q908, $AF908), IF($AG908="N/A", $T908,$AG908)))))))</f>
        <v>0</v>
      </c>
      <c r="BP908" s="15">
        <f>IF(AX908="R", $CA908, IF(OR(AX908="P", AX908="T", AX908="N"), 0, IF($C908="DM", $T908, IF(OR(AX908="Y", AX908="IR"),$AM908,IF(AX908="C", IF($BI908="Y", IF($AF908="N/A", $Q908, $AF908), IF($AG908="N/A", $T908,$AG908)))))))</f>
        <v>0</v>
      </c>
      <c r="BQ908" s="15">
        <f>IF(AY908="R", $CA908, IF(OR(AY908="P", AY908="T", AY908="N"), 0, IF($C908="DM", $T908, IF(OR(AY908="Y", AY908="IR"),$AM908,IF(AY908="C", IF($BI908="Y", IF($AF908="N/A", $Q908, $AF908), IF($AG908="N/A", $T908,$AG908)))))))</f>
        <v>0</v>
      </c>
      <c r="BR908" s="15">
        <f>IF(AZ908="R", $CA908, IF(OR(AZ908="P", AZ908="T", AZ908="N"), 0, IF($C908="DM", $T908, IF(OR(AZ908="Y", AZ908="IR"),$AM908,IF(AZ908="C", IF($BI908="Y", IF($AF908="N/A", $Q908, $AF908), IF($AG908="N/A", $T908,$AG908)))))))</f>
        <v>0</v>
      </c>
      <c r="BS908" s="15">
        <f>IF(BA908="R", $CA908, IF(OR(BA908="P", BA908="T", BA908="N"), 0, IF($C908="DM", $T908, IF(OR(BA908="Y", BA908="IR"),$AM908,IF(BA908="C", IF($BI908="Y", IF($AF908="N/A", $Q908, $AF908), IF($AG908="N/A", $T908,$AG908)))))))</f>
        <v>0</v>
      </c>
      <c r="BT908" s="15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0</v>
      </c>
      <c r="BU908" s="15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0</v>
      </c>
      <c r="BV908" s="15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0</v>
      </c>
      <c r="BW908" s="15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0</v>
      </c>
      <c r="BX908" s="15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0</v>
      </c>
      <c r="BY908" s="15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0</v>
      </c>
      <c r="BZ908" s="15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0</v>
      </c>
      <c r="CA908" s="14" t="s">
        <v>75</v>
      </c>
      <c r="CB908" s="15">
        <f>BZ908</f>
        <v>0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S:0 G:0 GR:0</v>
      </c>
      <c r="CH908" s="6"/>
      <c r="CK908" s="6"/>
      <c r="CL908" s="6"/>
      <c r="CM908" s="6"/>
      <c r="CN908" s="6"/>
      <c r="CO908" s="6"/>
      <c r="CP908" s="6"/>
    </row>
    <row r="909" spans="1:94" x14ac:dyDescent="0.25">
      <c r="A909" s="13">
        <v>6304</v>
      </c>
      <c r="B909" s="14"/>
      <c r="C909" s="14"/>
      <c r="D909" s="14"/>
      <c r="E909" s="14" t="e">
        <f>VLOOKUP(B909, 'Rookie Year'!$A$2:$B$55555,2,FALSE)</f>
        <v>#N/A</v>
      </c>
      <c r="F909" s="14">
        <v>2025</v>
      </c>
      <c r="G909" s="14" t="s">
        <v>42</v>
      </c>
      <c r="H909" s="14"/>
      <c r="I909" s="15"/>
      <c r="J909" s="14">
        <v>1</v>
      </c>
      <c r="K909" s="16">
        <f>IF(AND(G909&lt;&gt;"N",R909="N/A"), IF(I909&lt;4, 0, 0.25),IF(I909=1, IF(J909=1,0.25, 0.25), IF(I909&lt;13, 0.25, IF(I909&lt;26, 0.4, IF(I909&lt;51, 0.6, 0.75)))))</f>
        <v>0.25</v>
      </c>
      <c r="L909" s="15">
        <f>I909-M909</f>
        <v>0</v>
      </c>
      <c r="M909" s="15">
        <f>ROUNDUP(I909*K909,0)</f>
        <v>0</v>
      </c>
      <c r="N909" s="15">
        <f>M909*J909</f>
        <v>0</v>
      </c>
      <c r="O909" s="15">
        <v>0</v>
      </c>
      <c r="P909" s="15">
        <v>0</v>
      </c>
      <c r="Q909" s="15">
        <f>N909-O909-P909</f>
        <v>0</v>
      </c>
      <c r="R909" s="14" t="s">
        <v>75</v>
      </c>
      <c r="S909" s="14">
        <f>IF(R909="N/A", J909-($B$1-F909), J909-($B$1-R909))</f>
        <v>1</v>
      </c>
      <c r="T909" s="15">
        <f>IF($S909&lt;1, "N/A", $M909)</f>
        <v>0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List'!$A$3:$AE$1972,19,FALSE)))</f>
        <v>N/A</v>
      </c>
      <c r="AB909" s="14" t="str">
        <f>IF(C909="DM", "N/A", IF(Z909="No","N/A",VLOOKUP(B909,'Extension List'!$A$3:$AE$1972,21,FALSE)))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>
        <f>IF(AD909="N/A", L909+T909, L909+AG909)</f>
        <v>0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42</v>
      </c>
      <c r="AS909" s="14" t="s">
        <v>42</v>
      </c>
      <c r="AT909" s="14" t="s">
        <v>42</v>
      </c>
      <c r="AU909" s="14" t="s">
        <v>42</v>
      </c>
      <c r="AV909" s="14" t="s">
        <v>42</v>
      </c>
      <c r="AW909" s="14" t="s">
        <v>42</v>
      </c>
      <c r="AX909" s="14" t="s">
        <v>42</v>
      </c>
      <c r="AY909" s="14" t="s">
        <v>40</v>
      </c>
      <c r="AZ909" s="14" t="s">
        <v>40</v>
      </c>
      <c r="BA909" s="14" t="s">
        <v>40</v>
      </c>
      <c r="BB909" s="14" t="s">
        <v>40</v>
      </c>
      <c r="BC909" s="14" t="s">
        <v>40</v>
      </c>
      <c r="BD909" s="14" t="s">
        <v>40</v>
      </c>
      <c r="BE909" s="14" t="s">
        <v>40</v>
      </c>
      <c r="BF909" s="14" t="s">
        <v>40</v>
      </c>
      <c r="BG909" s="14" t="s">
        <v>40</v>
      </c>
      <c r="BH909" s="14" t="s">
        <v>40</v>
      </c>
      <c r="BJ909" s="15">
        <f>IF(AR909="R", $CA909, IF(OR(AR909="P", AR909="T", AR909="N"), 0, IF($C909="DM", $T909, IF(OR(AR909="Y", AR909="IR"),$AM909,IF(AR909="C", IF($BI909="Y", IF($AF909="N/A", $Q909, $AF909), IF($AG909="N/A", $T909,$AG909)))))))</f>
        <v>0</v>
      </c>
      <c r="BK909" s="15">
        <f>IF(AS909="R", $CA909, IF(OR(AS909="P", AS909="T", AS909="N"), 0, IF($C909="DM", $T909, IF(OR(AS909="Y", AS909="IR"),$AM909,IF(AS909="C", IF($BI909="Y", IF($AF909="N/A", $Q909, $AF909), IF($AG909="N/A", $T909,$AG909)))))))</f>
        <v>0</v>
      </c>
      <c r="BL909" s="15">
        <f>IF(AT909="R", $CA909, IF(OR(AT909="P", AT909="T", AT909="N"), 0, IF($C909="DM", $T909, IF(OR(AT909="Y", AT909="IR"),$AM909,IF(AT909="C", IF($BI909="Y", IF($AF909="N/A", $Q909, $AF909), IF($AG909="N/A", $T909,$AG909)))))))</f>
        <v>0</v>
      </c>
      <c r="BM909" s="15">
        <f>IF(AU909="R", $CA909, IF(OR(AU909="P", AU909="T", AU909="N"), 0, IF($C909="DM", $T909, IF(OR(AU909="Y", AU909="IR"),$AM909,IF(AU909="C", IF($BI909="Y", IF($AF909="N/A", $Q909, $AF909), IF($AG909="N/A", $T909,$AG909)))))))</f>
        <v>0</v>
      </c>
      <c r="BN909" s="15">
        <f>IF(AV909="R", $CA909, IF(OR(AV909="P", AV909="T", AV909="N"), 0, IF($C909="DM", $T909, IF(OR(AV909="Y", AV909="IR"),$AM909,IF(AV909="C", IF($BI909="Y", IF($AF909="N/A", $Q909, $AF909), IF($AG909="N/A", $T909,$AG909)))))))</f>
        <v>0</v>
      </c>
      <c r="BO909" s="15">
        <f>IF(AW909="R", $CA909, IF(OR(AW909="P", AW909="T", AW909="N"), 0, IF($C909="DM", $T909, IF(OR(AW909="Y", AW909="IR"),$AM909,IF(AW909="C", IF($BI909="Y", IF($AF909="N/A", $Q909, $AF909), IF($AG909="N/A", $T909,$AG909)))))))</f>
        <v>0</v>
      </c>
      <c r="BP909" s="15">
        <f>IF(AX909="R", $CA909, IF(OR(AX909="P", AX909="T", AX909="N"), 0, IF($C909="DM", $T909, IF(OR(AX909="Y", AX909="IR"),$AM909,IF(AX909="C", IF($BI909="Y", IF($AF909="N/A", $Q909, $AF909), IF($AG909="N/A", $T909,$AG909)))))))</f>
        <v>0</v>
      </c>
      <c r="BQ909" s="15">
        <f>IF(AY909="R", $CA909, IF(OR(AY909="P", AY909="T", AY909="N"), 0, IF($C909="DM", $T909, IF(OR(AY909="Y", AY909="IR"),$AM909,IF(AY909="C", IF($BI909="Y", IF($AF909="N/A", $Q909, $AF909), IF($AG909="N/A", $T909,$AG909)))))))</f>
        <v>0</v>
      </c>
      <c r="BR909" s="15">
        <f>IF(AZ909="R", $CA909, IF(OR(AZ909="P", AZ909="T", AZ909="N"), 0, IF($C909="DM", $T909, IF(OR(AZ909="Y", AZ909="IR"),$AM909,IF(AZ909="C", IF($BI909="Y", IF($AF909="N/A", $Q909, $AF909), IF($AG909="N/A", $T909,$AG909)))))))</f>
        <v>0</v>
      </c>
      <c r="BS909" s="15">
        <f>IF(BA909="R", $CA909, IF(OR(BA909="P", BA909="T", BA909="N"), 0, IF($C909="DM", $T909, IF(OR(BA909="Y", BA909="IR"),$AM909,IF(BA909="C", IF($BI909="Y", IF($AF909="N/A", $Q909, $AF909), IF($AG909="N/A", $T909,$AG909)))))))</f>
        <v>0</v>
      </c>
      <c r="BT909" s="15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0</v>
      </c>
      <c r="BU909" s="15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0</v>
      </c>
      <c r="BV909" s="15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0</v>
      </c>
      <c r="BW909" s="15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0</v>
      </c>
      <c r="BX909" s="15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0</v>
      </c>
      <c r="BY909" s="15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0</v>
      </c>
      <c r="BZ909" s="15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0</v>
      </c>
      <c r="CA909" s="14" t="s">
        <v>75</v>
      </c>
      <c r="CB909" s="15">
        <f>BZ909</f>
        <v>0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G:0 GR:0</v>
      </c>
      <c r="CH909" s="6"/>
      <c r="CK909" s="6"/>
      <c r="CL909" s="6"/>
      <c r="CM909" s="6"/>
      <c r="CN909" s="6"/>
      <c r="CO909" s="6"/>
      <c r="CP909" s="6"/>
    </row>
    <row r="910" spans="1:94" x14ac:dyDescent="0.25">
      <c r="A910" s="13">
        <v>6305</v>
      </c>
      <c r="B910" s="14"/>
      <c r="C910" s="14"/>
      <c r="D910" s="14"/>
      <c r="E910" s="14" t="e">
        <f>VLOOKUP(B910, 'Rookie Year'!$A$2:$B$55555,2,FALSE)</f>
        <v>#N/A</v>
      </c>
      <c r="F910" s="14">
        <v>2025</v>
      </c>
      <c r="G910" s="14" t="s">
        <v>42</v>
      </c>
      <c r="H910" s="14"/>
      <c r="I910" s="15"/>
      <c r="J910" s="14">
        <v>1</v>
      </c>
      <c r="K910" s="16">
        <f>IF(AND(G910&lt;&gt;"N",R910="N/A"), IF(I910&lt;4, 0, 0.25),IF(I910=1, IF(J910=1,0.25, 0.25), IF(I910&lt;13, 0.25, IF(I910&lt;26, 0.4, IF(I910&lt;51, 0.6, 0.75)))))</f>
        <v>0.25</v>
      </c>
      <c r="L910" s="15">
        <f>I910-M910</f>
        <v>0</v>
      </c>
      <c r="M910" s="15">
        <f>ROUNDUP(I910*K910,0)</f>
        <v>0</v>
      </c>
      <c r="N910" s="15">
        <f>M910*J910</f>
        <v>0</v>
      </c>
      <c r="O910" s="15">
        <v>0</v>
      </c>
      <c r="P910" s="15">
        <v>0</v>
      </c>
      <c r="Q910" s="15">
        <f>N910-O910-P910</f>
        <v>0</v>
      </c>
      <c r="R910" s="14" t="s">
        <v>75</v>
      </c>
      <c r="S910" s="14">
        <f>IF(R910="N/A", J910-($B$1-F910), J910-($B$1-R910))</f>
        <v>1</v>
      </c>
      <c r="T910" s="15">
        <f>IF($S910&lt;1, "N/A", $M910)</f>
        <v>0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List'!$A$3:$AE$1972,19,FALSE)))</f>
        <v>N/A</v>
      </c>
      <c r="AB910" s="14" t="str">
        <f>IF(C910="DM", "N/A", IF(Z910="No","N/A",VLOOKUP(B910,'Extension List'!$A$3:$AE$1972,21,FALSE)))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>
        <f>IF(AD910="N/A", L910+T910, L910+AG910)</f>
        <v>0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42</v>
      </c>
      <c r="AS910" s="14" t="s">
        <v>42</v>
      </c>
      <c r="AT910" s="14" t="s">
        <v>42</v>
      </c>
      <c r="AU910" s="14" t="s">
        <v>42</v>
      </c>
      <c r="AV910" s="14" t="s">
        <v>42</v>
      </c>
      <c r="AW910" s="14" t="s">
        <v>42</v>
      </c>
      <c r="AX910" s="14" t="s">
        <v>42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>
        <f>IF(AR910="R", $CA910, IF(OR(AR910="P", AR910="T", AR910="N"), 0, IF($C910="DM", $T910, IF(OR(AR910="Y", AR910="IR"),$AM910,IF(AR910="C", IF($BI910="Y", IF($AF910="N/A", $Q910, $AF910), IF($AG910="N/A", $T910,$AG910)))))))</f>
        <v>0</v>
      </c>
      <c r="BK910" s="15">
        <f>IF(AS910="R", $CA910, IF(OR(AS910="P", AS910="T", AS910="N"), 0, IF($C910="DM", $T910, IF(OR(AS910="Y", AS910="IR"),$AM910,IF(AS910="C", IF($BI910="Y", IF($AF910="N/A", $Q910, $AF910), IF($AG910="N/A", $T910,$AG910)))))))</f>
        <v>0</v>
      </c>
      <c r="BL910" s="15">
        <f>IF(AT910="R", $CA910, IF(OR(AT910="P", AT910="T", AT910="N"), 0, IF($C910="DM", $T910, IF(OR(AT910="Y", AT910="IR"),$AM910,IF(AT910="C", IF($BI910="Y", IF($AF910="N/A", $Q910, $AF910), IF($AG910="N/A", $T910,$AG910)))))))</f>
        <v>0</v>
      </c>
      <c r="BM910" s="15">
        <f>IF(AU910="R", $CA910, IF(OR(AU910="P", AU910="T", AU910="N"), 0, IF($C910="DM", $T910, IF(OR(AU910="Y", AU910="IR"),$AM910,IF(AU910="C", IF($BI910="Y", IF($AF910="N/A", $Q910, $AF910), IF($AG910="N/A", $T910,$AG910)))))))</f>
        <v>0</v>
      </c>
      <c r="BN910" s="15">
        <f>IF(AV910="R", $CA910, IF(OR(AV910="P", AV910="T", AV910="N"), 0, IF($C910="DM", $T910, IF(OR(AV910="Y", AV910="IR"),$AM910,IF(AV910="C", IF($BI910="Y", IF($AF910="N/A", $Q910, $AF910), IF($AG910="N/A", $T910,$AG910)))))))</f>
        <v>0</v>
      </c>
      <c r="BO910" s="15">
        <f>IF(AW910="R", $CA910, IF(OR(AW910="P", AW910="T", AW910="N"), 0, IF($C910="DM", $T910, IF(OR(AW910="Y", AW910="IR"),$AM910,IF(AW910="C", IF($BI910="Y", IF($AF910="N/A", $Q910, $AF910), IF($AG910="N/A", $T910,$AG910)))))))</f>
        <v>0</v>
      </c>
      <c r="BP910" s="15">
        <f>IF(AX910="R", $CA910, IF(OR(AX910="P", AX910="T", AX910="N"), 0, IF($C910="DM", $T910, IF(OR(AX910="Y", AX910="IR"),$AM910,IF(AX910="C", IF($BI910="Y", IF($AF910="N/A", $Q910, $AF910), IF($AG910="N/A", $T910,$AG910)))))))</f>
        <v>0</v>
      </c>
      <c r="BQ910" s="15">
        <f>IF(AY910="R", $CA910, IF(OR(AY910="P", AY910="T", AY910="N"), 0, IF($C910="DM", $T910, IF(OR(AY910="Y", AY910="IR"),$AM910,IF(AY910="C", IF($BI910="Y", IF($AF910="N/A", $Q910, $AF910), IF($AG910="N/A", $T910,$AG910)))))))</f>
        <v>0</v>
      </c>
      <c r="BR910" s="15">
        <f>IF(AZ910="R", $CA910, IF(OR(AZ910="P", AZ910="T", AZ910="N"), 0, IF($C910="DM", $T910, IF(OR(AZ910="Y", AZ910="IR"),$AM910,IF(AZ910="C", IF($BI910="Y", IF($AF910="N/A", $Q910, $AF910), IF($AG910="N/A", $T910,$AG910)))))))</f>
        <v>0</v>
      </c>
      <c r="BS910" s="15">
        <f>IF(BA910="R", $CA910, IF(OR(BA910="P", BA910="T", BA910="N"), 0, IF($C910="DM", $T910, IF(OR(BA910="Y", BA910="IR"),$AM910,IF(BA910="C", IF($BI910="Y", IF($AF910="N/A", $Q910, $AF910), IF($AG910="N/A", $T910,$AG910)))))))</f>
        <v>0</v>
      </c>
      <c r="BT910" s="15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0</v>
      </c>
      <c r="BU910" s="15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0</v>
      </c>
      <c r="BV910" s="15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0</v>
      </c>
      <c r="BW910" s="15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0</v>
      </c>
      <c r="BX910" s="15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0</v>
      </c>
      <c r="BY910" s="15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0</v>
      </c>
      <c r="BZ910" s="15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0</v>
      </c>
      <c r="CA910" s="14" t="s">
        <v>75</v>
      </c>
      <c r="CB910" s="15">
        <f>BZ910</f>
        <v>0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G:0 GR:0</v>
      </c>
      <c r="CH910" s="6"/>
      <c r="CK910" s="6"/>
      <c r="CL910" s="6"/>
      <c r="CM910" s="6"/>
      <c r="CN910" s="6"/>
      <c r="CO910" s="6"/>
      <c r="CP910" s="6"/>
    </row>
    <row r="911" spans="1:94" x14ac:dyDescent="0.25">
      <c r="A911" s="13">
        <v>6306</v>
      </c>
      <c r="B911" s="14"/>
      <c r="C911" s="14"/>
      <c r="D911" s="14"/>
      <c r="E911" s="14" t="e">
        <f>VLOOKUP(B911, 'Rookie Year'!$A$2:$B$55555,2,FALSE)</f>
        <v>#N/A</v>
      </c>
      <c r="F911" s="14">
        <v>2025</v>
      </c>
      <c r="G911" s="14" t="s">
        <v>42</v>
      </c>
      <c r="H911" s="14"/>
      <c r="I911" s="15"/>
      <c r="J911" s="14">
        <v>1</v>
      </c>
      <c r="K911" s="16">
        <f>IF(AND(G911&lt;&gt;"N",R911="N/A"), IF(I911&lt;4, 0, 0.25),IF(I911=1, IF(J911=1,0.25, 0.25), IF(I911&lt;13, 0.25, IF(I911&lt;26, 0.4, IF(I911&lt;51, 0.6, 0.75)))))</f>
        <v>0.25</v>
      </c>
      <c r="L911" s="15">
        <f>I911-M911</f>
        <v>0</v>
      </c>
      <c r="M911" s="15">
        <f>ROUNDUP(I911*K911,0)</f>
        <v>0</v>
      </c>
      <c r="N911" s="15">
        <f>M911*J911</f>
        <v>0</v>
      </c>
      <c r="O911" s="15">
        <v>0</v>
      </c>
      <c r="P911" s="15">
        <v>0</v>
      </c>
      <c r="Q911" s="15">
        <f>N911-O911-P911</f>
        <v>0</v>
      </c>
      <c r="R911" s="14" t="s">
        <v>75</v>
      </c>
      <c r="S911" s="14">
        <f>IF(R911="N/A", J911-($B$1-F911), J911-($B$1-R911))</f>
        <v>1</v>
      </c>
      <c r="T911" s="15">
        <f>IF($S911&lt;1, "N/A", $M911)</f>
        <v>0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List'!$A$3:$AE$1972,19,FALSE)))</f>
        <v>N/A</v>
      </c>
      <c r="AB911" s="14" t="str">
        <f>IF(C911="DM", "N/A", IF(Z911="No","N/A",VLOOKUP(B911,'Extension List'!$A$3:$AE$1972,21,FALSE)))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>
        <f>IF(AD911="N/A", L911+T911, L911+AG911)</f>
        <v>0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42</v>
      </c>
      <c r="AS911" s="14" t="s">
        <v>42</v>
      </c>
      <c r="AT911" s="14" t="s">
        <v>42</v>
      </c>
      <c r="AU911" s="14" t="s">
        <v>42</v>
      </c>
      <c r="AV911" s="14" t="s">
        <v>42</v>
      </c>
      <c r="AW911" s="14" t="s">
        <v>42</v>
      </c>
      <c r="AX911" s="14" t="s">
        <v>42</v>
      </c>
      <c r="AY911" s="14" t="s">
        <v>40</v>
      </c>
      <c r="AZ911" s="14" t="s">
        <v>40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>
        <f>IF(AR911="R", $CA911, IF(OR(AR911="P", AR911="T", AR911="N"), 0, IF($C911="DM", $T911, IF(OR(AR911="Y", AR911="IR"),$AM911,IF(AR911="C", IF($BI911="Y", IF($AF911="N/A", $Q911, $AF911), IF($AG911="N/A", $T911,$AG911)))))))</f>
        <v>0</v>
      </c>
      <c r="BK911" s="15">
        <f>IF(AS911="R", $CA911, IF(OR(AS911="P", AS911="T", AS911="N"), 0, IF($C911="DM", $T911, IF(OR(AS911="Y", AS911="IR"),$AM911,IF(AS911="C", IF($BI911="Y", IF($AF911="N/A", $Q911, $AF911), IF($AG911="N/A", $T911,$AG911)))))))</f>
        <v>0</v>
      </c>
      <c r="BL911" s="15">
        <f>IF(AT911="R", $CA911, IF(OR(AT911="P", AT911="T", AT911="N"), 0, IF($C911="DM", $T911, IF(OR(AT911="Y", AT911="IR"),$AM911,IF(AT911="C", IF($BI911="Y", IF($AF911="N/A", $Q911, $AF911), IF($AG911="N/A", $T911,$AG911)))))))</f>
        <v>0</v>
      </c>
      <c r="BM911" s="15">
        <f>IF(AU911="R", $CA911, IF(OR(AU911="P", AU911="T", AU911="N"), 0, IF($C911="DM", $T911, IF(OR(AU911="Y", AU911="IR"),$AM911,IF(AU911="C", IF($BI911="Y", IF($AF911="N/A", $Q911, $AF911), IF($AG911="N/A", $T911,$AG911)))))))</f>
        <v>0</v>
      </c>
      <c r="BN911" s="15">
        <f>IF(AV911="R", $CA911, IF(OR(AV911="P", AV911="T", AV911="N"), 0, IF($C911="DM", $T911, IF(OR(AV911="Y", AV911="IR"),$AM911,IF(AV911="C", IF($BI911="Y", IF($AF911="N/A", $Q911, $AF911), IF($AG911="N/A", $T911,$AG911)))))))</f>
        <v>0</v>
      </c>
      <c r="BO911" s="15">
        <f>IF(AW911="R", $CA911, IF(OR(AW911="P", AW911="T", AW911="N"), 0, IF($C911="DM", $T911, IF(OR(AW911="Y", AW911="IR"),$AM911,IF(AW911="C", IF($BI911="Y", IF($AF911="N/A", $Q911, $AF911), IF($AG911="N/A", $T911,$AG911)))))))</f>
        <v>0</v>
      </c>
      <c r="BP911" s="15">
        <f>IF(AX911="R", $CA911, IF(OR(AX911="P", AX911="T", AX911="N"), 0, IF($C911="DM", $T911, IF(OR(AX911="Y", AX911="IR"),$AM911,IF(AX911="C", IF($BI911="Y", IF($AF911="N/A", $Q911, $AF911), IF($AG911="N/A", $T911,$AG911)))))))</f>
        <v>0</v>
      </c>
      <c r="BQ911" s="15">
        <f>IF(AY911="R", $CA911, IF(OR(AY911="P", AY911="T", AY911="N"), 0, IF($C911="DM", $T911, IF(OR(AY911="Y", AY911="IR"),$AM911,IF(AY911="C", IF($BI911="Y", IF($AF911="N/A", $Q911, $AF911), IF($AG911="N/A", $T911,$AG911)))))))</f>
        <v>0</v>
      </c>
      <c r="BR911" s="15">
        <f>IF(AZ911="R", $CA911, IF(OR(AZ911="P", AZ911="T", AZ911="N"), 0, IF($C911="DM", $T911, IF(OR(AZ911="Y", AZ911="IR"),$AM911,IF(AZ911="C", IF($BI911="Y", IF($AF911="N/A", $Q911, $AF911), IF($AG911="N/A", $T911,$AG911)))))))</f>
        <v>0</v>
      </c>
      <c r="BS911" s="15">
        <f>IF(BA911="R", $CA911, IF(OR(BA911="P", BA911="T", BA911="N"), 0, IF($C911="DM", $T911, IF(OR(BA911="Y", BA911="IR"),$AM911,IF(BA911="C", IF($BI911="Y", IF($AF911="N/A", $Q911, $AF911), IF($AG911="N/A", $T911,$AG911)))))))</f>
        <v>0</v>
      </c>
      <c r="BT911" s="15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0</v>
      </c>
      <c r="BU911" s="15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0</v>
      </c>
      <c r="BV911" s="15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0</v>
      </c>
      <c r="BW911" s="15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0</v>
      </c>
      <c r="BX911" s="15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0</v>
      </c>
      <c r="BY911" s="15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0</v>
      </c>
      <c r="BZ911" s="15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0</v>
      </c>
      <c r="CA911" s="14" t="s">
        <v>75</v>
      </c>
      <c r="CB911" s="15">
        <f>BZ911</f>
        <v>0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G:0 GR:0</v>
      </c>
      <c r="CH911" s="6"/>
      <c r="CK911" s="6"/>
      <c r="CL911" s="6"/>
      <c r="CM911" s="6"/>
      <c r="CN911" s="6"/>
      <c r="CO911" s="6"/>
      <c r="CP911" s="6"/>
    </row>
    <row r="912" spans="1:94" x14ac:dyDescent="0.25">
      <c r="A912" s="13">
        <v>6307</v>
      </c>
      <c r="B912" s="14"/>
      <c r="C912" s="14"/>
      <c r="D912" s="14"/>
      <c r="E912" s="14" t="e">
        <f>VLOOKUP(B912, 'Rookie Year'!$A$2:$B$55555,2,FALSE)</f>
        <v>#N/A</v>
      </c>
      <c r="F912" s="14">
        <v>2025</v>
      </c>
      <c r="G912" s="14" t="s">
        <v>42</v>
      </c>
      <c r="H912" s="14"/>
      <c r="I912" s="15"/>
      <c r="J912" s="14">
        <v>1</v>
      </c>
      <c r="K912" s="16">
        <f>IF(AND(G912&lt;&gt;"N",R912="N/A"), IF(I912&lt;4, 0, 0.25),IF(I912=1, IF(J912=1,0.25, 0.25), IF(I912&lt;13, 0.25, IF(I912&lt;26, 0.4, IF(I912&lt;51, 0.6, 0.75)))))</f>
        <v>0.25</v>
      </c>
      <c r="L912" s="15">
        <f>I912-M912</f>
        <v>0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1</v>
      </c>
      <c r="T912" s="15">
        <f>IF($S912&lt;1, "N/A", $M912)</f>
        <v>0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No</v>
      </c>
      <c r="AA912" s="17" t="str">
        <f>IF(C912="DM", "N/A", IF(Z912="No","N/A",VLOOKUP(B912,'Extension List'!$A$3:$AE$1972,19,FALSE)))</f>
        <v>N/A</v>
      </c>
      <c r="AB912" s="14" t="str">
        <f>IF(C912="DM", "N/A", IF(Z912="No","N/A",VLOOKUP(B912,'Extension List'!$A$3:$AE$1972,21,FALSE)))</f>
        <v>N/A</v>
      </c>
      <c r="AC912" s="14" t="str">
        <f>IF(AA912="N/A", "N/A", 0)</f>
        <v>N/A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>
        <f>IF(AD912="N/A", L912+T912, L912+AG912)</f>
        <v>0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42</v>
      </c>
      <c r="AS912" s="14" t="s">
        <v>42</v>
      </c>
      <c r="AT912" s="14" t="s">
        <v>42</v>
      </c>
      <c r="AU912" s="14" t="s">
        <v>42</v>
      </c>
      <c r="AV912" s="14" t="s">
        <v>42</v>
      </c>
      <c r="AW912" s="14" t="s">
        <v>42</v>
      </c>
      <c r="AX912" s="14" t="s">
        <v>42</v>
      </c>
      <c r="AY912" s="14" t="s">
        <v>40</v>
      </c>
      <c r="AZ912" s="14" t="s">
        <v>40</v>
      </c>
      <c r="BA912" s="14" t="s">
        <v>40</v>
      </c>
      <c r="BB912" s="14" t="s">
        <v>40</v>
      </c>
      <c r="BC912" s="14" t="s">
        <v>40</v>
      </c>
      <c r="BD912" s="14" t="s">
        <v>40</v>
      </c>
      <c r="BE912" s="14" t="s">
        <v>40</v>
      </c>
      <c r="BF912" s="14" t="s">
        <v>40</v>
      </c>
      <c r="BG912" s="14" t="s">
        <v>40</v>
      </c>
      <c r="BH912" s="14" t="s">
        <v>40</v>
      </c>
      <c r="BJ912" s="15">
        <f>IF(AR912="R", $CA912, IF(OR(AR912="P", AR912="T", AR912="N"), 0, IF($C912="DM", $T912, IF(OR(AR912="Y", AR912="IR"),$AM912,IF(AR912="C", IF($BI912="Y", IF($AF912="N/A", $Q912, $AF912), IF($AG912="N/A", $T912,$AG912)))))))</f>
        <v>0</v>
      </c>
      <c r="BK912" s="15">
        <f>IF(AS912="R", $CA912, IF(OR(AS912="P", AS912="T", AS912="N"), 0, IF($C912="DM", $T912, IF(OR(AS912="Y", AS912="IR"),$AM912,IF(AS912="C", IF($BI912="Y", IF($AF912="N/A", $Q912, $AF912), IF($AG912="N/A", $T912,$AG912)))))))</f>
        <v>0</v>
      </c>
      <c r="BL912" s="15">
        <f>IF(AT912="R", $CA912, IF(OR(AT912="P", AT912="T", AT912="N"), 0, IF($C912="DM", $T912, IF(OR(AT912="Y", AT912="IR"),$AM912,IF(AT912="C", IF($BI912="Y", IF($AF912="N/A", $Q912, $AF912), IF($AG912="N/A", $T912,$AG912)))))))</f>
        <v>0</v>
      </c>
      <c r="BM912" s="15">
        <f>IF(AU912="R", $CA912, IF(OR(AU912="P", AU912="T", AU912="N"), 0, IF($C912="DM", $T912, IF(OR(AU912="Y", AU912="IR"),$AM912,IF(AU912="C", IF($BI912="Y", IF($AF912="N/A", $Q912, $AF912), IF($AG912="N/A", $T912,$AG912)))))))</f>
        <v>0</v>
      </c>
      <c r="BN912" s="15">
        <f>IF(AV912="R", $CA912, IF(OR(AV912="P", AV912="T", AV912="N"), 0, IF($C912="DM", $T912, IF(OR(AV912="Y", AV912="IR"),$AM912,IF(AV912="C", IF($BI912="Y", IF($AF912="N/A", $Q912, $AF912), IF($AG912="N/A", $T912,$AG912)))))))</f>
        <v>0</v>
      </c>
      <c r="BO912" s="15">
        <f>IF(AW912="R", $CA912, IF(OR(AW912="P", AW912="T", AW912="N"), 0, IF($C912="DM", $T912, IF(OR(AW912="Y", AW912="IR"),$AM912,IF(AW912="C", IF($BI912="Y", IF($AF912="N/A", $Q912, $AF912), IF($AG912="N/A", $T912,$AG912)))))))</f>
        <v>0</v>
      </c>
      <c r="BP912" s="15">
        <f>IF(AX912="R", $CA912, IF(OR(AX912="P", AX912="T", AX912="N"), 0, IF($C912="DM", $T912, IF(OR(AX912="Y", AX912="IR"),$AM912,IF(AX912="C", IF($BI912="Y", IF($AF912="N/A", $Q912, $AF912), IF($AG912="N/A", $T912,$AG912)))))))</f>
        <v>0</v>
      </c>
      <c r="BQ912" s="15">
        <f>IF(AY912="R", $CA912, IF(OR(AY912="P", AY912="T", AY912="N"), 0, IF($C912="DM", $T912, IF(OR(AY912="Y", AY912="IR"),$AM912,IF(AY912="C", IF($BI912="Y", IF($AF912="N/A", $Q912, $AF912), IF($AG912="N/A", $T912,$AG912)))))))</f>
        <v>0</v>
      </c>
      <c r="BR912" s="15">
        <f>IF(AZ912="R", $CA912, IF(OR(AZ912="P", AZ912="T", AZ912="N"), 0, IF($C912="DM", $T912, IF(OR(AZ912="Y", AZ912="IR"),$AM912,IF(AZ912="C", IF($BI912="Y", IF($AF912="N/A", $Q912, $AF912), IF($AG912="N/A", $T912,$AG912)))))))</f>
        <v>0</v>
      </c>
      <c r="BS912" s="15">
        <f>IF(BA912="R", $CA912, IF(OR(BA912="P", BA912="T", BA912="N"), 0, IF($C912="DM", $T912, IF(OR(BA912="Y", BA912="IR"),$AM912,IF(BA912="C", IF($BI912="Y", IF($AF912="N/A", $Q912, $AF912), IF($AG912="N/A", $T912,$AG912)))))))</f>
        <v>0</v>
      </c>
      <c r="BT912" s="15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0</v>
      </c>
      <c r="BU912" s="15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0</v>
      </c>
      <c r="BV912" s="15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0</v>
      </c>
      <c r="BW912" s="15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0</v>
      </c>
      <c r="BX912" s="15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0</v>
      </c>
      <c r="BY912" s="15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0</v>
      </c>
      <c r="BZ912" s="15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0</v>
      </c>
      <c r="CA912" s="14" t="s">
        <v>75</v>
      </c>
      <c r="CB912" s="15">
        <f>BZ912</f>
        <v>0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S:0 G:0 GR:0</v>
      </c>
      <c r="CH912" s="6"/>
      <c r="CK912" s="6"/>
      <c r="CL912" s="6"/>
      <c r="CM912" s="6"/>
      <c r="CN912" s="6"/>
      <c r="CO912" s="6"/>
      <c r="CP912" s="6"/>
    </row>
    <row r="913" spans="1:94" x14ac:dyDescent="0.25">
      <c r="A913" s="13">
        <v>6308</v>
      </c>
      <c r="B913" s="14"/>
      <c r="C913" s="14"/>
      <c r="D913" s="14"/>
      <c r="E913" s="14" t="e">
        <f>VLOOKUP(B913, 'Rookie Year'!$A$2:$B$55555,2,FALSE)</f>
        <v>#N/A</v>
      </c>
      <c r="F913" s="14">
        <v>2025</v>
      </c>
      <c r="G913" s="14" t="s">
        <v>42</v>
      </c>
      <c r="H913" s="14"/>
      <c r="I913" s="15"/>
      <c r="J913" s="14">
        <v>1</v>
      </c>
      <c r="K913" s="16">
        <f>IF(AND(G913&lt;&gt;"N",R913="N/A"), IF(I913&lt;4, 0, 0.25),IF(I913=1, IF(J913=1,0.25, 0.25), IF(I913&lt;13, 0.25, IF(I913&lt;26, 0.4, IF(I913&lt;51, 0.6, 0.75)))))</f>
        <v>0.25</v>
      </c>
      <c r="L913" s="15">
        <f>I913-M913</f>
        <v>0</v>
      </c>
      <c r="M913" s="15">
        <f>ROUNDUP(I913*K913,0)</f>
        <v>0</v>
      </c>
      <c r="N913" s="15">
        <f>M913*J913</f>
        <v>0</v>
      </c>
      <c r="O913" s="15">
        <v>0</v>
      </c>
      <c r="P913" s="15">
        <v>0</v>
      </c>
      <c r="Q913" s="15">
        <f>N913-O913-P913</f>
        <v>0</v>
      </c>
      <c r="R913" s="14" t="s">
        <v>75</v>
      </c>
      <c r="S913" s="14">
        <f>IF(R913="N/A", J913-($B$1-F913), J913-($B$1-R913))</f>
        <v>1</v>
      </c>
      <c r="T913" s="15">
        <f>IF($S913&lt;1, "N/A", $M913)</f>
        <v>0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List'!$A$3:$AE$1972,19,FALSE)))</f>
        <v>N/A</v>
      </c>
      <c r="AB913" s="14" t="str">
        <f>IF(C913="DM", "N/A", IF(Z913="No","N/A",VLOOKUP(B913,'Extension List'!$A$3:$AE$1972,21,FALSE)))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>
        <f>IF(AD913="N/A", L913+T913, L913+AG913)</f>
        <v>0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42</v>
      </c>
      <c r="AS913" s="14" t="s">
        <v>42</v>
      </c>
      <c r="AT913" s="14" t="s">
        <v>42</v>
      </c>
      <c r="AU913" s="14" t="s">
        <v>42</v>
      </c>
      <c r="AV913" s="14" t="s">
        <v>42</v>
      </c>
      <c r="AW913" s="14" t="s">
        <v>42</v>
      </c>
      <c r="AX913" s="14" t="s">
        <v>42</v>
      </c>
      <c r="AY913" s="14" t="s">
        <v>40</v>
      </c>
      <c r="AZ913" s="14" t="s">
        <v>40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40</v>
      </c>
      <c r="BG913" s="14" t="s">
        <v>40</v>
      </c>
      <c r="BH913" s="14" t="s">
        <v>40</v>
      </c>
      <c r="BJ913" s="15">
        <f>IF(AR913="R", $CA913, IF(OR(AR913="P", AR913="T", AR913="N"), 0, IF($C913="DM", $T913, IF(OR(AR913="Y", AR913="IR"),$AM913,IF(AR913="C", IF($BI913="Y", IF($AF913="N/A", $Q913, $AF913), IF($AG913="N/A", $T913,$AG913)))))))</f>
        <v>0</v>
      </c>
      <c r="BK913" s="15">
        <f>IF(AS913="R", $CA913, IF(OR(AS913="P", AS913="T", AS913="N"), 0, IF($C913="DM", $T913, IF(OR(AS913="Y", AS913="IR"),$AM913,IF(AS913="C", IF($BI913="Y", IF($AF913="N/A", $Q913, $AF913), IF($AG913="N/A", $T913,$AG913)))))))</f>
        <v>0</v>
      </c>
      <c r="BL913" s="15">
        <f>IF(AT913="R", $CA913, IF(OR(AT913="P", AT913="T", AT913="N"), 0, IF($C913="DM", $T913, IF(OR(AT913="Y", AT913="IR"),$AM913,IF(AT913="C", IF($BI913="Y", IF($AF913="N/A", $Q913, $AF913), IF($AG913="N/A", $T913,$AG913)))))))</f>
        <v>0</v>
      </c>
      <c r="BM913" s="15">
        <f>IF(AU913="R", $CA913, IF(OR(AU913="P", AU913="T", AU913="N"), 0, IF($C913="DM", $T913, IF(OR(AU913="Y", AU913="IR"),$AM913,IF(AU913="C", IF($BI913="Y", IF($AF913="N/A", $Q913, $AF913), IF($AG913="N/A", $T913,$AG913)))))))</f>
        <v>0</v>
      </c>
      <c r="BN913" s="15">
        <f>IF(AV913="R", $CA913, IF(OR(AV913="P", AV913="T", AV913="N"), 0, IF($C913="DM", $T913, IF(OR(AV913="Y", AV913="IR"),$AM913,IF(AV913="C", IF($BI913="Y", IF($AF913="N/A", $Q913, $AF913), IF($AG913="N/A", $T913,$AG913)))))))</f>
        <v>0</v>
      </c>
      <c r="BO913" s="15">
        <f>IF(AW913="R", $CA913, IF(OR(AW913="P", AW913="T", AW913="N"), 0, IF($C913="DM", $T913, IF(OR(AW913="Y", AW913="IR"),$AM913,IF(AW913="C", IF($BI913="Y", IF($AF913="N/A", $Q913, $AF913), IF($AG913="N/A", $T913,$AG913)))))))</f>
        <v>0</v>
      </c>
      <c r="BP913" s="15">
        <f>IF(AX913="R", $CA913, IF(OR(AX913="P", AX913="T", AX913="N"), 0, IF($C913="DM", $T913, IF(OR(AX913="Y", AX913="IR"),$AM913,IF(AX913="C", IF($BI913="Y", IF($AF913="N/A", $Q913, $AF913), IF($AG913="N/A", $T913,$AG913)))))))</f>
        <v>0</v>
      </c>
      <c r="BQ913" s="15">
        <f>IF(AY913="R", $CA913, IF(OR(AY913="P", AY913="T", AY913="N"), 0, IF($C913="DM", $T913, IF(OR(AY913="Y", AY913="IR"),$AM913,IF(AY913="C", IF($BI913="Y", IF($AF913="N/A", $Q913, $AF913), IF($AG913="N/A", $T913,$AG913)))))))</f>
        <v>0</v>
      </c>
      <c r="BR913" s="15">
        <f>IF(AZ913="R", $CA913, IF(OR(AZ913="P", AZ913="T", AZ913="N"), 0, IF($C913="DM", $T913, IF(OR(AZ913="Y", AZ913="IR"),$AM913,IF(AZ913="C", IF($BI913="Y", IF($AF913="N/A", $Q913, $AF913), IF($AG913="N/A", $T913,$AG913)))))))</f>
        <v>0</v>
      </c>
      <c r="BS913" s="15">
        <f>IF(BA913="R", $CA913, IF(OR(BA913="P", BA913="T", BA913="N"), 0, IF($C913="DM", $T913, IF(OR(BA913="Y", BA913="IR"),$AM913,IF(BA913="C", IF($BI913="Y", IF($AF913="N/A", $Q913, $AF913), IF($AG913="N/A", $T913,$AG913)))))))</f>
        <v>0</v>
      </c>
      <c r="BT913" s="15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0</v>
      </c>
      <c r="BU913" s="15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0</v>
      </c>
      <c r="BV913" s="15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0</v>
      </c>
      <c r="BW913" s="15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0</v>
      </c>
      <c r="BX913" s="15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0</v>
      </c>
      <c r="BY913" s="15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0</v>
      </c>
      <c r="BZ913" s="15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0</v>
      </c>
      <c r="CA913" s="14" t="s">
        <v>75</v>
      </c>
      <c r="CB913" s="15">
        <f>BZ913</f>
        <v>0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G:0 GR:0</v>
      </c>
      <c r="CH913" s="6"/>
      <c r="CK913" s="6"/>
      <c r="CL913" s="6"/>
      <c r="CM913" s="6"/>
      <c r="CN913" s="6"/>
      <c r="CO913" s="6"/>
      <c r="CP913" s="6"/>
    </row>
    <row r="914" spans="1:94" x14ac:dyDescent="0.25">
      <c r="A914" s="13">
        <v>6309</v>
      </c>
      <c r="B914" s="14"/>
      <c r="C914" s="14"/>
      <c r="D914" s="14"/>
      <c r="E914" s="14" t="e">
        <f>VLOOKUP(B914, 'Rookie Year'!$A$2:$B$55555,2,FALSE)</f>
        <v>#N/A</v>
      </c>
      <c r="F914" s="14">
        <v>2025</v>
      </c>
      <c r="G914" s="14" t="s">
        <v>42</v>
      </c>
      <c r="H914" s="14"/>
      <c r="I914" s="15"/>
      <c r="J914" s="14">
        <v>1</v>
      </c>
      <c r="K914" s="16">
        <f>IF(AND(G914&lt;&gt;"N",R914="N/A"), IF(I914&lt;4, 0, 0.25),IF(I914=1, IF(J914=1,0.25, 0.25), IF(I914&lt;13, 0.25, IF(I914&lt;26, 0.4, IF(I914&lt;51, 0.6, 0.75)))))</f>
        <v>0.25</v>
      </c>
      <c r="L914" s="15">
        <f>I914-M914</f>
        <v>0</v>
      </c>
      <c r="M914" s="15">
        <f>ROUNDUP(I914*K914,0)</f>
        <v>0</v>
      </c>
      <c r="N914" s="15">
        <f>M914*J914</f>
        <v>0</v>
      </c>
      <c r="O914" s="15">
        <v>0</v>
      </c>
      <c r="P914" s="15">
        <v>0</v>
      </c>
      <c r="Q914" s="15">
        <f>N914-O914-P914</f>
        <v>0</v>
      </c>
      <c r="R914" s="14" t="s">
        <v>75</v>
      </c>
      <c r="S914" s="14">
        <f>IF(R914="N/A", J914-($B$1-F914), J914-($B$1-R914))</f>
        <v>1</v>
      </c>
      <c r="T914" s="15">
        <f>IF($S914&lt;1, "N/A", $M914)</f>
        <v>0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List'!$A$3:$AE$1972,19,FALSE)))</f>
        <v>N/A</v>
      </c>
      <c r="AB914" s="14" t="str">
        <f>IF(C914="DM", "N/A", IF(Z914="No","N/A",VLOOKUP(B914,'Extension List'!$A$3:$AE$1972,21,FALSE)))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>
        <f>IF(AD914="N/A", L914+T914, L914+AG914)</f>
        <v>0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42</v>
      </c>
      <c r="AS914" s="14" t="s">
        <v>42</v>
      </c>
      <c r="AT914" s="14" t="s">
        <v>42</v>
      </c>
      <c r="AU914" s="14" t="s">
        <v>42</v>
      </c>
      <c r="AV914" s="14" t="s">
        <v>42</v>
      </c>
      <c r="AW914" s="14" t="s">
        <v>42</v>
      </c>
      <c r="AX914" s="14" t="s">
        <v>42</v>
      </c>
      <c r="AY914" s="14" t="s">
        <v>40</v>
      </c>
      <c r="AZ914" s="14" t="s">
        <v>40</v>
      </c>
      <c r="BA914" s="14" t="s">
        <v>40</v>
      </c>
      <c r="BB914" s="14" t="s">
        <v>40</v>
      </c>
      <c r="BC914" s="14" t="s">
        <v>40</v>
      </c>
      <c r="BD914" s="14" t="s">
        <v>40</v>
      </c>
      <c r="BE914" s="14" t="s">
        <v>40</v>
      </c>
      <c r="BF914" s="14" t="s">
        <v>40</v>
      </c>
      <c r="BG914" s="14" t="s">
        <v>40</v>
      </c>
      <c r="BH914" s="14" t="s">
        <v>40</v>
      </c>
      <c r="BJ914" s="15">
        <f>IF(AR914="R", $CA914, IF(OR(AR914="P", AR914="T", AR914="N"), 0, IF($C914="DM", $T914, IF(OR(AR914="Y", AR914="IR"),$AM914,IF(AR914="C", IF($BI914="Y", IF($AF914="N/A", $Q914, $AF914), IF($AG914="N/A", $T914,$AG914)))))))</f>
        <v>0</v>
      </c>
      <c r="BK914" s="15">
        <f>IF(AS914="R", $CA914, IF(OR(AS914="P", AS914="T", AS914="N"), 0, IF($C914="DM", $T914, IF(OR(AS914="Y", AS914="IR"),$AM914,IF(AS914="C", IF($BI914="Y", IF($AF914="N/A", $Q914, $AF914), IF($AG914="N/A", $T914,$AG914)))))))</f>
        <v>0</v>
      </c>
      <c r="BL914" s="15">
        <f>IF(AT914="R", $CA914, IF(OR(AT914="P", AT914="T", AT914="N"), 0, IF($C914="DM", $T914, IF(OR(AT914="Y", AT914="IR"),$AM914,IF(AT914="C", IF($BI914="Y", IF($AF914="N/A", $Q914, $AF914), IF($AG914="N/A", $T914,$AG914)))))))</f>
        <v>0</v>
      </c>
      <c r="BM914" s="15">
        <f>IF(AU914="R", $CA914, IF(OR(AU914="P", AU914="T", AU914="N"), 0, IF($C914="DM", $T914, IF(OR(AU914="Y", AU914="IR"),$AM914,IF(AU914="C", IF($BI914="Y", IF($AF914="N/A", $Q914, $AF914), IF($AG914="N/A", $T914,$AG914)))))))</f>
        <v>0</v>
      </c>
      <c r="BN914" s="15">
        <f>IF(AV914="R", $CA914, IF(OR(AV914="P", AV914="T", AV914="N"), 0, IF($C914="DM", $T914, IF(OR(AV914="Y", AV914="IR"),$AM914,IF(AV914="C", IF($BI914="Y", IF($AF914="N/A", $Q914, $AF914), IF($AG914="N/A", $T914,$AG914)))))))</f>
        <v>0</v>
      </c>
      <c r="BO914" s="15">
        <f>IF(AW914="R", $CA914, IF(OR(AW914="P", AW914="T", AW914="N"), 0, IF($C914="DM", $T914, IF(OR(AW914="Y", AW914="IR"),$AM914,IF(AW914="C", IF($BI914="Y", IF($AF914="N/A", $Q914, $AF914), IF($AG914="N/A", $T914,$AG914)))))))</f>
        <v>0</v>
      </c>
      <c r="BP914" s="15">
        <f>IF(AX914="R", $CA914, IF(OR(AX914="P", AX914="T", AX914="N"), 0, IF($C914="DM", $T914, IF(OR(AX914="Y", AX914="IR"),$AM914,IF(AX914="C", IF($BI914="Y", IF($AF914="N/A", $Q914, $AF914), IF($AG914="N/A", $T914,$AG914)))))))</f>
        <v>0</v>
      </c>
      <c r="BQ914" s="15">
        <f>IF(AY914="R", $CA914, IF(OR(AY914="P", AY914="T", AY914="N"), 0, IF($C914="DM", $T914, IF(OR(AY914="Y", AY914="IR"),$AM914,IF(AY914="C", IF($BI914="Y", IF($AF914="N/A", $Q914, $AF914), IF($AG914="N/A", $T914,$AG914)))))))</f>
        <v>0</v>
      </c>
      <c r="BR914" s="15">
        <f>IF(AZ914="R", $CA914, IF(OR(AZ914="P", AZ914="T", AZ914="N"), 0, IF($C914="DM", $T914, IF(OR(AZ914="Y", AZ914="IR"),$AM914,IF(AZ914="C", IF($BI914="Y", IF($AF914="N/A", $Q914, $AF914), IF($AG914="N/A", $T914,$AG914)))))))</f>
        <v>0</v>
      </c>
      <c r="BS914" s="15">
        <f>IF(BA914="R", $CA914, IF(OR(BA914="P", BA914="T", BA914="N"), 0, IF($C914="DM", $T914, IF(OR(BA914="Y", BA914="IR"),$AM914,IF(BA914="C", IF($BI914="Y", IF($AF914="N/A", $Q914, $AF914), IF($AG914="N/A", $T914,$AG914)))))))</f>
        <v>0</v>
      </c>
      <c r="BT914" s="15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0</v>
      </c>
      <c r="BU914" s="15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0</v>
      </c>
      <c r="BV914" s="15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0</v>
      </c>
      <c r="BW914" s="15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0</v>
      </c>
      <c r="BX914" s="15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0</v>
      </c>
      <c r="BY914" s="15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0</v>
      </c>
      <c r="BZ914" s="15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0</v>
      </c>
      <c r="CA914" s="14" t="s">
        <v>75</v>
      </c>
      <c r="CB914" s="15">
        <f>BZ914</f>
        <v>0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G:0 GR:0</v>
      </c>
      <c r="CH914" s="6"/>
      <c r="CK914" s="6"/>
      <c r="CL914" s="6"/>
      <c r="CM914" s="6"/>
      <c r="CN914" s="6"/>
      <c r="CO914" s="6"/>
      <c r="CP914" s="6"/>
    </row>
    <row r="915" spans="1:94" x14ac:dyDescent="0.25">
      <c r="A915" s="13">
        <v>6310</v>
      </c>
      <c r="B915" s="14"/>
      <c r="C915" s="14"/>
      <c r="D915" s="14"/>
      <c r="E915" s="14" t="e">
        <f>VLOOKUP(B915, 'Rookie Year'!$A$2:$B$55555,2,FALSE)</f>
        <v>#N/A</v>
      </c>
      <c r="F915" s="14">
        <v>2025</v>
      </c>
      <c r="G915" s="14" t="s">
        <v>42</v>
      </c>
      <c r="H915" s="14"/>
      <c r="I915" s="15"/>
      <c r="J915" s="14">
        <v>1</v>
      </c>
      <c r="K915" s="16">
        <f>IF(AND(G915&lt;&gt;"N",R915="N/A"), IF(I915&lt;4, 0, 0.25),IF(I915=1, IF(J915=1,0.25, 0.25), IF(I915&lt;13, 0.25, IF(I915&lt;26, 0.4, IF(I915&lt;51, 0.6, 0.75)))))</f>
        <v>0.25</v>
      </c>
      <c r="L915" s="15">
        <f>I915-M915</f>
        <v>0</v>
      </c>
      <c r="M915" s="15">
        <f>ROUNDUP(I915*K915,0)</f>
        <v>0</v>
      </c>
      <c r="N915" s="15">
        <f>M915*J915</f>
        <v>0</v>
      </c>
      <c r="O915" s="15">
        <v>0</v>
      </c>
      <c r="P915" s="15">
        <v>0</v>
      </c>
      <c r="Q915" s="15">
        <f>N915-O915-P915</f>
        <v>0</v>
      </c>
      <c r="R915" s="14" t="s">
        <v>75</v>
      </c>
      <c r="S915" s="14">
        <f>IF(R915="N/A", J915-($B$1-F915), J915-($B$1-R915))</f>
        <v>1</v>
      </c>
      <c r="T915" s="15">
        <f>IF($S915&lt;1, "N/A", $M915)</f>
        <v>0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List'!$A$3:$AE$1972,19,FALSE)))</f>
        <v>N/A</v>
      </c>
      <c r="AB915" s="14" t="str">
        <f>IF(C915="DM", "N/A", IF(Z915="No","N/A",VLOOKUP(B915,'Extension List'!$A$3:$AE$1972,21,FALSE)))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>
        <f>IF(AD915="N/A", L915+T915, L915+AG915)</f>
        <v>0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42</v>
      </c>
      <c r="AS915" s="14" t="s">
        <v>42</v>
      </c>
      <c r="AT915" s="14" t="s">
        <v>42</v>
      </c>
      <c r="AU915" s="14" t="s">
        <v>42</v>
      </c>
      <c r="AV915" s="14" t="s">
        <v>42</v>
      </c>
      <c r="AW915" s="14" t="s">
        <v>42</v>
      </c>
      <c r="AX915" s="14" t="s">
        <v>42</v>
      </c>
      <c r="AY915" s="14" t="s">
        <v>40</v>
      </c>
      <c r="AZ915" s="14" t="s">
        <v>40</v>
      </c>
      <c r="BA915" s="14" t="s">
        <v>40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>
        <f>IF(AR915="R", $CA915, IF(OR(AR915="P", AR915="T", AR915="N"), 0, IF($C915="DM", $T915, IF(OR(AR915="Y", AR915="IR"),$AM915,IF(AR915="C", IF($BI915="Y", IF($AF915="N/A", $Q915, $AF915), IF($AG915="N/A", $T915,$AG915)))))))</f>
        <v>0</v>
      </c>
      <c r="BK915" s="15">
        <f>IF(AS915="R", $CA915, IF(OR(AS915="P", AS915="T", AS915="N"), 0, IF($C915="DM", $T915, IF(OR(AS915="Y", AS915="IR"),$AM915,IF(AS915="C", IF($BI915="Y", IF($AF915="N/A", $Q915, $AF915), IF($AG915="N/A", $T915,$AG915)))))))</f>
        <v>0</v>
      </c>
      <c r="BL915" s="15">
        <f>IF(AT915="R", $CA915, IF(OR(AT915="P", AT915="T", AT915="N"), 0, IF($C915="DM", $T915, IF(OR(AT915="Y", AT915="IR"),$AM915,IF(AT915="C", IF($BI915="Y", IF($AF915="N/A", $Q915, $AF915), IF($AG915="N/A", $T915,$AG915)))))))</f>
        <v>0</v>
      </c>
      <c r="BM915" s="15">
        <f>IF(AU915="R", $CA915, IF(OR(AU915="P", AU915="T", AU915="N"), 0, IF($C915="DM", $T915, IF(OR(AU915="Y", AU915="IR"),$AM915,IF(AU915="C", IF($BI915="Y", IF($AF915="N/A", $Q915, $AF915), IF($AG915="N/A", $T915,$AG915)))))))</f>
        <v>0</v>
      </c>
      <c r="BN915" s="15">
        <f>IF(AV915="R", $CA915, IF(OR(AV915="P", AV915="T", AV915="N"), 0, IF($C915="DM", $T915, IF(OR(AV915="Y", AV915="IR"),$AM915,IF(AV915="C", IF($BI915="Y", IF($AF915="N/A", $Q915, $AF915), IF($AG915="N/A", $T915,$AG915)))))))</f>
        <v>0</v>
      </c>
      <c r="BO915" s="15">
        <f>IF(AW915="R", $CA915, IF(OR(AW915="P", AW915="T", AW915="N"), 0, IF($C915="DM", $T915, IF(OR(AW915="Y", AW915="IR"),$AM915,IF(AW915="C", IF($BI915="Y", IF($AF915="N/A", $Q915, $AF915), IF($AG915="N/A", $T915,$AG915)))))))</f>
        <v>0</v>
      </c>
      <c r="BP915" s="15">
        <f>IF(AX915="R", $CA915, IF(OR(AX915="P", AX915="T", AX915="N"), 0, IF($C915="DM", $T915, IF(OR(AX915="Y", AX915="IR"),$AM915,IF(AX915="C", IF($BI915="Y", IF($AF915="N/A", $Q915, $AF915), IF($AG915="N/A", $T915,$AG915)))))))</f>
        <v>0</v>
      </c>
      <c r="BQ915" s="15">
        <f>IF(AY915="R", $CA915, IF(OR(AY915="P", AY915="T", AY915="N"), 0, IF($C915="DM", $T915, IF(OR(AY915="Y", AY915="IR"),$AM915,IF(AY915="C", IF($BI915="Y", IF($AF915="N/A", $Q915, $AF915), IF($AG915="N/A", $T915,$AG915)))))))</f>
        <v>0</v>
      </c>
      <c r="BR915" s="15">
        <f>IF(AZ915="R", $CA915, IF(OR(AZ915="P", AZ915="T", AZ915="N"), 0, IF($C915="DM", $T915, IF(OR(AZ915="Y", AZ915="IR"),$AM915,IF(AZ915="C", IF($BI915="Y", IF($AF915="N/A", $Q915, $AF915), IF($AG915="N/A", $T915,$AG915)))))))</f>
        <v>0</v>
      </c>
      <c r="BS915" s="15">
        <f>IF(BA915="R", $CA915, IF(OR(BA915="P", BA915="T", BA915="N"), 0, IF($C915="DM", $T915, IF(OR(BA915="Y", BA915="IR"),$AM915,IF(BA915="C", IF($BI915="Y", IF($AF915="N/A", $Q915, $AF915), IF($AG915="N/A", $T915,$AG915)))))))</f>
        <v>0</v>
      </c>
      <c r="BT915" s="15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0</v>
      </c>
      <c r="BU915" s="15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0</v>
      </c>
      <c r="BV915" s="15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0</v>
      </c>
      <c r="BW915" s="15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0</v>
      </c>
      <c r="BX915" s="15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0</v>
      </c>
      <c r="BY915" s="15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0</v>
      </c>
      <c r="BZ915" s="15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0</v>
      </c>
      <c r="CA915" s="14" t="s">
        <v>75</v>
      </c>
      <c r="CB915" s="15">
        <f>BZ915</f>
        <v>0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G:0 GR:0</v>
      </c>
      <c r="CH915" s="6"/>
      <c r="CK915" s="6"/>
      <c r="CL915" s="6"/>
      <c r="CM915" s="6"/>
      <c r="CN915" s="6"/>
      <c r="CO915" s="6"/>
      <c r="CP915" s="6"/>
    </row>
    <row r="916" spans="1:94" x14ac:dyDescent="0.25">
      <c r="A916" s="13">
        <v>6311</v>
      </c>
      <c r="B916" s="14"/>
      <c r="C916" s="14"/>
      <c r="D916" s="14"/>
      <c r="E916" s="14" t="e">
        <f>VLOOKUP(B916, 'Rookie Year'!$A$2:$B$55555,2,FALSE)</f>
        <v>#N/A</v>
      </c>
      <c r="F916" s="14">
        <v>2025</v>
      </c>
      <c r="G916" s="14" t="s">
        <v>42</v>
      </c>
      <c r="H916" s="14"/>
      <c r="I916" s="15"/>
      <c r="J916" s="14">
        <v>1</v>
      </c>
      <c r="K916" s="16">
        <f>IF(AND(G916&lt;&gt;"N",R916="N/A"), IF(I916&lt;4, 0, 0.25),IF(I916=1, IF(J916=1,0.25, 0.25), IF(I916&lt;13, 0.25, IF(I916&lt;26, 0.4, IF(I916&lt;51, 0.6, 0.75)))))</f>
        <v>0.25</v>
      </c>
      <c r="L916" s="15">
        <f>I916-M916</f>
        <v>0</v>
      </c>
      <c r="M916" s="15">
        <f>ROUNDUP(I916*K916,0)</f>
        <v>0</v>
      </c>
      <c r="N916" s="15">
        <f>M916*J916</f>
        <v>0</v>
      </c>
      <c r="O916" s="15">
        <v>0</v>
      </c>
      <c r="P916" s="15">
        <v>0</v>
      </c>
      <c r="Q916" s="15">
        <f>N916-O916-P916</f>
        <v>0</v>
      </c>
      <c r="R916" s="14" t="s">
        <v>75</v>
      </c>
      <c r="S916" s="14">
        <f>IF(R916="N/A", J916-($B$1-F916), J916-($B$1-R916))</f>
        <v>1</v>
      </c>
      <c r="T916" s="15">
        <f>IF($S916&lt;1, "N/A", $M916)</f>
        <v>0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List'!$A$3:$AE$1972,19,FALSE)))</f>
        <v>N/A</v>
      </c>
      <c r="AB916" s="14" t="str">
        <f>IF(C916="DM", "N/A", IF(Z916="No","N/A",VLOOKUP(B916,'Extension List'!$A$3:$AE$1972,21,FALSE)))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>
        <f>IF(AD916="N/A", L916+T916, L916+AG916)</f>
        <v>0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42</v>
      </c>
      <c r="AS916" s="14" t="s">
        <v>42</v>
      </c>
      <c r="AT916" s="14" t="s">
        <v>42</v>
      </c>
      <c r="AU916" s="14" t="s">
        <v>42</v>
      </c>
      <c r="AV916" s="14" t="s">
        <v>42</v>
      </c>
      <c r="AW916" s="14" t="s">
        <v>42</v>
      </c>
      <c r="AX916" s="14" t="s">
        <v>42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J916" s="15">
        <f>IF(AR916="R", $CA916, IF(OR(AR916="P", AR916="T", AR916="N"), 0, IF($C916="DM", $T916, IF(OR(AR916="Y", AR916="IR"),$AM916,IF(AR916="C", IF($BI916="Y", IF($AF916="N/A", $Q916, $AF916), IF($AG916="N/A", $T916,$AG916)))))))</f>
        <v>0</v>
      </c>
      <c r="BK916" s="15">
        <f>IF(AS916="R", $CA916, IF(OR(AS916="P", AS916="T", AS916="N"), 0, IF($C916="DM", $T916, IF(OR(AS916="Y", AS916="IR"),$AM916,IF(AS916="C", IF($BI916="Y", IF($AF916="N/A", $Q916, $AF916), IF($AG916="N/A", $T916,$AG916)))))))</f>
        <v>0</v>
      </c>
      <c r="BL916" s="15">
        <f>IF(AT916="R", $CA916, IF(OR(AT916="P", AT916="T", AT916="N"), 0, IF($C916="DM", $T916, IF(OR(AT916="Y", AT916="IR"),$AM916,IF(AT916="C", IF($BI916="Y", IF($AF916="N/A", $Q916, $AF916), IF($AG916="N/A", $T916,$AG916)))))))</f>
        <v>0</v>
      </c>
      <c r="BM916" s="15">
        <f>IF(AU916="R", $CA916, IF(OR(AU916="P", AU916="T", AU916="N"), 0, IF($C916="DM", $T916, IF(OR(AU916="Y", AU916="IR"),$AM916,IF(AU916="C", IF($BI916="Y", IF($AF916="N/A", $Q916, $AF916), IF($AG916="N/A", $T916,$AG916)))))))</f>
        <v>0</v>
      </c>
      <c r="BN916" s="15">
        <f>IF(AV916="R", $CA916, IF(OR(AV916="P", AV916="T", AV916="N"), 0, IF($C916="DM", $T916, IF(OR(AV916="Y", AV916="IR"),$AM916,IF(AV916="C", IF($BI916="Y", IF($AF916="N/A", $Q916, $AF916), IF($AG916="N/A", $T916,$AG916)))))))</f>
        <v>0</v>
      </c>
      <c r="BO916" s="15">
        <f>IF(AW916="R", $CA916, IF(OR(AW916="P", AW916="T", AW916="N"), 0, IF($C916="DM", $T916, IF(OR(AW916="Y", AW916="IR"),$AM916,IF(AW916="C", IF($BI916="Y", IF($AF916="N/A", $Q916, $AF916), IF($AG916="N/A", $T916,$AG916)))))))</f>
        <v>0</v>
      </c>
      <c r="BP916" s="15">
        <f>IF(AX916="R", $CA916, IF(OR(AX916="P", AX916="T", AX916="N"), 0, IF($C916="DM", $T916, IF(OR(AX916="Y", AX916="IR"),$AM916,IF(AX916="C", IF($BI916="Y", IF($AF916="N/A", $Q916, $AF916), IF($AG916="N/A", $T916,$AG916)))))))</f>
        <v>0</v>
      </c>
      <c r="BQ916" s="15">
        <f>IF(AY916="R", $CA916, IF(OR(AY916="P", AY916="T", AY916="N"), 0, IF($C916="DM", $T916, IF(OR(AY916="Y", AY916="IR"),$AM916,IF(AY916="C", IF($BI916="Y", IF($AF916="N/A", $Q916, $AF916), IF($AG916="N/A", $T916,$AG916)))))))</f>
        <v>0</v>
      </c>
      <c r="BR916" s="15">
        <f>IF(AZ916="R", $CA916, IF(OR(AZ916="P", AZ916="T", AZ916="N"), 0, IF($C916="DM", $T916, IF(OR(AZ916="Y", AZ916="IR"),$AM916,IF(AZ916="C", IF($BI916="Y", IF($AF916="N/A", $Q916, $AF916), IF($AG916="N/A", $T916,$AG916)))))))</f>
        <v>0</v>
      </c>
      <c r="BS916" s="15">
        <f>IF(BA916="R", $CA916, IF(OR(BA916="P", BA916="T", BA916="N"), 0, IF($C916="DM", $T916, IF(OR(BA916="Y", BA916="IR"),$AM916,IF(BA916="C", IF($BI916="Y", IF($AF916="N/A", $Q916, $AF916), IF($AG916="N/A", $T916,$AG916)))))))</f>
        <v>0</v>
      </c>
      <c r="BT916" s="15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0</v>
      </c>
      <c r="BU916" s="15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0</v>
      </c>
      <c r="BV916" s="15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0</v>
      </c>
      <c r="BW916" s="15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0</v>
      </c>
      <c r="BX916" s="15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0</v>
      </c>
      <c r="BY916" s="15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0</v>
      </c>
      <c r="BZ916" s="15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0</v>
      </c>
      <c r="CA916" s="14" t="s">
        <v>75</v>
      </c>
      <c r="CB916" s="15">
        <f>BZ916</f>
        <v>0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G:0 GR:0</v>
      </c>
      <c r="CH916" s="6"/>
      <c r="CK916" s="6"/>
      <c r="CL916" s="6"/>
      <c r="CM916" s="6"/>
      <c r="CN916" s="6"/>
      <c r="CO916" s="6"/>
      <c r="CP916" s="6"/>
    </row>
    <row r="917" spans="1:94" x14ac:dyDescent="0.25">
      <c r="A917" s="13">
        <v>6312</v>
      </c>
      <c r="B917" s="14"/>
      <c r="C917" s="14"/>
      <c r="D917" s="14"/>
      <c r="E917" s="14" t="e">
        <f>VLOOKUP(B917, 'Rookie Year'!$A$2:$B$55555,2,FALSE)</f>
        <v>#N/A</v>
      </c>
      <c r="F917" s="14">
        <v>2025</v>
      </c>
      <c r="G917" s="14" t="s">
        <v>42</v>
      </c>
      <c r="H917" s="14"/>
      <c r="I917" s="15"/>
      <c r="J917" s="14">
        <v>1</v>
      </c>
      <c r="K917" s="16">
        <f>IF(AND(G917&lt;&gt;"N",R917="N/A"), IF(I917&lt;4, 0, 0.25),IF(I917=1, IF(J917=1,0.25, 0.25), IF(I917&lt;13, 0.25, IF(I917&lt;26, 0.4, IF(I917&lt;51, 0.6, 0.75)))))</f>
        <v>0.25</v>
      </c>
      <c r="L917" s="15">
        <f>I917-M917</f>
        <v>0</v>
      </c>
      <c r="M917" s="15">
        <f>ROUNDUP(I917*K917,0)</f>
        <v>0</v>
      </c>
      <c r="N917" s="15">
        <f>M917*J917</f>
        <v>0</v>
      </c>
      <c r="O917" s="15">
        <v>0</v>
      </c>
      <c r="P917" s="15">
        <v>0</v>
      </c>
      <c r="Q917" s="15">
        <f>N917-O917-P917</f>
        <v>0</v>
      </c>
      <c r="R917" s="14" t="s">
        <v>75</v>
      </c>
      <c r="S917" s="14">
        <f>IF(R917="N/A", J917-($B$1-F917), J917-($B$1-R917))</f>
        <v>1</v>
      </c>
      <c r="T917" s="15">
        <f>IF($S917&lt;1, "N/A", $M917)</f>
        <v>0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List'!$A$3:$AE$1972,19,FALSE)))</f>
        <v>N/A</v>
      </c>
      <c r="AB917" s="14" t="str">
        <f>IF(C917="DM", "N/A", IF(Z917="No","N/A",VLOOKUP(B917,'Extension List'!$A$3:$AE$1972,21,FALSE)))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>
        <f>IF(AD917="N/A", L917+T917, L917+AG917)</f>
        <v>0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42</v>
      </c>
      <c r="AS917" s="14" t="s">
        <v>42</v>
      </c>
      <c r="AT917" s="14" t="s">
        <v>42</v>
      </c>
      <c r="AU917" s="14" t="s">
        <v>42</v>
      </c>
      <c r="AV917" s="14" t="s">
        <v>42</v>
      </c>
      <c r="AW917" s="14" t="s">
        <v>42</v>
      </c>
      <c r="AX917" s="14" t="s">
        <v>42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J917" s="15">
        <f>IF(AR917="R", $CA917, IF(OR(AR917="P", AR917="T", AR917="N"), 0, IF($C917="DM", $T917, IF(OR(AR917="Y", AR917="IR"),$AM917,IF(AR917="C", IF($BI917="Y", IF($AF917="N/A", $Q917, $AF917), IF($AG917="N/A", $T917,$AG917)))))))</f>
        <v>0</v>
      </c>
      <c r="BK917" s="15">
        <f>IF(AS917="R", $CA917, IF(OR(AS917="P", AS917="T", AS917="N"), 0, IF($C917="DM", $T917, IF(OR(AS917="Y", AS917="IR"),$AM917,IF(AS917="C", IF($BI917="Y", IF($AF917="N/A", $Q917, $AF917), IF($AG917="N/A", $T917,$AG917)))))))</f>
        <v>0</v>
      </c>
      <c r="BL917" s="15">
        <f>IF(AT917="R", $CA917, IF(OR(AT917="P", AT917="T", AT917="N"), 0, IF($C917="DM", $T917, IF(OR(AT917="Y", AT917="IR"),$AM917,IF(AT917="C", IF($BI917="Y", IF($AF917="N/A", $Q917, $AF917), IF($AG917="N/A", $T917,$AG917)))))))</f>
        <v>0</v>
      </c>
      <c r="BM917" s="15">
        <f>IF(AU917="R", $CA917, IF(OR(AU917="P", AU917="T", AU917="N"), 0, IF($C917="DM", $T917, IF(OR(AU917="Y", AU917="IR"),$AM917,IF(AU917="C", IF($BI917="Y", IF($AF917="N/A", $Q917, $AF917), IF($AG917="N/A", $T917,$AG917)))))))</f>
        <v>0</v>
      </c>
      <c r="BN917" s="15">
        <f>IF(AV917="R", $CA917, IF(OR(AV917="P", AV917="T", AV917="N"), 0, IF($C917="DM", $T917, IF(OR(AV917="Y", AV917="IR"),$AM917,IF(AV917="C", IF($BI917="Y", IF($AF917="N/A", $Q917, $AF917), IF($AG917="N/A", $T917,$AG917)))))))</f>
        <v>0</v>
      </c>
      <c r="BO917" s="15">
        <f>IF(AW917="R", $CA917, IF(OR(AW917="P", AW917="T", AW917="N"), 0, IF($C917="DM", $T917, IF(OR(AW917="Y", AW917="IR"),$AM917,IF(AW917="C", IF($BI917="Y", IF($AF917="N/A", $Q917, $AF917), IF($AG917="N/A", $T917,$AG917)))))))</f>
        <v>0</v>
      </c>
      <c r="BP917" s="15">
        <f>IF(AX917="R", $CA917, IF(OR(AX917="P", AX917="T", AX917="N"), 0, IF($C917="DM", $T917, IF(OR(AX917="Y", AX917="IR"),$AM917,IF(AX917="C", IF($BI917="Y", IF($AF917="N/A", $Q917, $AF917), IF($AG917="N/A", $T917,$AG917)))))))</f>
        <v>0</v>
      </c>
      <c r="BQ917" s="15">
        <f>IF(AY917="R", $CA917, IF(OR(AY917="P", AY917="T", AY917="N"), 0, IF($C917="DM", $T917, IF(OR(AY917="Y", AY917="IR"),$AM917,IF(AY917="C", IF($BI917="Y", IF($AF917="N/A", $Q917, $AF917), IF($AG917="N/A", $T917,$AG917)))))))</f>
        <v>0</v>
      </c>
      <c r="BR917" s="15">
        <f>IF(AZ917="R", $CA917, IF(OR(AZ917="P", AZ917="T", AZ917="N"), 0, IF($C917="DM", $T917, IF(OR(AZ917="Y", AZ917="IR"),$AM917,IF(AZ917="C", IF($BI917="Y", IF($AF917="N/A", $Q917, $AF917), IF($AG917="N/A", $T917,$AG917)))))))</f>
        <v>0</v>
      </c>
      <c r="BS917" s="15">
        <f>IF(BA917="R", $CA917, IF(OR(BA917="P", BA917="T", BA917="N"), 0, IF($C917="DM", $T917, IF(OR(BA917="Y", BA917="IR"),$AM917,IF(BA917="C", IF($BI917="Y", IF($AF917="N/A", $Q917, $AF917), IF($AG917="N/A", $T917,$AG917)))))))</f>
        <v>0</v>
      </c>
      <c r="BT917" s="15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0</v>
      </c>
      <c r="BU917" s="15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0</v>
      </c>
      <c r="BV917" s="15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0</v>
      </c>
      <c r="BW917" s="15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0</v>
      </c>
      <c r="BX917" s="15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0</v>
      </c>
      <c r="BY917" s="15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0</v>
      </c>
      <c r="BZ917" s="15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0</v>
      </c>
      <c r="CA917" s="14" t="s">
        <v>75</v>
      </c>
      <c r="CB917" s="15">
        <f>BZ917</f>
        <v>0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G:0 GR:0</v>
      </c>
      <c r="CH917" s="6"/>
      <c r="CK917" s="6"/>
      <c r="CL917" s="6"/>
      <c r="CM917" s="6"/>
      <c r="CN917" s="6"/>
      <c r="CO917" s="6"/>
      <c r="CP917" s="6"/>
    </row>
    <row r="918" spans="1:94" x14ac:dyDescent="0.25">
      <c r="A918" s="13">
        <v>6313</v>
      </c>
      <c r="B918" s="14"/>
      <c r="C918" s="14"/>
      <c r="D918" s="14"/>
      <c r="E918" s="14" t="e">
        <f>VLOOKUP(B918, 'Rookie Year'!$A$2:$B$55555,2,FALSE)</f>
        <v>#N/A</v>
      </c>
      <c r="F918" s="14">
        <v>2025</v>
      </c>
      <c r="G918" s="14" t="s">
        <v>42</v>
      </c>
      <c r="H918" s="14"/>
      <c r="I918" s="15"/>
      <c r="J918" s="14">
        <v>1</v>
      </c>
      <c r="K918" s="16">
        <f>IF(AND(G918&lt;&gt;"N",R918="N/A"), IF(I918&lt;4, 0, 0.25),IF(I918=1, IF(J918=1,0.25, 0.25), IF(I918&lt;13, 0.25, IF(I918&lt;26, 0.4, IF(I918&lt;51, 0.6, 0.75)))))</f>
        <v>0.25</v>
      </c>
      <c r="L918" s="15">
        <f>I918-M918</f>
        <v>0</v>
      </c>
      <c r="M918" s="15">
        <f>ROUNDUP(I918*K918,0)</f>
        <v>0</v>
      </c>
      <c r="N918" s="15">
        <f>M918*J918</f>
        <v>0</v>
      </c>
      <c r="O918" s="15">
        <v>0</v>
      </c>
      <c r="P918" s="15">
        <v>0</v>
      </c>
      <c r="Q918" s="15">
        <f>N918-O918-P918</f>
        <v>0</v>
      </c>
      <c r="R918" s="14" t="s">
        <v>75</v>
      </c>
      <c r="S918" s="14">
        <f>IF(R918="N/A", J918-($B$1-F918), J918-($B$1-R918))</f>
        <v>1</v>
      </c>
      <c r="T918" s="15">
        <f>IF($S918&lt;1, "N/A", $M918)</f>
        <v>0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List'!$A$3:$AE$1972,19,FALSE)))</f>
        <v>N/A</v>
      </c>
      <c r="AB918" s="14" t="str">
        <f>IF(C918="DM", "N/A", IF(Z918="No","N/A",VLOOKUP(B918,'Extension List'!$A$3:$AE$1972,21,FALSE)))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>
        <f>IF(AD918="N/A", L918+T918, L918+AG918)</f>
        <v>0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42</v>
      </c>
      <c r="AS918" s="14" t="s">
        <v>42</v>
      </c>
      <c r="AT918" s="14" t="s">
        <v>42</v>
      </c>
      <c r="AU918" s="14" t="s">
        <v>42</v>
      </c>
      <c r="AV918" s="14" t="s">
        <v>42</v>
      </c>
      <c r="AW918" s="14" t="s">
        <v>42</v>
      </c>
      <c r="AX918" s="14" t="s">
        <v>42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J918" s="15">
        <f>IF(AR918="R", $CA918, IF(OR(AR918="P", AR918="T", AR918="N"), 0, IF($C918="DM", $T918, IF(OR(AR918="Y", AR918="IR"),$AM918,IF(AR918="C", IF($BI918="Y", IF($AF918="N/A", $Q918, $AF918), IF($AG918="N/A", $T918,$AG918)))))))</f>
        <v>0</v>
      </c>
      <c r="BK918" s="15">
        <f>IF(AS918="R", $CA918, IF(OR(AS918="P", AS918="T", AS918="N"), 0, IF($C918="DM", $T918, IF(OR(AS918="Y", AS918="IR"),$AM918,IF(AS918="C", IF($BI918="Y", IF($AF918="N/A", $Q918, $AF918), IF($AG918="N/A", $T918,$AG918)))))))</f>
        <v>0</v>
      </c>
      <c r="BL918" s="15">
        <f>IF(AT918="R", $CA918, IF(OR(AT918="P", AT918="T", AT918="N"), 0, IF($C918="DM", $T918, IF(OR(AT918="Y", AT918="IR"),$AM918,IF(AT918="C", IF($BI918="Y", IF($AF918="N/A", $Q918, $AF918), IF($AG918="N/A", $T918,$AG918)))))))</f>
        <v>0</v>
      </c>
      <c r="BM918" s="15">
        <f>IF(AU918="R", $CA918, IF(OR(AU918="P", AU918="T", AU918="N"), 0, IF($C918="DM", $T918, IF(OR(AU918="Y", AU918="IR"),$AM918,IF(AU918="C", IF($BI918="Y", IF($AF918="N/A", $Q918, $AF918), IF($AG918="N/A", $T918,$AG918)))))))</f>
        <v>0</v>
      </c>
      <c r="BN918" s="15">
        <f>IF(AV918="R", $CA918, IF(OR(AV918="P", AV918="T", AV918="N"), 0, IF($C918="DM", $T918, IF(OR(AV918="Y", AV918="IR"),$AM918,IF(AV918="C", IF($BI918="Y", IF($AF918="N/A", $Q918, $AF918), IF($AG918="N/A", $T918,$AG918)))))))</f>
        <v>0</v>
      </c>
      <c r="BO918" s="15">
        <f>IF(AW918="R", $CA918, IF(OR(AW918="P", AW918="T", AW918="N"), 0, IF($C918="DM", $T918, IF(OR(AW918="Y", AW918="IR"),$AM918,IF(AW918="C", IF($BI918="Y", IF($AF918="N/A", $Q918, $AF918), IF($AG918="N/A", $T918,$AG918)))))))</f>
        <v>0</v>
      </c>
      <c r="BP918" s="15">
        <f>IF(AX918="R", $CA918, IF(OR(AX918="P", AX918="T", AX918="N"), 0, IF($C918="DM", $T918, IF(OR(AX918="Y", AX918="IR"),$AM918,IF(AX918="C", IF($BI918="Y", IF($AF918="N/A", $Q918, $AF918), IF($AG918="N/A", $T918,$AG918)))))))</f>
        <v>0</v>
      </c>
      <c r="BQ918" s="15">
        <f>IF(AY918="R", $CA918, IF(OR(AY918="P", AY918="T", AY918="N"), 0, IF($C918="DM", $T918, IF(OR(AY918="Y", AY918="IR"),$AM918,IF(AY918="C", IF($BI918="Y", IF($AF918="N/A", $Q918, $AF918), IF($AG918="N/A", $T918,$AG918)))))))</f>
        <v>0</v>
      </c>
      <c r="BR918" s="15">
        <f>IF(AZ918="R", $CA918, IF(OR(AZ918="P", AZ918="T", AZ918="N"), 0, IF($C918="DM", $T918, IF(OR(AZ918="Y", AZ918="IR"),$AM918,IF(AZ918="C", IF($BI918="Y", IF($AF918="N/A", $Q918, $AF918), IF($AG918="N/A", $T918,$AG918)))))))</f>
        <v>0</v>
      </c>
      <c r="BS918" s="15">
        <f>IF(BA918="R", $CA918, IF(OR(BA918="P", BA918="T", BA918="N"), 0, IF($C918="DM", $T918, IF(OR(BA918="Y", BA918="IR"),$AM918,IF(BA918="C", IF($BI918="Y", IF($AF918="N/A", $Q918, $AF918), IF($AG918="N/A", $T918,$AG918)))))))</f>
        <v>0</v>
      </c>
      <c r="BT918" s="15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0</v>
      </c>
      <c r="BU918" s="15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0</v>
      </c>
      <c r="BV918" s="15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0</v>
      </c>
      <c r="BW918" s="15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0</v>
      </c>
      <c r="BX918" s="15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0</v>
      </c>
      <c r="BY918" s="15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0</v>
      </c>
      <c r="BZ918" s="15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0</v>
      </c>
      <c r="CA918" s="14" t="s">
        <v>75</v>
      </c>
      <c r="CB918" s="15">
        <f>BZ918</f>
        <v>0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G:0 GR:0</v>
      </c>
      <c r="CH918" s="6"/>
      <c r="CK918" s="6"/>
      <c r="CL918" s="6"/>
      <c r="CM918" s="6"/>
      <c r="CN918" s="6"/>
      <c r="CO918" s="6"/>
      <c r="CP918" s="6"/>
    </row>
    <row r="919" spans="1:94" x14ac:dyDescent="0.25">
      <c r="A919" s="13">
        <v>6314</v>
      </c>
      <c r="B919" s="14"/>
      <c r="C919" s="14"/>
      <c r="D919" s="14"/>
      <c r="E919" s="14" t="e">
        <f>VLOOKUP(B919, 'Rookie Year'!$A$2:$B$55555,2,FALSE)</f>
        <v>#N/A</v>
      </c>
      <c r="F919" s="14">
        <v>2025</v>
      </c>
      <c r="G919" s="14" t="s">
        <v>42</v>
      </c>
      <c r="H919" s="14"/>
      <c r="I919" s="15"/>
      <c r="J919" s="14">
        <v>1</v>
      </c>
      <c r="K919" s="16">
        <f>IF(AND(G919&lt;&gt;"N",R919="N/A"), IF(I919&lt;4, 0, 0.25),IF(I919=1, IF(J919=1,0.25, 0.25), IF(I919&lt;13, 0.25, IF(I919&lt;26, 0.4, IF(I919&lt;51, 0.6, 0.75)))))</f>
        <v>0.25</v>
      </c>
      <c r="L919" s="15">
        <f>I919-M919</f>
        <v>0</v>
      </c>
      <c r="M919" s="15">
        <f>ROUNDUP(I919*K919,0)</f>
        <v>0</v>
      </c>
      <c r="N919" s="15">
        <f>M919*J919</f>
        <v>0</v>
      </c>
      <c r="O919" s="15">
        <v>0</v>
      </c>
      <c r="P919" s="15">
        <v>0</v>
      </c>
      <c r="Q919" s="15">
        <f>N919-O919-P919</f>
        <v>0</v>
      </c>
      <c r="R919" s="14" t="s">
        <v>75</v>
      </c>
      <c r="S919" s="14">
        <f>IF(R919="N/A", J919-($B$1-F919), J919-($B$1-R919))</f>
        <v>1</v>
      </c>
      <c r="T919" s="15">
        <f>IF($S919&lt;1, "N/A", $M919)</f>
        <v>0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List'!$A$3:$AE$1972,19,FALSE)))</f>
        <v>N/A</v>
      </c>
      <c r="AB919" s="14" t="str">
        <f>IF(C919="DM", "N/A", IF(Z919="No","N/A",VLOOKUP(B919,'Extension List'!$A$3:$AE$1972,21,FALSE)))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>
        <f>IF(AD919="N/A", L919+T919, L919+AG919)</f>
        <v>0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42</v>
      </c>
      <c r="AS919" s="14" t="s">
        <v>42</v>
      </c>
      <c r="AT919" s="14" t="s">
        <v>42</v>
      </c>
      <c r="AU919" s="14" t="s">
        <v>42</v>
      </c>
      <c r="AV919" s="14" t="s">
        <v>42</v>
      </c>
      <c r="AW919" s="14" t="s">
        <v>42</v>
      </c>
      <c r="AX919" s="14" t="s">
        <v>42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J919" s="15">
        <f>IF(AR919="R", $CA919, IF(OR(AR919="P", AR919="T", AR919="N"), 0, IF($C919="DM", $T919, IF(OR(AR919="Y", AR919="IR"),$AM919,IF(AR919="C", IF($BI919="Y", IF($AF919="N/A", $Q919, $AF919), IF($AG919="N/A", $T919,$AG919)))))))</f>
        <v>0</v>
      </c>
      <c r="BK919" s="15">
        <f>IF(AS919="R", $CA919, IF(OR(AS919="P", AS919="T", AS919="N"), 0, IF($C919="DM", $T919, IF(OR(AS919="Y", AS919="IR"),$AM919,IF(AS919="C", IF($BI919="Y", IF($AF919="N/A", $Q919, $AF919), IF($AG919="N/A", $T919,$AG919)))))))</f>
        <v>0</v>
      </c>
      <c r="BL919" s="15">
        <f>IF(AT919="R", $CA919, IF(OR(AT919="P", AT919="T", AT919="N"), 0, IF($C919="DM", $T919, IF(OR(AT919="Y", AT919="IR"),$AM919,IF(AT919="C", IF($BI919="Y", IF($AF919="N/A", $Q919, $AF919), IF($AG919="N/A", $T919,$AG919)))))))</f>
        <v>0</v>
      </c>
      <c r="BM919" s="15">
        <f>IF(AU919="R", $CA919, IF(OR(AU919="P", AU919="T", AU919="N"), 0, IF($C919="DM", $T919, IF(OR(AU919="Y", AU919="IR"),$AM919,IF(AU919="C", IF($BI919="Y", IF($AF919="N/A", $Q919, $AF919), IF($AG919="N/A", $T919,$AG919)))))))</f>
        <v>0</v>
      </c>
      <c r="BN919" s="15">
        <f>IF(AV919="R", $CA919, IF(OR(AV919="P", AV919="T", AV919="N"), 0, IF($C919="DM", $T919, IF(OR(AV919="Y", AV919="IR"),$AM919,IF(AV919="C", IF($BI919="Y", IF($AF919="N/A", $Q919, $AF919), IF($AG919="N/A", $T919,$AG919)))))))</f>
        <v>0</v>
      </c>
      <c r="BO919" s="15">
        <f>IF(AW919="R", $CA919, IF(OR(AW919="P", AW919="T", AW919="N"), 0, IF($C919="DM", $T919, IF(OR(AW919="Y", AW919="IR"),$AM919,IF(AW919="C", IF($BI919="Y", IF($AF919="N/A", $Q919, $AF919), IF($AG919="N/A", $T919,$AG919)))))))</f>
        <v>0</v>
      </c>
      <c r="BP919" s="15">
        <f>IF(AX919="R", $CA919, IF(OR(AX919="P", AX919="T", AX919="N"), 0, IF($C919="DM", $T919, IF(OR(AX919="Y", AX919="IR"),$AM919,IF(AX919="C", IF($BI919="Y", IF($AF919="N/A", $Q919, $AF919), IF($AG919="N/A", $T919,$AG919)))))))</f>
        <v>0</v>
      </c>
      <c r="BQ919" s="15">
        <f>IF(AY919="R", $CA919, IF(OR(AY919="P", AY919="T", AY919="N"), 0, IF($C919="DM", $T919, IF(OR(AY919="Y", AY919="IR"),$AM919,IF(AY919="C", IF($BI919="Y", IF($AF919="N/A", $Q919, $AF919), IF($AG919="N/A", $T919,$AG919)))))))</f>
        <v>0</v>
      </c>
      <c r="BR919" s="15">
        <f>IF(AZ919="R", $CA919, IF(OR(AZ919="P", AZ919="T", AZ919="N"), 0, IF($C919="DM", $T919, IF(OR(AZ919="Y", AZ919="IR"),$AM919,IF(AZ919="C", IF($BI919="Y", IF($AF919="N/A", $Q919, $AF919), IF($AG919="N/A", $T919,$AG919)))))))</f>
        <v>0</v>
      </c>
      <c r="BS919" s="15">
        <f>IF(BA919="R", $CA919, IF(OR(BA919="P", BA919="T", BA919="N"), 0, IF($C919="DM", $T919, IF(OR(BA919="Y", BA919="IR"),$AM919,IF(BA919="C", IF($BI919="Y", IF($AF919="N/A", $Q919, $AF919), IF($AG919="N/A", $T919,$AG919)))))))</f>
        <v>0</v>
      </c>
      <c r="BT919" s="15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0</v>
      </c>
      <c r="BU919" s="15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0</v>
      </c>
      <c r="BV919" s="15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0</v>
      </c>
      <c r="BW919" s="15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0</v>
      </c>
      <c r="BX919" s="15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0</v>
      </c>
      <c r="BY919" s="15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0</v>
      </c>
      <c r="BZ919" s="15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0</v>
      </c>
      <c r="CA919" s="14" t="s">
        <v>75</v>
      </c>
      <c r="CB919" s="15">
        <f>BZ919</f>
        <v>0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G:0 GR:0</v>
      </c>
      <c r="CH919" s="6"/>
      <c r="CK919" s="6"/>
      <c r="CL919" s="6"/>
      <c r="CM919" s="6"/>
      <c r="CN919" s="6"/>
      <c r="CO919" s="6"/>
      <c r="CP919" s="6"/>
    </row>
    <row r="920" spans="1:94" x14ac:dyDescent="0.25">
      <c r="A920" s="13">
        <v>6315</v>
      </c>
      <c r="B920" s="14"/>
      <c r="C920" s="14"/>
      <c r="D920" s="14"/>
      <c r="E920" s="14" t="e">
        <f>VLOOKUP(B920, 'Rookie Year'!$A$2:$B$55555,2,FALSE)</f>
        <v>#N/A</v>
      </c>
      <c r="F920" s="14">
        <v>2025</v>
      </c>
      <c r="G920" s="14" t="s">
        <v>42</v>
      </c>
      <c r="H920" s="14"/>
      <c r="I920" s="15"/>
      <c r="J920" s="14">
        <v>1</v>
      </c>
      <c r="K920" s="16">
        <f>IF(AND(G920&lt;&gt;"N",R920="N/A"), IF(I920&lt;4, 0, 0.25),IF(I920=1, IF(J920=1,0.25, 0.25), IF(I920&lt;13, 0.25, IF(I920&lt;26, 0.4, IF(I920&lt;51, 0.6, 0.75)))))</f>
        <v>0.25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1</v>
      </c>
      <c r="T920" s="15">
        <f>IF($S920&lt;1, "N/A", $M920)</f>
        <v>0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List'!$A$3:$AE$1972,19,FALSE)))</f>
        <v>N/A</v>
      </c>
      <c r="AB920" s="14" t="str">
        <f>IF(C920="DM", "N/A", IF(Z920="No","N/A",VLOOKUP(B920,'Extension List'!$A$3:$AE$1972,21,FALSE)))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>
        <f>IF(AD920="N/A", L920+T920, L920+AG920)</f>
        <v>0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42</v>
      </c>
      <c r="AS920" s="14" t="s">
        <v>42</v>
      </c>
      <c r="AT920" s="14" t="s">
        <v>42</v>
      </c>
      <c r="AU920" s="14" t="s">
        <v>42</v>
      </c>
      <c r="AV920" s="14" t="s">
        <v>42</v>
      </c>
      <c r="AW920" s="14" t="s">
        <v>42</v>
      </c>
      <c r="AX920" s="14" t="s">
        <v>42</v>
      </c>
      <c r="AY920" s="14" t="s">
        <v>40</v>
      </c>
      <c r="AZ920" s="14" t="s">
        <v>40</v>
      </c>
      <c r="BA920" s="14" t="s">
        <v>40</v>
      </c>
      <c r="BB920" s="14" t="s">
        <v>40</v>
      </c>
      <c r="BC920" s="14" t="s">
        <v>40</v>
      </c>
      <c r="BD920" s="14" t="s">
        <v>40</v>
      </c>
      <c r="BE920" s="14" t="s">
        <v>40</v>
      </c>
      <c r="BF920" s="14" t="s">
        <v>40</v>
      </c>
      <c r="BG920" s="14" t="s">
        <v>40</v>
      </c>
      <c r="BH920" s="14" t="s">
        <v>40</v>
      </c>
      <c r="BJ920" s="15">
        <f>IF(AR920="R", $CA920, IF(OR(AR920="P", AR920="T", AR920="N"), 0, IF($C920="DM", $T920, IF(OR(AR920="Y", AR920="IR"),$AM920,IF(AR920="C", IF($BI920="Y", IF($AF920="N/A", $Q920, $AF920), IF($AG920="N/A", $T920,$AG920)))))))</f>
        <v>0</v>
      </c>
      <c r="BK920" s="15">
        <f>IF(AS920="R", $CA920, IF(OR(AS920="P", AS920="T", AS920="N"), 0, IF($C920="DM", $T920, IF(OR(AS920="Y", AS920="IR"),$AM920,IF(AS920="C", IF($BI920="Y", IF($AF920="N/A", $Q920, $AF920), IF($AG920="N/A", $T920,$AG920)))))))</f>
        <v>0</v>
      </c>
      <c r="BL920" s="15">
        <f>IF(AT920="R", $CA920, IF(OR(AT920="P", AT920="T", AT920="N"), 0, IF($C920="DM", $T920, IF(OR(AT920="Y", AT920="IR"),$AM920,IF(AT920="C", IF($BI920="Y", IF($AF920="N/A", $Q920, $AF920), IF($AG920="N/A", $T920,$AG920)))))))</f>
        <v>0</v>
      </c>
      <c r="BM920" s="15">
        <f>IF(AU920="R", $CA920, IF(OR(AU920="P", AU920="T", AU920="N"), 0, IF($C920="DM", $T920, IF(OR(AU920="Y", AU920="IR"),$AM920,IF(AU920="C", IF($BI920="Y", IF($AF920="N/A", $Q920, $AF920), IF($AG920="N/A", $T920,$AG920)))))))</f>
        <v>0</v>
      </c>
      <c r="BN920" s="15">
        <f>IF(AV920="R", $CA920, IF(OR(AV920="P", AV920="T", AV920="N"), 0, IF($C920="DM", $T920, IF(OR(AV920="Y", AV920="IR"),$AM920,IF(AV920="C", IF($BI920="Y", IF($AF920="N/A", $Q920, $AF920), IF($AG920="N/A", $T920,$AG920)))))))</f>
        <v>0</v>
      </c>
      <c r="BO920" s="15">
        <f>IF(AW920="R", $CA920, IF(OR(AW920="P", AW920="T", AW920="N"), 0, IF($C920="DM", $T920, IF(OR(AW920="Y", AW920="IR"),$AM920,IF(AW920="C", IF($BI920="Y", IF($AF920="N/A", $Q920, $AF920), IF($AG920="N/A", $T920,$AG920)))))))</f>
        <v>0</v>
      </c>
      <c r="BP920" s="15">
        <f>IF(AX920="R", $CA920, IF(OR(AX920="P", AX920="T", AX920="N"), 0, IF($C920="DM", $T920, IF(OR(AX920="Y", AX920="IR"),$AM920,IF(AX920="C", IF($BI920="Y", IF($AF920="N/A", $Q920, $AF920), IF($AG920="N/A", $T920,$AG920)))))))</f>
        <v>0</v>
      </c>
      <c r="BQ920" s="15">
        <f>IF(AY920="R", $CA920, IF(OR(AY920="P", AY920="T", AY920="N"), 0, IF($C920="DM", $T920, IF(OR(AY920="Y", AY920="IR"),$AM920,IF(AY920="C", IF($BI920="Y", IF($AF920="N/A", $Q920, $AF920), IF($AG920="N/A", $T920,$AG920)))))))</f>
        <v>0</v>
      </c>
      <c r="BR920" s="15">
        <f>IF(AZ920="R", $CA920, IF(OR(AZ920="P", AZ920="T", AZ920="N"), 0, IF($C920="DM", $T920, IF(OR(AZ920="Y", AZ920="IR"),$AM920,IF(AZ920="C", IF($BI920="Y", IF($AF920="N/A", $Q920, $AF920), IF($AG920="N/A", $T920,$AG920)))))))</f>
        <v>0</v>
      </c>
      <c r="BS920" s="15">
        <f>IF(BA920="R", $CA920, IF(OR(BA920="P", BA920="T", BA920="N"), 0, IF($C920="DM", $T920, IF(OR(BA920="Y", BA920="IR"),$AM920,IF(BA920="C", IF($BI920="Y", IF($AF920="N/A", $Q920, $AF920), IF($AG920="N/A", $T920,$AG920)))))))</f>
        <v>0</v>
      </c>
      <c r="BT920" s="15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0</v>
      </c>
      <c r="BU920" s="15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0</v>
      </c>
      <c r="BV920" s="15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0</v>
      </c>
      <c r="BW920" s="15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0</v>
      </c>
      <c r="BX920" s="15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0</v>
      </c>
      <c r="BY920" s="15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0</v>
      </c>
      <c r="BZ920" s="15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0</v>
      </c>
      <c r="CA920" s="14" t="s">
        <v>75</v>
      </c>
      <c r="CB920" s="15">
        <f>BZ920</f>
        <v>0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  <c r="CH920" s="6"/>
      <c r="CK920" s="6"/>
      <c r="CL920" s="6"/>
      <c r="CM920" s="6"/>
      <c r="CN920" s="6"/>
      <c r="CO920" s="6"/>
      <c r="CP920" s="6"/>
    </row>
    <row r="921" spans="1:94" x14ac:dyDescent="0.25">
      <c r="A921" s="13">
        <v>6316</v>
      </c>
      <c r="B921" s="14"/>
      <c r="C921" s="14"/>
      <c r="D921" s="14"/>
      <c r="E921" s="14" t="e">
        <f>VLOOKUP(B921, 'Rookie Year'!$A$2:$B$55555,2,FALSE)</f>
        <v>#N/A</v>
      </c>
      <c r="F921" s="14">
        <v>2025</v>
      </c>
      <c r="G921" s="14" t="s">
        <v>42</v>
      </c>
      <c r="H921" s="14"/>
      <c r="I921" s="15"/>
      <c r="J921" s="14">
        <v>1</v>
      </c>
      <c r="K921" s="16">
        <f>IF(AND(G921&lt;&gt;"N",R921="N/A"), IF(I921&lt;4, 0, 0.25),IF(I921=1, IF(J921=1,0.25, 0.25), IF(I921&lt;13, 0.25, IF(I921&lt;26, 0.4, IF(I921&lt;51, 0.6, 0.75)))))</f>
        <v>0.25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1</v>
      </c>
      <c r="T921" s="15">
        <f>IF($S921&lt;1, "N/A", $M921)</f>
        <v>0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List'!$A$3:$AE$1972,19,FALSE)))</f>
        <v>N/A</v>
      </c>
      <c r="AB921" s="14" t="str">
        <f>IF(C921="DM", "N/A", IF(Z921="No","N/A",VLOOKUP(B921,'Extension List'!$A$3:$AE$1972,21,FALSE)))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>
        <f>IF(AD921="N/A", L921+T921, L921+AG921)</f>
        <v>0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42</v>
      </c>
      <c r="AS921" s="14" t="s">
        <v>42</v>
      </c>
      <c r="AT921" s="14" t="s">
        <v>42</v>
      </c>
      <c r="AU921" s="14" t="s">
        <v>42</v>
      </c>
      <c r="AV921" s="14" t="s">
        <v>42</v>
      </c>
      <c r="AW921" s="14" t="s">
        <v>42</v>
      </c>
      <c r="AX921" s="14" t="s">
        <v>42</v>
      </c>
      <c r="AY921" s="14" t="s">
        <v>40</v>
      </c>
      <c r="AZ921" s="14" t="s">
        <v>40</v>
      </c>
      <c r="BA921" s="14" t="s">
        <v>40</v>
      </c>
      <c r="BB921" s="14" t="s">
        <v>40</v>
      </c>
      <c r="BC921" s="14" t="s">
        <v>40</v>
      </c>
      <c r="BD921" s="14" t="s">
        <v>40</v>
      </c>
      <c r="BE921" s="14" t="s">
        <v>40</v>
      </c>
      <c r="BF921" s="14" t="s">
        <v>40</v>
      </c>
      <c r="BG921" s="14" t="s">
        <v>40</v>
      </c>
      <c r="BH921" s="14" t="s">
        <v>40</v>
      </c>
      <c r="BJ921" s="15">
        <f>IF(AR921="R", $CA921, IF(OR(AR921="P", AR921="T", AR921="N"), 0, IF($C921="DM", $T921, IF(OR(AR921="Y", AR921="IR"),$AM921,IF(AR921="C", IF($BI921="Y", IF($AF921="N/A", $Q921, $AF921), IF($AG921="N/A", $T921,$AG921)))))))</f>
        <v>0</v>
      </c>
      <c r="BK921" s="15">
        <f>IF(AS921="R", $CA921, IF(OR(AS921="P", AS921="T", AS921="N"), 0, IF($C921="DM", $T921, IF(OR(AS921="Y", AS921="IR"),$AM921,IF(AS921="C", IF($BI921="Y", IF($AF921="N/A", $Q921, $AF921), IF($AG921="N/A", $T921,$AG921)))))))</f>
        <v>0</v>
      </c>
      <c r="BL921" s="15">
        <f>IF(AT921="R", $CA921, IF(OR(AT921="P", AT921="T", AT921="N"), 0, IF($C921="DM", $T921, IF(OR(AT921="Y", AT921="IR"),$AM921,IF(AT921="C", IF($BI921="Y", IF($AF921="N/A", $Q921, $AF921), IF($AG921="N/A", $T921,$AG921)))))))</f>
        <v>0</v>
      </c>
      <c r="BM921" s="15">
        <f>IF(AU921="R", $CA921, IF(OR(AU921="P", AU921="T", AU921="N"), 0, IF($C921="DM", $T921, IF(OR(AU921="Y", AU921="IR"),$AM921,IF(AU921="C", IF($BI921="Y", IF($AF921="N/A", $Q921, $AF921), IF($AG921="N/A", $T921,$AG921)))))))</f>
        <v>0</v>
      </c>
      <c r="BN921" s="15">
        <f>IF(AV921="R", $CA921, IF(OR(AV921="P", AV921="T", AV921="N"), 0, IF($C921="DM", $T921, IF(OR(AV921="Y", AV921="IR"),$AM921,IF(AV921="C", IF($BI921="Y", IF($AF921="N/A", $Q921, $AF921), IF($AG921="N/A", $T921,$AG921)))))))</f>
        <v>0</v>
      </c>
      <c r="BO921" s="15">
        <f>IF(AW921="R", $CA921, IF(OR(AW921="P", AW921="T", AW921="N"), 0, IF($C921="DM", $T921, IF(OR(AW921="Y", AW921="IR"),$AM921,IF(AW921="C", IF($BI921="Y", IF($AF921="N/A", $Q921, $AF921), IF($AG921="N/A", $T921,$AG921)))))))</f>
        <v>0</v>
      </c>
      <c r="BP921" s="15">
        <f>IF(AX921="R", $CA921, IF(OR(AX921="P", AX921="T", AX921="N"), 0, IF($C921="DM", $T921, IF(OR(AX921="Y", AX921="IR"),$AM921,IF(AX921="C", IF($BI921="Y", IF($AF921="N/A", $Q921, $AF921), IF($AG921="N/A", $T921,$AG921)))))))</f>
        <v>0</v>
      </c>
      <c r="BQ921" s="15">
        <f>IF(AY921="R", $CA921, IF(OR(AY921="P", AY921="T", AY921="N"), 0, IF($C921="DM", $T921, IF(OR(AY921="Y", AY921="IR"),$AM921,IF(AY921="C", IF($BI921="Y", IF($AF921="N/A", $Q921, $AF921), IF($AG921="N/A", $T921,$AG921)))))))</f>
        <v>0</v>
      </c>
      <c r="BR921" s="15">
        <f>IF(AZ921="R", $CA921, IF(OR(AZ921="P", AZ921="T", AZ921="N"), 0, IF($C921="DM", $T921, IF(OR(AZ921="Y", AZ921="IR"),$AM921,IF(AZ921="C", IF($BI921="Y", IF($AF921="N/A", $Q921, $AF921), IF($AG921="N/A", $T921,$AG921)))))))</f>
        <v>0</v>
      </c>
      <c r="BS921" s="15">
        <f>IF(BA921="R", $CA921, IF(OR(BA921="P", BA921="T", BA921="N"), 0, IF($C921="DM", $T921, IF(OR(BA921="Y", BA921="IR"),$AM921,IF(BA921="C", IF($BI921="Y", IF($AF921="N/A", $Q921, $AF921), IF($AG921="N/A", $T921,$AG921)))))))</f>
        <v>0</v>
      </c>
      <c r="BT921" s="15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0</v>
      </c>
      <c r="BU921" s="15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0</v>
      </c>
      <c r="BV921" s="15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0</v>
      </c>
      <c r="BW921" s="15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0</v>
      </c>
      <c r="BX921" s="15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0</v>
      </c>
      <c r="BY921" s="15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0</v>
      </c>
      <c r="BZ921" s="15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0</v>
      </c>
      <c r="CA921" s="14" t="s">
        <v>75</v>
      </c>
      <c r="CB921" s="15">
        <f>BZ921</f>
        <v>0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  <c r="CH921" s="6"/>
      <c r="CK921" s="6"/>
      <c r="CL921" s="6"/>
      <c r="CM921" s="6"/>
      <c r="CN921" s="6"/>
      <c r="CO921" s="6"/>
      <c r="CP921" s="6"/>
    </row>
    <row r="922" spans="1:94" x14ac:dyDescent="0.25">
      <c r="A922" s="13">
        <v>6317</v>
      </c>
      <c r="B922" s="14"/>
      <c r="C922" s="14"/>
      <c r="D922" s="14"/>
      <c r="E922" s="14" t="e">
        <f>VLOOKUP(B922, 'Rookie Year'!$A$2:$B$55555,2,FALSE)</f>
        <v>#N/A</v>
      </c>
      <c r="F922" s="14">
        <v>2025</v>
      </c>
      <c r="G922" s="14" t="s">
        <v>42</v>
      </c>
      <c r="H922" s="14"/>
      <c r="I922" s="15"/>
      <c r="J922" s="14">
        <v>1</v>
      </c>
      <c r="K922" s="16">
        <f>IF(AND(G922&lt;&gt;"N",R922="N/A"), IF(I922&lt;4, 0, 0.25),IF(I922=1, IF(J922=1,0.25, 0.25), IF(I922&lt;13, 0.25, IF(I922&lt;26, 0.4, IF(I922&lt;51, 0.6, 0.75)))))</f>
        <v>0.25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1</v>
      </c>
      <c r="T922" s="15">
        <f>IF($S922&lt;1, "N/A", $M922)</f>
        <v>0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List'!$A$3:$AE$1972,19,FALSE)))</f>
        <v>N/A</v>
      </c>
      <c r="AB922" s="14" t="str">
        <f>IF(C922="DM", "N/A", IF(Z922="No","N/A",VLOOKUP(B922,'Extension List'!$A$3:$AE$1972,21,FALSE)))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>
        <f>IF(AD922="N/A", L922+T922, L922+AG922)</f>
        <v>0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42</v>
      </c>
      <c r="AS922" s="14" t="s">
        <v>42</v>
      </c>
      <c r="AT922" s="14" t="s">
        <v>42</v>
      </c>
      <c r="AU922" s="14" t="s">
        <v>42</v>
      </c>
      <c r="AV922" s="14" t="s">
        <v>42</v>
      </c>
      <c r="AW922" s="14" t="s">
        <v>42</v>
      </c>
      <c r="AX922" s="14" t="s">
        <v>42</v>
      </c>
      <c r="AY922" s="14" t="s">
        <v>40</v>
      </c>
      <c r="AZ922" s="14" t="s">
        <v>40</v>
      </c>
      <c r="BA922" s="14" t="s">
        <v>40</v>
      </c>
      <c r="BB922" s="14" t="s">
        <v>40</v>
      </c>
      <c r="BC922" s="14" t="s">
        <v>40</v>
      </c>
      <c r="BD922" s="14" t="s">
        <v>40</v>
      </c>
      <c r="BE922" s="14" t="s">
        <v>40</v>
      </c>
      <c r="BF922" s="14" t="s">
        <v>40</v>
      </c>
      <c r="BG922" s="14" t="s">
        <v>40</v>
      </c>
      <c r="BH922" s="14" t="s">
        <v>40</v>
      </c>
      <c r="BJ922" s="15">
        <f>IF(AR922="R", $CA922, IF(OR(AR922="P", AR922="T", AR922="N"), 0, IF($C922="DM", $T922, IF(OR(AR922="Y", AR922="IR"),$AM922,IF(AR922="C", IF($BI922="Y", IF($AF922="N/A", $Q922, $AF922), IF($AG922="N/A", $T922,$AG922)))))))</f>
        <v>0</v>
      </c>
      <c r="BK922" s="15">
        <f>IF(AS922="R", $CA922, IF(OR(AS922="P", AS922="T", AS922="N"), 0, IF($C922="DM", $T922, IF(OR(AS922="Y", AS922="IR"),$AM922,IF(AS922="C", IF($BI922="Y", IF($AF922="N/A", $Q922, $AF922), IF($AG922="N/A", $T922,$AG922)))))))</f>
        <v>0</v>
      </c>
      <c r="BL922" s="15">
        <f>IF(AT922="R", $CA922, IF(OR(AT922="P", AT922="T", AT922="N"), 0, IF($C922="DM", $T922, IF(OR(AT922="Y", AT922="IR"),$AM922,IF(AT922="C", IF($BI922="Y", IF($AF922="N/A", $Q922, $AF922), IF($AG922="N/A", $T922,$AG922)))))))</f>
        <v>0</v>
      </c>
      <c r="BM922" s="15">
        <f>IF(AU922="R", $CA922, IF(OR(AU922="P", AU922="T", AU922="N"), 0, IF($C922="DM", $T922, IF(OR(AU922="Y", AU922="IR"),$AM922,IF(AU922="C", IF($BI922="Y", IF($AF922="N/A", $Q922, $AF922), IF($AG922="N/A", $T922,$AG922)))))))</f>
        <v>0</v>
      </c>
      <c r="BN922" s="15">
        <f>IF(AV922="R", $CA922, IF(OR(AV922="P", AV922="T", AV922="N"), 0, IF($C922="DM", $T922, IF(OR(AV922="Y", AV922="IR"),$AM922,IF(AV922="C", IF($BI922="Y", IF($AF922="N/A", $Q922, $AF922), IF($AG922="N/A", $T922,$AG922)))))))</f>
        <v>0</v>
      </c>
      <c r="BO922" s="15">
        <f>IF(AW922="R", $CA922, IF(OR(AW922="P", AW922="T", AW922="N"), 0, IF($C922="DM", $T922, IF(OR(AW922="Y", AW922="IR"),$AM922,IF(AW922="C", IF($BI922="Y", IF($AF922="N/A", $Q922, $AF922), IF($AG922="N/A", $T922,$AG922)))))))</f>
        <v>0</v>
      </c>
      <c r="BP922" s="15">
        <f>IF(AX922="R", $CA922, IF(OR(AX922="P", AX922="T", AX922="N"), 0, IF($C922="DM", $T922, IF(OR(AX922="Y", AX922="IR"),$AM922,IF(AX922="C", IF($BI922="Y", IF($AF922="N/A", $Q922, $AF922), IF($AG922="N/A", $T922,$AG922)))))))</f>
        <v>0</v>
      </c>
      <c r="BQ922" s="15">
        <f>IF(AY922="R", $CA922, IF(OR(AY922="P", AY922="T", AY922="N"), 0, IF($C922="DM", $T922, IF(OR(AY922="Y", AY922="IR"),$AM922,IF(AY922="C", IF($BI922="Y", IF($AF922="N/A", $Q922, $AF922), IF($AG922="N/A", $T922,$AG922)))))))</f>
        <v>0</v>
      </c>
      <c r="BR922" s="15">
        <f>IF(AZ922="R", $CA922, IF(OR(AZ922="P", AZ922="T", AZ922="N"), 0, IF($C922="DM", $T922, IF(OR(AZ922="Y", AZ922="IR"),$AM922,IF(AZ922="C", IF($BI922="Y", IF($AF922="N/A", $Q922, $AF922), IF($AG922="N/A", $T922,$AG922)))))))</f>
        <v>0</v>
      </c>
      <c r="BS922" s="15">
        <f>IF(BA922="R", $CA922, IF(OR(BA922="P", BA922="T", BA922="N"), 0, IF($C922="DM", $T922, IF(OR(BA922="Y", BA922="IR"),$AM922,IF(BA922="C", IF($BI922="Y", IF($AF922="N/A", $Q922, $AF922), IF($AG922="N/A", $T922,$AG922)))))))</f>
        <v>0</v>
      </c>
      <c r="BT922" s="15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0</v>
      </c>
      <c r="BU922" s="15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0</v>
      </c>
      <c r="BV922" s="15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0</v>
      </c>
      <c r="BW922" s="15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0</v>
      </c>
      <c r="BX922" s="15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0</v>
      </c>
      <c r="BY922" s="15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0</v>
      </c>
      <c r="BZ922" s="15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0</v>
      </c>
      <c r="CA922" s="14" t="s">
        <v>75</v>
      </c>
      <c r="CB922" s="15">
        <f>BZ922</f>
        <v>0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  <c r="CH922" s="6"/>
      <c r="CK922" s="6"/>
      <c r="CL922" s="6"/>
      <c r="CM922" s="6"/>
      <c r="CN922" s="6"/>
      <c r="CO922" s="6"/>
      <c r="CP922" s="6"/>
    </row>
    <row r="923" spans="1:94" x14ac:dyDescent="0.25">
      <c r="A923" s="13">
        <v>6318</v>
      </c>
      <c r="B923" s="14"/>
      <c r="C923" s="14"/>
      <c r="D923" s="14"/>
      <c r="E923" s="14" t="e">
        <f>VLOOKUP(B923, 'Rookie Year'!$A$2:$B$55555,2,FALSE)</f>
        <v>#N/A</v>
      </c>
      <c r="F923" s="14">
        <v>2025</v>
      </c>
      <c r="G923" s="14" t="s">
        <v>42</v>
      </c>
      <c r="H923" s="14"/>
      <c r="I923" s="15"/>
      <c r="J923" s="14">
        <v>1</v>
      </c>
      <c r="K923" s="16">
        <f>IF(AND(G923&lt;&gt;"N",R923="N/A"), IF(I923&lt;4, 0, 0.25),IF(I923=1, IF(J923=1,0.25, 0.25), IF(I923&lt;13, 0.25, IF(I923&lt;26, 0.4, IF(I923&lt;51, 0.6, 0.75)))))</f>
        <v>0.25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1</v>
      </c>
      <c r="T923" s="15">
        <f>IF($S923&lt;1, "N/A", $M923)</f>
        <v>0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List'!$A$3:$AE$1972,19,FALSE)))</f>
        <v>N/A</v>
      </c>
      <c r="AB923" s="14" t="str">
        <f>IF(C923="DM", "N/A", IF(Z923="No","N/A",VLOOKUP(B923,'Extension List'!$A$3:$AE$1972,21,FALSE)))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>
        <f>IF(AD923="N/A", L923+T923, L923+AG923)</f>
        <v>0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42</v>
      </c>
      <c r="AS923" s="14" t="s">
        <v>42</v>
      </c>
      <c r="AT923" s="14" t="s">
        <v>42</v>
      </c>
      <c r="AU923" s="14" t="s">
        <v>42</v>
      </c>
      <c r="AV923" s="14" t="s">
        <v>42</v>
      </c>
      <c r="AW923" s="14" t="s">
        <v>42</v>
      </c>
      <c r="AX923" s="14" t="s">
        <v>42</v>
      </c>
      <c r="AY923" s="14" t="s">
        <v>40</v>
      </c>
      <c r="AZ923" s="14" t="s">
        <v>40</v>
      </c>
      <c r="BA923" s="14" t="s">
        <v>40</v>
      </c>
      <c r="BB923" s="14" t="s">
        <v>40</v>
      </c>
      <c r="BC923" s="14" t="s">
        <v>40</v>
      </c>
      <c r="BD923" s="14" t="s">
        <v>40</v>
      </c>
      <c r="BE923" s="14" t="s">
        <v>40</v>
      </c>
      <c r="BF923" s="14" t="s">
        <v>40</v>
      </c>
      <c r="BG923" s="14" t="s">
        <v>40</v>
      </c>
      <c r="BH923" s="14" t="s">
        <v>40</v>
      </c>
      <c r="BJ923" s="15">
        <f>IF(AR923="R", $CA923, IF(OR(AR923="P", AR923="T", AR923="N"), 0, IF($C923="DM", $T923, IF(OR(AR923="Y", AR923="IR"),$AM923,IF(AR923="C", IF($BI923="Y", IF($AF923="N/A", $Q923, $AF923), IF($AG923="N/A", $T923,$AG923)))))))</f>
        <v>0</v>
      </c>
      <c r="BK923" s="15">
        <f>IF(AS923="R", $CA923, IF(OR(AS923="P", AS923="T", AS923="N"), 0, IF($C923="DM", $T923, IF(OR(AS923="Y", AS923="IR"),$AM923,IF(AS923="C", IF($BI923="Y", IF($AF923="N/A", $Q923, $AF923), IF($AG923="N/A", $T923,$AG923)))))))</f>
        <v>0</v>
      </c>
      <c r="BL923" s="15">
        <f>IF(AT923="R", $CA923, IF(OR(AT923="P", AT923="T", AT923="N"), 0, IF($C923="DM", $T923, IF(OR(AT923="Y", AT923="IR"),$AM923,IF(AT923="C", IF($BI923="Y", IF($AF923="N/A", $Q923, $AF923), IF($AG923="N/A", $T923,$AG923)))))))</f>
        <v>0</v>
      </c>
      <c r="BM923" s="15">
        <f>IF(AU923="R", $CA923, IF(OR(AU923="P", AU923="T", AU923="N"), 0, IF($C923="DM", $T923, IF(OR(AU923="Y", AU923="IR"),$AM923,IF(AU923="C", IF($BI923="Y", IF($AF923="N/A", $Q923, $AF923), IF($AG923="N/A", $T923,$AG923)))))))</f>
        <v>0</v>
      </c>
      <c r="BN923" s="15">
        <f>IF(AV923="R", $CA923, IF(OR(AV923="P", AV923="T", AV923="N"), 0, IF($C923="DM", $T923, IF(OR(AV923="Y", AV923="IR"),$AM923,IF(AV923="C", IF($BI923="Y", IF($AF923="N/A", $Q923, $AF923), IF($AG923="N/A", $T923,$AG923)))))))</f>
        <v>0</v>
      </c>
      <c r="BO923" s="15">
        <f>IF(AW923="R", $CA923, IF(OR(AW923="P", AW923="T", AW923="N"), 0, IF($C923="DM", $T923, IF(OR(AW923="Y", AW923="IR"),$AM923,IF(AW923="C", IF($BI923="Y", IF($AF923="N/A", $Q923, $AF923), IF($AG923="N/A", $T923,$AG923)))))))</f>
        <v>0</v>
      </c>
      <c r="BP923" s="15">
        <f>IF(AX923="R", $CA923, IF(OR(AX923="P", AX923="T", AX923="N"), 0, IF($C923="DM", $T923, IF(OR(AX923="Y", AX923="IR"),$AM923,IF(AX923="C", IF($BI923="Y", IF($AF923="N/A", $Q923, $AF923), IF($AG923="N/A", $T923,$AG923)))))))</f>
        <v>0</v>
      </c>
      <c r="BQ923" s="15">
        <f>IF(AY923="R", $CA923, IF(OR(AY923="P", AY923="T", AY923="N"), 0, IF($C923="DM", $T923, IF(OR(AY923="Y", AY923="IR"),$AM923,IF(AY923="C", IF($BI923="Y", IF($AF923="N/A", $Q923, $AF923), IF($AG923="N/A", $T923,$AG923)))))))</f>
        <v>0</v>
      </c>
      <c r="BR923" s="15">
        <f>IF(AZ923="R", $CA923, IF(OR(AZ923="P", AZ923="T", AZ923="N"), 0, IF($C923="DM", $T923, IF(OR(AZ923="Y", AZ923="IR"),$AM923,IF(AZ923="C", IF($BI923="Y", IF($AF923="N/A", $Q923, $AF923), IF($AG923="N/A", $T923,$AG923)))))))</f>
        <v>0</v>
      </c>
      <c r="BS923" s="15">
        <f>IF(BA923="R", $CA923, IF(OR(BA923="P", BA923="T", BA923="N"), 0, IF($C923="DM", $T923, IF(OR(BA923="Y", BA923="IR"),$AM923,IF(BA923="C", IF($BI923="Y", IF($AF923="N/A", $Q923, $AF923), IF($AG923="N/A", $T923,$AG923)))))))</f>
        <v>0</v>
      </c>
      <c r="BT923" s="15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0</v>
      </c>
      <c r="BU923" s="15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0</v>
      </c>
      <c r="BV923" s="15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0</v>
      </c>
      <c r="BW923" s="15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0</v>
      </c>
      <c r="BX923" s="15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0</v>
      </c>
      <c r="BY923" s="15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0</v>
      </c>
      <c r="BZ923" s="15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0</v>
      </c>
      <c r="CA923" s="14" t="s">
        <v>75</v>
      </c>
      <c r="CB923" s="15">
        <f>BZ923</f>
        <v>0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  <c r="CH923" s="6"/>
      <c r="CK923" s="6"/>
      <c r="CL923" s="6"/>
      <c r="CM923" s="6"/>
      <c r="CN923" s="6"/>
      <c r="CO923" s="6"/>
      <c r="CP923" s="6"/>
    </row>
    <row r="924" spans="1:94" x14ac:dyDescent="0.25">
      <c r="A924" s="13">
        <v>6319</v>
      </c>
      <c r="B924" s="14"/>
      <c r="C924" s="14"/>
      <c r="D924" s="14"/>
      <c r="E924" s="14" t="e">
        <f>VLOOKUP(B924, 'Rookie Year'!$A$2:$B$55555,2,FALSE)</f>
        <v>#N/A</v>
      </c>
      <c r="F924" s="14">
        <v>2025</v>
      </c>
      <c r="G924" s="14" t="s">
        <v>42</v>
      </c>
      <c r="H924" s="14"/>
      <c r="I924" s="15"/>
      <c r="J924" s="14">
        <v>1</v>
      </c>
      <c r="K924" s="16">
        <f>IF(AND(G924&lt;&gt;"N",R924="N/A"), IF(I924&lt;4, 0, 0.25),IF(I924=1, IF(J924=1,0.25, 0.25), IF(I924&lt;13, 0.25, IF(I924&lt;26, 0.4, IF(I924&lt;51, 0.6, 0.75)))))</f>
        <v>0.25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1</v>
      </c>
      <c r="T924" s="15">
        <f>IF($S924&lt;1, "N/A", $M924)</f>
        <v>0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List'!$A$3:$AE$1972,19,FALSE)))</f>
        <v>N/A</v>
      </c>
      <c r="AB924" s="14" t="str">
        <f>IF(C924="DM", "N/A", IF(Z924="No","N/A",VLOOKUP(B924,'Extension List'!$A$3:$AE$1972,21,FALSE)))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>
        <f>IF(AD924="N/A", L924+T924, L924+AG924)</f>
        <v>0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42</v>
      </c>
      <c r="AS924" s="14" t="s">
        <v>42</v>
      </c>
      <c r="AT924" s="14" t="s">
        <v>42</v>
      </c>
      <c r="AU924" s="14" t="s">
        <v>42</v>
      </c>
      <c r="AV924" s="14" t="s">
        <v>42</v>
      </c>
      <c r="AW924" s="14" t="s">
        <v>42</v>
      </c>
      <c r="AX924" s="14" t="s">
        <v>42</v>
      </c>
      <c r="AY924" s="14" t="s">
        <v>40</v>
      </c>
      <c r="AZ924" s="14" t="s">
        <v>40</v>
      </c>
      <c r="BA924" s="14" t="s">
        <v>40</v>
      </c>
      <c r="BB924" s="14" t="s">
        <v>40</v>
      </c>
      <c r="BC924" s="14" t="s">
        <v>40</v>
      </c>
      <c r="BD924" s="14" t="s">
        <v>40</v>
      </c>
      <c r="BE924" s="14" t="s">
        <v>40</v>
      </c>
      <c r="BF924" s="14" t="s">
        <v>40</v>
      </c>
      <c r="BG924" s="14" t="s">
        <v>40</v>
      </c>
      <c r="BH924" s="14" t="s">
        <v>40</v>
      </c>
      <c r="BJ924" s="15">
        <f>IF(AR924="R", $CA924, IF(OR(AR924="P", AR924="T", AR924="N"), 0, IF($C924="DM", $T924, IF(OR(AR924="Y", AR924="IR"),$AM924,IF(AR924="C", IF($BI924="Y", IF($AF924="N/A", $Q924, $AF924), IF($AG924="N/A", $T924,$AG924)))))))</f>
        <v>0</v>
      </c>
      <c r="BK924" s="15">
        <f>IF(AS924="R", $CA924, IF(OR(AS924="P", AS924="T", AS924="N"), 0, IF($C924="DM", $T924, IF(OR(AS924="Y", AS924="IR"),$AM924,IF(AS924="C", IF($BI924="Y", IF($AF924="N/A", $Q924, $AF924), IF($AG924="N/A", $T924,$AG924)))))))</f>
        <v>0</v>
      </c>
      <c r="BL924" s="15">
        <f>IF(AT924="R", $CA924, IF(OR(AT924="P", AT924="T", AT924="N"), 0, IF($C924="DM", $T924, IF(OR(AT924="Y", AT924="IR"),$AM924,IF(AT924="C", IF($BI924="Y", IF($AF924="N/A", $Q924, $AF924), IF($AG924="N/A", $T924,$AG924)))))))</f>
        <v>0</v>
      </c>
      <c r="BM924" s="15">
        <f>IF(AU924="R", $CA924, IF(OR(AU924="P", AU924="T", AU924="N"), 0, IF($C924="DM", $T924, IF(OR(AU924="Y", AU924="IR"),$AM924,IF(AU924="C", IF($BI924="Y", IF($AF924="N/A", $Q924, $AF924), IF($AG924="N/A", $T924,$AG924)))))))</f>
        <v>0</v>
      </c>
      <c r="BN924" s="15">
        <f>IF(AV924="R", $CA924, IF(OR(AV924="P", AV924="T", AV924="N"), 0, IF($C924="DM", $T924, IF(OR(AV924="Y", AV924="IR"),$AM924,IF(AV924="C", IF($BI924="Y", IF($AF924="N/A", $Q924, $AF924), IF($AG924="N/A", $T924,$AG924)))))))</f>
        <v>0</v>
      </c>
      <c r="BO924" s="15">
        <f>IF(AW924="R", $CA924, IF(OR(AW924="P", AW924="T", AW924="N"), 0, IF($C924="DM", $T924, IF(OR(AW924="Y", AW924="IR"),$AM924,IF(AW924="C", IF($BI924="Y", IF($AF924="N/A", $Q924, $AF924), IF($AG924="N/A", $T924,$AG924)))))))</f>
        <v>0</v>
      </c>
      <c r="BP924" s="15">
        <f>IF(AX924="R", $CA924, IF(OR(AX924="P", AX924="T", AX924="N"), 0, IF($C924="DM", $T924, IF(OR(AX924="Y", AX924="IR"),$AM924,IF(AX924="C", IF($BI924="Y", IF($AF924="N/A", $Q924, $AF924), IF($AG924="N/A", $T924,$AG924)))))))</f>
        <v>0</v>
      </c>
      <c r="BQ924" s="15">
        <f>IF(AY924="R", $CA924, IF(OR(AY924="P", AY924="T", AY924="N"), 0, IF($C924="DM", $T924, IF(OR(AY924="Y", AY924="IR"),$AM924,IF(AY924="C", IF($BI924="Y", IF($AF924="N/A", $Q924, $AF924), IF($AG924="N/A", $T924,$AG924)))))))</f>
        <v>0</v>
      </c>
      <c r="BR924" s="15">
        <f>IF(AZ924="R", $CA924, IF(OR(AZ924="P", AZ924="T", AZ924="N"), 0, IF($C924="DM", $T924, IF(OR(AZ924="Y", AZ924="IR"),$AM924,IF(AZ924="C", IF($BI924="Y", IF($AF924="N/A", $Q924, $AF924), IF($AG924="N/A", $T924,$AG924)))))))</f>
        <v>0</v>
      </c>
      <c r="BS924" s="15">
        <f>IF(BA924="R", $CA924, IF(OR(BA924="P", BA924="T", BA924="N"), 0, IF($C924="DM", $T924, IF(OR(BA924="Y", BA924="IR"),$AM924,IF(BA924="C", IF($BI924="Y", IF($AF924="N/A", $Q924, $AF924), IF($AG924="N/A", $T924,$AG924)))))))</f>
        <v>0</v>
      </c>
      <c r="BT924" s="15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0</v>
      </c>
      <c r="BU924" s="15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0</v>
      </c>
      <c r="BV924" s="15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0</v>
      </c>
      <c r="BW924" s="15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0</v>
      </c>
      <c r="BX924" s="15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0</v>
      </c>
      <c r="BY924" s="15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0</v>
      </c>
      <c r="BZ924" s="15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0</v>
      </c>
      <c r="CA924" s="14" t="s">
        <v>75</v>
      </c>
      <c r="CB924" s="15">
        <f>BZ924</f>
        <v>0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  <c r="CH924" s="6"/>
      <c r="CK924" s="6"/>
      <c r="CL924" s="6"/>
      <c r="CM924" s="6"/>
      <c r="CN924" s="6"/>
      <c r="CO924" s="6"/>
      <c r="CP924" s="6"/>
    </row>
    <row r="925" spans="1:94" x14ac:dyDescent="0.25">
      <c r="A925" s="13">
        <v>6320</v>
      </c>
      <c r="B925" s="14"/>
      <c r="C925" s="14"/>
      <c r="D925" s="14"/>
      <c r="E925" s="14" t="e">
        <f>VLOOKUP(B925, 'Rookie Year'!$A$2:$B$55555,2,FALSE)</f>
        <v>#N/A</v>
      </c>
      <c r="F925" s="14">
        <v>2025</v>
      </c>
      <c r="G925" s="14" t="s">
        <v>42</v>
      </c>
      <c r="H925" s="14"/>
      <c r="I925" s="15"/>
      <c r="J925" s="14">
        <v>1</v>
      </c>
      <c r="K925" s="16">
        <f>IF(AND(G925&lt;&gt;"N",R925="N/A"), IF(I925&lt;4, 0, 0.25),IF(I925=1, IF(J925=1,0.25, 0.25), IF(I925&lt;13, 0.25, IF(I925&lt;26, 0.4, IF(I925&lt;51, 0.6, 0.75)))))</f>
        <v>0.25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1</v>
      </c>
      <c r="T925" s="15">
        <f>IF($S925&lt;1, "N/A", $M925)</f>
        <v>0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List'!$A$3:$AE$1972,19,FALSE)))</f>
        <v>N/A</v>
      </c>
      <c r="AB925" s="14" t="str">
        <f>IF(C925="DM", "N/A", IF(Z925="No","N/A",VLOOKUP(B925,'Extension List'!$A$3:$AE$1972,21,FALSE)))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>
        <f>IF(AD925="N/A", L925+T925, L925+AG925)</f>
        <v>0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42</v>
      </c>
      <c r="AS925" s="14" t="s">
        <v>42</v>
      </c>
      <c r="AT925" s="14" t="s">
        <v>42</v>
      </c>
      <c r="AU925" s="14" t="s">
        <v>42</v>
      </c>
      <c r="AV925" s="14" t="s">
        <v>42</v>
      </c>
      <c r="AW925" s="14" t="s">
        <v>42</v>
      </c>
      <c r="AX925" s="14" t="s">
        <v>42</v>
      </c>
      <c r="AY925" s="14" t="s">
        <v>40</v>
      </c>
      <c r="AZ925" s="14" t="s">
        <v>40</v>
      </c>
      <c r="BA925" s="14" t="s">
        <v>40</v>
      </c>
      <c r="BB925" s="14" t="s">
        <v>40</v>
      </c>
      <c r="BC925" s="14" t="s">
        <v>40</v>
      </c>
      <c r="BD925" s="14" t="s">
        <v>40</v>
      </c>
      <c r="BE925" s="14" t="s">
        <v>40</v>
      </c>
      <c r="BF925" s="14" t="s">
        <v>40</v>
      </c>
      <c r="BG925" s="14" t="s">
        <v>40</v>
      </c>
      <c r="BH925" s="14" t="s">
        <v>40</v>
      </c>
      <c r="BJ925" s="15">
        <f>IF(AR925="R", $CA925, IF(OR(AR925="P", AR925="T", AR925="N"), 0, IF($C925="DM", $T925, IF(OR(AR925="Y", AR925="IR"),$AM925,IF(AR925="C", IF($BI925="Y", IF($AF925="N/A", $Q925, $AF925), IF($AG925="N/A", $T925,$AG925)))))))</f>
        <v>0</v>
      </c>
      <c r="BK925" s="15">
        <f>IF(AS925="R", $CA925, IF(OR(AS925="P", AS925="T", AS925="N"), 0, IF($C925="DM", $T925, IF(OR(AS925="Y", AS925="IR"),$AM925,IF(AS925="C", IF($BI925="Y", IF($AF925="N/A", $Q925, $AF925), IF($AG925="N/A", $T925,$AG925)))))))</f>
        <v>0</v>
      </c>
      <c r="BL925" s="15">
        <f>IF(AT925="R", $CA925, IF(OR(AT925="P", AT925="T", AT925="N"), 0, IF($C925="DM", $T925, IF(OR(AT925="Y", AT925="IR"),$AM925,IF(AT925="C", IF($BI925="Y", IF($AF925="N/A", $Q925, $AF925), IF($AG925="N/A", $T925,$AG925)))))))</f>
        <v>0</v>
      </c>
      <c r="BM925" s="15">
        <f>IF(AU925="R", $CA925, IF(OR(AU925="P", AU925="T", AU925="N"), 0, IF($C925="DM", $T925, IF(OR(AU925="Y", AU925="IR"),$AM925,IF(AU925="C", IF($BI925="Y", IF($AF925="N/A", $Q925, $AF925), IF($AG925="N/A", $T925,$AG925)))))))</f>
        <v>0</v>
      </c>
      <c r="BN925" s="15">
        <f>IF(AV925="R", $CA925, IF(OR(AV925="P", AV925="T", AV925="N"), 0, IF($C925="DM", $T925, IF(OR(AV925="Y", AV925="IR"),$AM925,IF(AV925="C", IF($BI925="Y", IF($AF925="N/A", $Q925, $AF925), IF($AG925="N/A", $T925,$AG925)))))))</f>
        <v>0</v>
      </c>
      <c r="BO925" s="15">
        <f>IF(AW925="R", $CA925, IF(OR(AW925="P", AW925="T", AW925="N"), 0, IF($C925="DM", $T925, IF(OR(AW925="Y", AW925="IR"),$AM925,IF(AW925="C", IF($BI925="Y", IF($AF925="N/A", $Q925, $AF925), IF($AG925="N/A", $T925,$AG925)))))))</f>
        <v>0</v>
      </c>
      <c r="BP925" s="15">
        <f>IF(AX925="R", $CA925, IF(OR(AX925="P", AX925="T", AX925="N"), 0, IF($C925="DM", $T925, IF(OR(AX925="Y", AX925="IR"),$AM925,IF(AX925="C", IF($BI925="Y", IF($AF925="N/A", $Q925, $AF925), IF($AG925="N/A", $T925,$AG925)))))))</f>
        <v>0</v>
      </c>
      <c r="BQ925" s="15">
        <f>IF(AY925="R", $CA925, IF(OR(AY925="P", AY925="T", AY925="N"), 0, IF($C925="DM", $T925, IF(OR(AY925="Y", AY925="IR"),$AM925,IF(AY925="C", IF($BI925="Y", IF($AF925="N/A", $Q925, $AF925), IF($AG925="N/A", $T925,$AG925)))))))</f>
        <v>0</v>
      </c>
      <c r="BR925" s="15">
        <f>IF(AZ925="R", $CA925, IF(OR(AZ925="P", AZ925="T", AZ925="N"), 0, IF($C925="DM", $T925, IF(OR(AZ925="Y", AZ925="IR"),$AM925,IF(AZ925="C", IF($BI925="Y", IF($AF925="N/A", $Q925, $AF925), IF($AG925="N/A", $T925,$AG925)))))))</f>
        <v>0</v>
      </c>
      <c r="BS925" s="15">
        <f>IF(BA925="R", $CA925, IF(OR(BA925="P", BA925="T", BA925="N"), 0, IF($C925="DM", $T925, IF(OR(BA925="Y", BA925="IR"),$AM925,IF(BA925="C", IF($BI925="Y", IF($AF925="N/A", $Q925, $AF925), IF($AG925="N/A", $T925,$AG925)))))))</f>
        <v>0</v>
      </c>
      <c r="BT925" s="15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0</v>
      </c>
      <c r="BU925" s="15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0</v>
      </c>
      <c r="BV925" s="15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0</v>
      </c>
      <c r="BW925" s="15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0</v>
      </c>
      <c r="BX925" s="15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0</v>
      </c>
      <c r="BY925" s="15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0</v>
      </c>
      <c r="BZ925" s="15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0</v>
      </c>
      <c r="CA925" s="14" t="s">
        <v>75</v>
      </c>
      <c r="CB925" s="15">
        <f>BZ925</f>
        <v>0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  <c r="CH925" s="6"/>
      <c r="CK925" s="6"/>
      <c r="CL925" s="6"/>
      <c r="CM925" s="6"/>
      <c r="CN925" s="6"/>
      <c r="CO925" s="6"/>
      <c r="CP925" s="6"/>
    </row>
    <row r="926" spans="1:94" x14ac:dyDescent="0.25">
      <c r="A926" s="13">
        <v>6321</v>
      </c>
      <c r="B926" s="14"/>
      <c r="C926" s="14"/>
      <c r="D926" s="14"/>
      <c r="E926" s="14" t="e">
        <f>VLOOKUP(B926, 'Rookie Year'!$A$2:$B$55555,2,FALSE)</f>
        <v>#N/A</v>
      </c>
      <c r="F926" s="14">
        <v>2025</v>
      </c>
      <c r="G926" s="14" t="s">
        <v>42</v>
      </c>
      <c r="H926" s="14"/>
      <c r="I926" s="15"/>
      <c r="J926" s="14">
        <v>1</v>
      </c>
      <c r="K926" s="16">
        <f>IF(AND(G926&lt;&gt;"N",R926="N/A"), IF(I926&lt;4, 0, 0.25),IF(I926=1, IF(J926=1,0.25, 0.25), IF(I926&lt;13, 0.25, IF(I926&lt;26, 0.4, IF(I926&lt;51, 0.6, 0.75)))))</f>
        <v>0.25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1</v>
      </c>
      <c r="T926" s="15">
        <f>IF($S926&lt;1, "N/A", $M926)</f>
        <v>0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List'!$A$3:$AE$1972,19,FALSE)))</f>
        <v>N/A</v>
      </c>
      <c r="AB926" s="14" t="str">
        <f>IF(C926="DM", "N/A", IF(Z926="No","N/A",VLOOKUP(B926,'Extension List'!$A$3:$AE$1972,21,FALSE)))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>
        <f>IF(AD926="N/A", L926+T926, L926+AG926)</f>
        <v>0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42</v>
      </c>
      <c r="AS926" s="14" t="s">
        <v>42</v>
      </c>
      <c r="AT926" s="14" t="s">
        <v>42</v>
      </c>
      <c r="AU926" s="14" t="s">
        <v>42</v>
      </c>
      <c r="AV926" s="14" t="s">
        <v>42</v>
      </c>
      <c r="AW926" s="14" t="s">
        <v>42</v>
      </c>
      <c r="AX926" s="14" t="s">
        <v>42</v>
      </c>
      <c r="AY926" s="14" t="s">
        <v>40</v>
      </c>
      <c r="AZ926" s="14" t="s">
        <v>40</v>
      </c>
      <c r="BA926" s="14" t="s">
        <v>40</v>
      </c>
      <c r="BB926" s="14" t="s">
        <v>40</v>
      </c>
      <c r="BC926" s="14" t="s">
        <v>40</v>
      </c>
      <c r="BD926" s="14" t="s">
        <v>40</v>
      </c>
      <c r="BE926" s="14" t="s">
        <v>40</v>
      </c>
      <c r="BF926" s="14" t="s">
        <v>40</v>
      </c>
      <c r="BG926" s="14" t="s">
        <v>40</v>
      </c>
      <c r="BH926" s="14" t="s">
        <v>40</v>
      </c>
      <c r="BJ926" s="15">
        <f>IF(AR926="R", $CA926, IF(OR(AR926="P", AR926="T", AR926="N"), 0, IF($C926="DM", $T926, IF(OR(AR926="Y", AR926="IR"),$AM926,IF(AR926="C", IF($BI926="Y", IF($AF926="N/A", $Q926, $AF926), IF($AG926="N/A", $T926,$AG926)))))))</f>
        <v>0</v>
      </c>
      <c r="BK926" s="15">
        <f>IF(AS926="R", $CA926, IF(OR(AS926="P", AS926="T", AS926="N"), 0, IF($C926="DM", $T926, IF(OR(AS926="Y", AS926="IR"),$AM926,IF(AS926="C", IF($BI926="Y", IF($AF926="N/A", $Q926, $AF926), IF($AG926="N/A", $T926,$AG926)))))))</f>
        <v>0</v>
      </c>
      <c r="BL926" s="15">
        <f>IF(AT926="R", $CA926, IF(OR(AT926="P", AT926="T", AT926="N"), 0, IF($C926="DM", $T926, IF(OR(AT926="Y", AT926="IR"),$AM926,IF(AT926="C", IF($BI926="Y", IF($AF926="N/A", $Q926, $AF926), IF($AG926="N/A", $T926,$AG926)))))))</f>
        <v>0</v>
      </c>
      <c r="BM926" s="15">
        <f>IF(AU926="R", $CA926, IF(OR(AU926="P", AU926="T", AU926="N"), 0, IF($C926="DM", $T926, IF(OR(AU926="Y", AU926="IR"),$AM926,IF(AU926="C", IF($BI926="Y", IF($AF926="N/A", $Q926, $AF926), IF($AG926="N/A", $T926,$AG926)))))))</f>
        <v>0</v>
      </c>
      <c r="BN926" s="15">
        <f>IF(AV926="R", $CA926, IF(OR(AV926="P", AV926="T", AV926="N"), 0, IF($C926="DM", $T926, IF(OR(AV926="Y", AV926="IR"),$AM926,IF(AV926="C", IF($BI926="Y", IF($AF926="N/A", $Q926, $AF926), IF($AG926="N/A", $T926,$AG926)))))))</f>
        <v>0</v>
      </c>
      <c r="BO926" s="15">
        <f>IF(AW926="R", $CA926, IF(OR(AW926="P", AW926="T", AW926="N"), 0, IF($C926="DM", $T926, IF(OR(AW926="Y", AW926="IR"),$AM926,IF(AW926="C", IF($BI926="Y", IF($AF926="N/A", $Q926, $AF926), IF($AG926="N/A", $T926,$AG926)))))))</f>
        <v>0</v>
      </c>
      <c r="BP926" s="15">
        <f>IF(AX926="R", $CA926, IF(OR(AX926="P", AX926="T", AX926="N"), 0, IF($C926="DM", $T926, IF(OR(AX926="Y", AX926="IR"),$AM926,IF(AX926="C", IF($BI926="Y", IF($AF926="N/A", $Q926, $AF926), IF($AG926="N/A", $T926,$AG926)))))))</f>
        <v>0</v>
      </c>
      <c r="BQ926" s="15">
        <f>IF(AY926="R", $CA926, IF(OR(AY926="P", AY926="T", AY926="N"), 0, IF($C926="DM", $T926, IF(OR(AY926="Y", AY926="IR"),$AM926,IF(AY926="C", IF($BI926="Y", IF($AF926="N/A", $Q926, $AF926), IF($AG926="N/A", $T926,$AG926)))))))</f>
        <v>0</v>
      </c>
      <c r="BR926" s="15">
        <f>IF(AZ926="R", $CA926, IF(OR(AZ926="P", AZ926="T", AZ926="N"), 0, IF($C926="DM", $T926, IF(OR(AZ926="Y", AZ926="IR"),$AM926,IF(AZ926="C", IF($BI926="Y", IF($AF926="N/A", $Q926, $AF926), IF($AG926="N/A", $T926,$AG926)))))))</f>
        <v>0</v>
      </c>
      <c r="BS926" s="15">
        <f>IF(BA926="R", $CA926, IF(OR(BA926="P", BA926="T", BA926="N"), 0, IF($C926="DM", $T926, IF(OR(BA926="Y", BA926="IR"),$AM926,IF(BA926="C", IF($BI926="Y", IF($AF926="N/A", $Q926, $AF926), IF($AG926="N/A", $T926,$AG926)))))))</f>
        <v>0</v>
      </c>
      <c r="BT926" s="15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0</v>
      </c>
      <c r="BU926" s="15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0</v>
      </c>
      <c r="BV926" s="15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0</v>
      </c>
      <c r="BW926" s="15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0</v>
      </c>
      <c r="BX926" s="15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0</v>
      </c>
      <c r="BY926" s="15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0</v>
      </c>
      <c r="BZ926" s="15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0</v>
      </c>
      <c r="CA926" s="14" t="s">
        <v>75</v>
      </c>
      <c r="CB926" s="15">
        <f>BZ926</f>
        <v>0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  <c r="CH926" s="6"/>
      <c r="CK926" s="6"/>
      <c r="CL926" s="6"/>
      <c r="CM926" s="6"/>
      <c r="CN926" s="6"/>
      <c r="CO926" s="6"/>
      <c r="CP926" s="6"/>
    </row>
    <row r="927" spans="1:94" x14ac:dyDescent="0.25">
      <c r="A927" s="13">
        <v>6322</v>
      </c>
      <c r="B927" s="14"/>
      <c r="C927" s="14"/>
      <c r="D927" s="14"/>
      <c r="E927" s="14" t="e">
        <f>VLOOKUP(B927, 'Rookie Year'!$A$2:$B$55555,2,FALSE)</f>
        <v>#N/A</v>
      </c>
      <c r="F927" s="14">
        <v>2025</v>
      </c>
      <c r="G927" s="14" t="s">
        <v>42</v>
      </c>
      <c r="H927" s="14"/>
      <c r="I927" s="15"/>
      <c r="J927" s="14">
        <v>1</v>
      </c>
      <c r="K927" s="16">
        <f>IF(AND(G927&lt;&gt;"N",R927="N/A"), IF(I927&lt;4, 0, 0.25),IF(I927=1, IF(J927=1,0.25, 0.25), IF(I927&lt;13, 0.25, IF(I927&lt;26, 0.4, IF(I927&lt;51, 0.6, 0.75)))))</f>
        <v>0.25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1</v>
      </c>
      <c r="T927" s="15">
        <f>IF($S927&lt;1, "N/A", $M927)</f>
        <v>0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List'!$A$3:$AE$1972,19,FALSE)))</f>
        <v>N/A</v>
      </c>
      <c r="AB927" s="14" t="str">
        <f>IF(C927="DM", "N/A", IF(Z927="No","N/A",VLOOKUP(B927,'Extension List'!$A$3:$AE$1972,21,FALSE)))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>
        <f>IF(AD927="N/A", L927+T927, L927+AG927)</f>
        <v>0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42</v>
      </c>
      <c r="AS927" s="14" t="s">
        <v>42</v>
      </c>
      <c r="AT927" s="14" t="s">
        <v>42</v>
      </c>
      <c r="AU927" s="14" t="s">
        <v>42</v>
      </c>
      <c r="AV927" s="14" t="s">
        <v>42</v>
      </c>
      <c r="AW927" s="14" t="s">
        <v>42</v>
      </c>
      <c r="AX927" s="14" t="s">
        <v>42</v>
      </c>
      <c r="AY927" s="14" t="s">
        <v>40</v>
      </c>
      <c r="AZ927" s="14" t="s">
        <v>40</v>
      </c>
      <c r="BA927" s="14" t="s">
        <v>40</v>
      </c>
      <c r="BB927" s="14" t="s">
        <v>40</v>
      </c>
      <c r="BC927" s="14" t="s">
        <v>40</v>
      </c>
      <c r="BD927" s="14" t="s">
        <v>40</v>
      </c>
      <c r="BE927" s="14" t="s">
        <v>40</v>
      </c>
      <c r="BF927" s="14" t="s">
        <v>40</v>
      </c>
      <c r="BG927" s="14" t="s">
        <v>40</v>
      </c>
      <c r="BH927" s="14" t="s">
        <v>40</v>
      </c>
      <c r="BJ927" s="15">
        <f>IF(AR927="R", $CA927, IF(OR(AR927="P", AR927="T", AR927="N"), 0, IF($C927="DM", $T927, IF(OR(AR927="Y", AR927="IR"),$AM927,IF(AR927="C", IF($BI927="Y", IF($AF927="N/A", $Q927, $AF927), IF($AG927="N/A", $T927,$AG927)))))))</f>
        <v>0</v>
      </c>
      <c r="BK927" s="15">
        <f>IF(AS927="R", $CA927, IF(OR(AS927="P", AS927="T", AS927="N"), 0, IF($C927="DM", $T927, IF(OR(AS927="Y", AS927="IR"),$AM927,IF(AS927="C", IF($BI927="Y", IF($AF927="N/A", $Q927, $AF927), IF($AG927="N/A", $T927,$AG927)))))))</f>
        <v>0</v>
      </c>
      <c r="BL927" s="15">
        <f>IF(AT927="R", $CA927, IF(OR(AT927="P", AT927="T", AT927="N"), 0, IF($C927="DM", $T927, IF(OR(AT927="Y", AT927="IR"),$AM927,IF(AT927="C", IF($BI927="Y", IF($AF927="N/A", $Q927, $AF927), IF($AG927="N/A", $T927,$AG927)))))))</f>
        <v>0</v>
      </c>
      <c r="BM927" s="15">
        <f>IF(AU927="R", $CA927, IF(OR(AU927="P", AU927="T", AU927="N"), 0, IF($C927="DM", $T927, IF(OR(AU927="Y", AU927="IR"),$AM927,IF(AU927="C", IF($BI927="Y", IF($AF927="N/A", $Q927, $AF927), IF($AG927="N/A", $T927,$AG927)))))))</f>
        <v>0</v>
      </c>
      <c r="BN927" s="15">
        <f>IF(AV927="R", $CA927, IF(OR(AV927="P", AV927="T", AV927="N"), 0, IF($C927="DM", $T927, IF(OR(AV927="Y", AV927="IR"),$AM927,IF(AV927="C", IF($BI927="Y", IF($AF927="N/A", $Q927, $AF927), IF($AG927="N/A", $T927,$AG927)))))))</f>
        <v>0</v>
      </c>
      <c r="BO927" s="15">
        <f>IF(AW927="R", $CA927, IF(OR(AW927="P", AW927="T", AW927="N"), 0, IF($C927="DM", $T927, IF(OR(AW927="Y", AW927="IR"),$AM927,IF(AW927="C", IF($BI927="Y", IF($AF927="N/A", $Q927, $AF927), IF($AG927="N/A", $T927,$AG927)))))))</f>
        <v>0</v>
      </c>
      <c r="BP927" s="15">
        <f>IF(AX927="R", $CA927, IF(OR(AX927="P", AX927="T", AX927="N"), 0, IF($C927="DM", $T927, IF(OR(AX927="Y", AX927="IR"),$AM927,IF(AX927="C", IF($BI927="Y", IF($AF927="N/A", $Q927, $AF927), IF($AG927="N/A", $T927,$AG927)))))))</f>
        <v>0</v>
      </c>
      <c r="BQ927" s="15">
        <f>IF(AY927="R", $CA927, IF(OR(AY927="P", AY927="T", AY927="N"), 0, IF($C927="DM", $T927, IF(OR(AY927="Y", AY927="IR"),$AM927,IF(AY927="C", IF($BI927="Y", IF($AF927="N/A", $Q927, $AF927), IF($AG927="N/A", $T927,$AG927)))))))</f>
        <v>0</v>
      </c>
      <c r="BR927" s="15">
        <f>IF(AZ927="R", $CA927, IF(OR(AZ927="P", AZ927="T", AZ927="N"), 0, IF($C927="DM", $T927, IF(OR(AZ927="Y", AZ927="IR"),$AM927,IF(AZ927="C", IF($BI927="Y", IF($AF927="N/A", $Q927, $AF927), IF($AG927="N/A", $T927,$AG927)))))))</f>
        <v>0</v>
      </c>
      <c r="BS927" s="15">
        <f>IF(BA927="R", $CA927, IF(OR(BA927="P", BA927="T", BA927="N"), 0, IF($C927="DM", $T927, IF(OR(BA927="Y", BA927="IR"),$AM927,IF(BA927="C", IF($BI927="Y", IF($AF927="N/A", $Q927, $AF927), IF($AG927="N/A", $T927,$AG927)))))))</f>
        <v>0</v>
      </c>
      <c r="BT927" s="15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0</v>
      </c>
      <c r="BU927" s="15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0</v>
      </c>
      <c r="BV927" s="15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0</v>
      </c>
      <c r="BW927" s="15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0</v>
      </c>
      <c r="BX927" s="15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0</v>
      </c>
      <c r="BY927" s="15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0</v>
      </c>
      <c r="BZ927" s="15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0</v>
      </c>
      <c r="CA927" s="14" t="s">
        <v>75</v>
      </c>
      <c r="CB927" s="15">
        <f>BZ927</f>
        <v>0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  <c r="CH927" s="6"/>
      <c r="CK927" s="6"/>
      <c r="CL927" s="6"/>
      <c r="CM927" s="6"/>
      <c r="CN927" s="6"/>
      <c r="CO927" s="6"/>
      <c r="CP927" s="6"/>
    </row>
    <row r="928" spans="1:94" x14ac:dyDescent="0.25">
      <c r="A928" s="13">
        <v>6323</v>
      </c>
      <c r="B928" s="14"/>
      <c r="C928" s="14"/>
      <c r="D928" s="14"/>
      <c r="E928" s="14" t="e">
        <f>VLOOKUP(B928, 'Rookie Year'!$A$2:$B$55555,2,FALSE)</f>
        <v>#N/A</v>
      </c>
      <c r="F928" s="14">
        <v>2025</v>
      </c>
      <c r="G928" s="14" t="s">
        <v>42</v>
      </c>
      <c r="H928" s="14"/>
      <c r="I928" s="15"/>
      <c r="J928" s="14">
        <v>1</v>
      </c>
      <c r="K928" s="16">
        <f>IF(AND(G928&lt;&gt;"N",R928="N/A"), IF(I928&lt;4, 0, 0.25),IF(I928=1, IF(J928=1,0.25, 0.25), IF(I928&lt;13, 0.25, IF(I928&lt;26, 0.4, IF(I928&lt;51, 0.6, 0.75)))))</f>
        <v>0.25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1</v>
      </c>
      <c r="T928" s="15">
        <f>IF($S928&lt;1, "N/A", $M928)</f>
        <v>0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List'!$A$3:$AE$1972,19,FALSE)))</f>
        <v>N/A</v>
      </c>
      <c r="AB928" s="14" t="str">
        <f>IF(C928="DM", "N/A", IF(Z928="No","N/A",VLOOKUP(B928,'Extension List'!$A$3:$AE$1972,21,FALSE)))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>
        <f>IF(AD928="N/A", L928+T928, L928+AG928)</f>
        <v>0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42</v>
      </c>
      <c r="AS928" s="14" t="s">
        <v>42</v>
      </c>
      <c r="AT928" s="14" t="s">
        <v>42</v>
      </c>
      <c r="AU928" s="14" t="s">
        <v>42</v>
      </c>
      <c r="AV928" s="14" t="s">
        <v>42</v>
      </c>
      <c r="AW928" s="14" t="s">
        <v>42</v>
      </c>
      <c r="AX928" s="14" t="s">
        <v>42</v>
      </c>
      <c r="AY928" s="14" t="s">
        <v>40</v>
      </c>
      <c r="AZ928" s="14" t="s">
        <v>40</v>
      </c>
      <c r="BA928" s="14" t="s">
        <v>40</v>
      </c>
      <c r="BB928" s="14" t="s">
        <v>40</v>
      </c>
      <c r="BC928" s="14" t="s">
        <v>40</v>
      </c>
      <c r="BD928" s="14" t="s">
        <v>40</v>
      </c>
      <c r="BE928" s="14" t="s">
        <v>40</v>
      </c>
      <c r="BF928" s="14" t="s">
        <v>40</v>
      </c>
      <c r="BG928" s="14" t="s">
        <v>40</v>
      </c>
      <c r="BH928" s="14" t="s">
        <v>40</v>
      </c>
      <c r="BJ928" s="15">
        <f>IF(AR928="R", $CA928, IF(OR(AR928="P", AR928="T", AR928="N"), 0, IF($C928="DM", $T928, IF(OR(AR928="Y", AR928="IR"),$AM928,IF(AR928="C", IF($BI928="Y", IF($AF928="N/A", $Q928, $AF928), IF($AG928="N/A", $T928,$AG928)))))))</f>
        <v>0</v>
      </c>
      <c r="BK928" s="15">
        <f>IF(AS928="R", $CA928, IF(OR(AS928="P", AS928="T", AS928="N"), 0, IF($C928="DM", $T928, IF(OR(AS928="Y", AS928="IR"),$AM928,IF(AS928="C", IF($BI928="Y", IF($AF928="N/A", $Q928, $AF928), IF($AG928="N/A", $T928,$AG928)))))))</f>
        <v>0</v>
      </c>
      <c r="BL928" s="15">
        <f>IF(AT928="R", $CA928, IF(OR(AT928="P", AT928="T", AT928="N"), 0, IF($C928="DM", $T928, IF(OR(AT928="Y", AT928="IR"),$AM928,IF(AT928="C", IF($BI928="Y", IF($AF928="N/A", $Q928, $AF928), IF($AG928="N/A", $T928,$AG928)))))))</f>
        <v>0</v>
      </c>
      <c r="BM928" s="15">
        <f>IF(AU928="R", $CA928, IF(OR(AU928="P", AU928="T", AU928="N"), 0, IF($C928="DM", $T928, IF(OR(AU928="Y", AU928="IR"),$AM928,IF(AU928="C", IF($BI928="Y", IF($AF928="N/A", $Q928, $AF928), IF($AG928="N/A", $T928,$AG928)))))))</f>
        <v>0</v>
      </c>
      <c r="BN928" s="15">
        <f>IF(AV928="R", $CA928, IF(OR(AV928="P", AV928="T", AV928="N"), 0, IF($C928="DM", $T928, IF(OR(AV928="Y", AV928="IR"),$AM928,IF(AV928="C", IF($BI928="Y", IF($AF928="N/A", $Q928, $AF928), IF($AG928="N/A", $T928,$AG928)))))))</f>
        <v>0</v>
      </c>
      <c r="BO928" s="15">
        <f>IF(AW928="R", $CA928, IF(OR(AW928="P", AW928="T", AW928="N"), 0, IF($C928="DM", $T928, IF(OR(AW928="Y", AW928="IR"),$AM928,IF(AW928="C", IF($BI928="Y", IF($AF928="N/A", $Q928, $AF928), IF($AG928="N/A", $T928,$AG928)))))))</f>
        <v>0</v>
      </c>
      <c r="BP928" s="15">
        <f>IF(AX928="R", $CA928, IF(OR(AX928="P", AX928="T", AX928="N"), 0, IF($C928="DM", $T928, IF(OR(AX928="Y", AX928="IR"),$AM928,IF(AX928="C", IF($BI928="Y", IF($AF928="N/A", $Q928, $AF928), IF($AG928="N/A", $T928,$AG928)))))))</f>
        <v>0</v>
      </c>
      <c r="BQ928" s="15">
        <f>IF(AY928="R", $CA928, IF(OR(AY928="P", AY928="T", AY928="N"), 0, IF($C928="DM", $T928, IF(OR(AY928="Y", AY928="IR"),$AM928,IF(AY928="C", IF($BI928="Y", IF($AF928="N/A", $Q928, $AF928), IF($AG928="N/A", $T928,$AG928)))))))</f>
        <v>0</v>
      </c>
      <c r="BR928" s="15">
        <f>IF(AZ928="R", $CA928, IF(OR(AZ928="P", AZ928="T", AZ928="N"), 0, IF($C928="DM", $T928, IF(OR(AZ928="Y", AZ928="IR"),$AM928,IF(AZ928="C", IF($BI928="Y", IF($AF928="N/A", $Q928, $AF928), IF($AG928="N/A", $T928,$AG928)))))))</f>
        <v>0</v>
      </c>
      <c r="BS928" s="15">
        <f>IF(BA928="R", $CA928, IF(OR(BA928="P", BA928="T", BA928="N"), 0, IF($C928="DM", $T928, IF(OR(BA928="Y", BA928="IR"),$AM928,IF(BA928="C", IF($BI928="Y", IF($AF928="N/A", $Q928, $AF928), IF($AG928="N/A", $T928,$AG928)))))))</f>
        <v>0</v>
      </c>
      <c r="BT928" s="15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0</v>
      </c>
      <c r="BU928" s="15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0</v>
      </c>
      <c r="BV928" s="15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0</v>
      </c>
      <c r="BW928" s="15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0</v>
      </c>
      <c r="BX928" s="15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0</v>
      </c>
      <c r="BY928" s="15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0</v>
      </c>
      <c r="BZ928" s="15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0</v>
      </c>
      <c r="CA928" s="14" t="s">
        <v>75</v>
      </c>
      <c r="CB928" s="15">
        <f>BZ928</f>
        <v>0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  <c r="CH928" s="6"/>
      <c r="CK928" s="6"/>
      <c r="CL928" s="6"/>
      <c r="CM928" s="6"/>
      <c r="CN928" s="6"/>
      <c r="CO928" s="6"/>
      <c r="CP928" s="6"/>
    </row>
    <row r="929" spans="1:94" x14ac:dyDescent="0.25">
      <c r="A929" s="13">
        <v>6324</v>
      </c>
      <c r="B929" s="14"/>
      <c r="C929" s="14"/>
      <c r="D929" s="14"/>
      <c r="E929" s="14" t="e">
        <f>VLOOKUP(B929, 'Rookie Year'!$A$2:$B$55555,2,FALSE)</f>
        <v>#N/A</v>
      </c>
      <c r="F929" s="14">
        <v>2025</v>
      </c>
      <c r="G929" s="14" t="s">
        <v>42</v>
      </c>
      <c r="H929" s="14"/>
      <c r="I929" s="15"/>
      <c r="J929" s="14">
        <v>1</v>
      </c>
      <c r="K929" s="16">
        <f>IF(AND(G929&lt;&gt;"N",R929="N/A"), IF(I929&lt;4, 0, 0.25),IF(I929=1, IF(J929=1,0.25, 0.25), IF(I929&lt;13, 0.25, IF(I929&lt;26, 0.4, IF(I929&lt;51, 0.6, 0.75)))))</f>
        <v>0.25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1</v>
      </c>
      <c r="T929" s="15">
        <f>IF($S929&lt;1, "N/A", $M929)</f>
        <v>0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List'!$A$3:$AE$1972,19,FALSE)))</f>
        <v>N/A</v>
      </c>
      <c r="AB929" s="14" t="str">
        <f>IF(C929="DM", "N/A", IF(Z929="No","N/A",VLOOKUP(B929,'Extension List'!$A$3:$AE$1972,21,FALSE)))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>
        <f>IF(AD929="N/A", L929+T929, L929+AG929)</f>
        <v>0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42</v>
      </c>
      <c r="AS929" s="14" t="s">
        <v>42</v>
      </c>
      <c r="AT929" s="14" t="s">
        <v>42</v>
      </c>
      <c r="AU929" s="14" t="s">
        <v>42</v>
      </c>
      <c r="AV929" s="14" t="s">
        <v>42</v>
      </c>
      <c r="AW929" s="14" t="s">
        <v>42</v>
      </c>
      <c r="AX929" s="14" t="s">
        <v>42</v>
      </c>
      <c r="AY929" s="14" t="s">
        <v>40</v>
      </c>
      <c r="AZ929" s="14" t="s">
        <v>40</v>
      </c>
      <c r="BA929" s="14" t="s">
        <v>40</v>
      </c>
      <c r="BB929" s="14" t="s">
        <v>40</v>
      </c>
      <c r="BC929" s="14" t="s">
        <v>40</v>
      </c>
      <c r="BD929" s="14" t="s">
        <v>40</v>
      </c>
      <c r="BE929" s="14" t="s">
        <v>40</v>
      </c>
      <c r="BF929" s="14" t="s">
        <v>40</v>
      </c>
      <c r="BG929" s="14" t="s">
        <v>40</v>
      </c>
      <c r="BH929" s="14" t="s">
        <v>40</v>
      </c>
      <c r="BJ929" s="15">
        <f>IF(AR929="R", $CA929, IF(OR(AR929="P", AR929="T", AR929="N"), 0, IF($C929="DM", $T929, IF(OR(AR929="Y", AR929="IR"),$AM929,IF(AR929="C", IF($BI929="Y", IF($AF929="N/A", $Q929, $AF929), IF($AG929="N/A", $T929,$AG929)))))))</f>
        <v>0</v>
      </c>
      <c r="BK929" s="15">
        <f>IF(AS929="R", $CA929, IF(OR(AS929="P", AS929="T", AS929="N"), 0, IF($C929="DM", $T929, IF(OR(AS929="Y", AS929="IR"),$AM929,IF(AS929="C", IF($BI929="Y", IF($AF929="N/A", $Q929, $AF929), IF($AG929="N/A", $T929,$AG929)))))))</f>
        <v>0</v>
      </c>
      <c r="BL929" s="15">
        <f>IF(AT929="R", $CA929, IF(OR(AT929="P", AT929="T", AT929="N"), 0, IF($C929="DM", $T929, IF(OR(AT929="Y", AT929="IR"),$AM929,IF(AT929="C", IF($BI929="Y", IF($AF929="N/A", $Q929, $AF929), IF($AG929="N/A", $T929,$AG929)))))))</f>
        <v>0</v>
      </c>
      <c r="BM929" s="15">
        <f>IF(AU929="R", $CA929, IF(OR(AU929="P", AU929="T", AU929="N"), 0, IF($C929="DM", $T929, IF(OR(AU929="Y", AU929="IR"),$AM929,IF(AU929="C", IF($BI929="Y", IF($AF929="N/A", $Q929, $AF929), IF($AG929="N/A", $T929,$AG929)))))))</f>
        <v>0</v>
      </c>
      <c r="BN929" s="15">
        <f>IF(AV929="R", $CA929, IF(OR(AV929="P", AV929="T", AV929="N"), 0, IF($C929="DM", $T929, IF(OR(AV929="Y", AV929="IR"),$AM929,IF(AV929="C", IF($BI929="Y", IF($AF929="N/A", $Q929, $AF929), IF($AG929="N/A", $T929,$AG929)))))))</f>
        <v>0</v>
      </c>
      <c r="BO929" s="15">
        <f>IF(AW929="R", $CA929, IF(OR(AW929="P", AW929="T", AW929="N"), 0, IF($C929="DM", $T929, IF(OR(AW929="Y", AW929="IR"),$AM929,IF(AW929="C", IF($BI929="Y", IF($AF929="N/A", $Q929, $AF929), IF($AG929="N/A", $T929,$AG929)))))))</f>
        <v>0</v>
      </c>
      <c r="BP929" s="15">
        <f>IF(AX929="R", $CA929, IF(OR(AX929="P", AX929="T", AX929="N"), 0, IF($C929="DM", $T929, IF(OR(AX929="Y", AX929="IR"),$AM929,IF(AX929="C", IF($BI929="Y", IF($AF929="N/A", $Q929, $AF929), IF($AG929="N/A", $T929,$AG929)))))))</f>
        <v>0</v>
      </c>
      <c r="BQ929" s="15">
        <f>IF(AY929="R", $CA929, IF(OR(AY929="P", AY929="T", AY929="N"), 0, IF($C929="DM", $T929, IF(OR(AY929="Y", AY929="IR"),$AM929,IF(AY929="C", IF($BI929="Y", IF($AF929="N/A", $Q929, $AF929), IF($AG929="N/A", $T929,$AG929)))))))</f>
        <v>0</v>
      </c>
      <c r="BR929" s="15">
        <f>IF(AZ929="R", $CA929, IF(OR(AZ929="P", AZ929="T", AZ929="N"), 0, IF($C929="DM", $T929, IF(OR(AZ929="Y", AZ929="IR"),$AM929,IF(AZ929="C", IF($BI929="Y", IF($AF929="N/A", $Q929, $AF929), IF($AG929="N/A", $T929,$AG929)))))))</f>
        <v>0</v>
      </c>
      <c r="BS929" s="15">
        <f>IF(BA929="R", $CA929, IF(OR(BA929="P", BA929="T", BA929="N"), 0, IF($C929="DM", $T929, IF(OR(BA929="Y", BA929="IR"),$AM929,IF(BA929="C", IF($BI929="Y", IF($AF929="N/A", $Q929, $AF929), IF($AG929="N/A", $T929,$AG929)))))))</f>
        <v>0</v>
      </c>
      <c r="BT929" s="15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0</v>
      </c>
      <c r="BU929" s="15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0</v>
      </c>
      <c r="BV929" s="15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0</v>
      </c>
      <c r="BW929" s="15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0</v>
      </c>
      <c r="BX929" s="15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0</v>
      </c>
      <c r="BY929" s="15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0</v>
      </c>
      <c r="BZ929" s="15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0</v>
      </c>
      <c r="CA929" s="14" t="s">
        <v>75</v>
      </c>
      <c r="CB929" s="15">
        <f>BZ929</f>
        <v>0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  <c r="CH929" s="6"/>
      <c r="CK929" s="6"/>
      <c r="CL929" s="6"/>
      <c r="CM929" s="6"/>
      <c r="CN929" s="6"/>
      <c r="CO929" s="6"/>
      <c r="CP929" s="6"/>
    </row>
    <row r="930" spans="1:94" x14ac:dyDescent="0.25">
      <c r="A930" s="13">
        <v>6325</v>
      </c>
      <c r="B930" s="14"/>
      <c r="C930" s="14"/>
      <c r="D930" s="14"/>
      <c r="E930" s="14" t="e">
        <f>VLOOKUP(B930, 'Rookie Year'!$A$2:$B$55555,2,FALSE)</f>
        <v>#N/A</v>
      </c>
      <c r="F930" s="14">
        <v>2025</v>
      </c>
      <c r="G930" s="14" t="s">
        <v>42</v>
      </c>
      <c r="H930" s="14"/>
      <c r="I930" s="15"/>
      <c r="J930" s="14">
        <v>1</v>
      </c>
      <c r="K930" s="16">
        <f>IF(AND(G930&lt;&gt;"N",R930="N/A"), IF(I930&lt;4, 0, 0.25),IF(I930=1, IF(J930=1,0.25, 0.25), IF(I930&lt;13, 0.25, IF(I930&lt;26, 0.4, IF(I930&lt;51, 0.6, 0.75)))))</f>
        <v>0.25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1</v>
      </c>
      <c r="T930" s="15">
        <f>IF($S930&lt;1, "N/A", $M930)</f>
        <v>0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List'!$A$3:$AE$1972,19,FALSE)))</f>
        <v>N/A</v>
      </c>
      <c r="AB930" s="14" t="str">
        <f>IF(C930="DM", "N/A", IF(Z930="No","N/A",VLOOKUP(B930,'Extension List'!$A$3:$AE$1972,21,FALSE)))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>
        <f>IF(AD930="N/A", L930+T930, L930+AG930)</f>
        <v>0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42</v>
      </c>
      <c r="AS930" s="14" t="s">
        <v>42</v>
      </c>
      <c r="AT930" s="14" t="s">
        <v>42</v>
      </c>
      <c r="AU930" s="14" t="s">
        <v>42</v>
      </c>
      <c r="AV930" s="14" t="s">
        <v>42</v>
      </c>
      <c r="AW930" s="14" t="s">
        <v>42</v>
      </c>
      <c r="AX930" s="14" t="s">
        <v>42</v>
      </c>
      <c r="AY930" s="14" t="s">
        <v>40</v>
      </c>
      <c r="AZ930" s="14" t="s">
        <v>40</v>
      </c>
      <c r="BA930" s="14" t="s">
        <v>40</v>
      </c>
      <c r="BB930" s="14" t="s">
        <v>40</v>
      </c>
      <c r="BC930" s="14" t="s">
        <v>40</v>
      </c>
      <c r="BD930" s="14" t="s">
        <v>40</v>
      </c>
      <c r="BE930" s="14" t="s">
        <v>40</v>
      </c>
      <c r="BF930" s="14" t="s">
        <v>40</v>
      </c>
      <c r="BG930" s="14" t="s">
        <v>40</v>
      </c>
      <c r="BH930" s="14" t="s">
        <v>40</v>
      </c>
      <c r="BJ930" s="15">
        <f>IF(AR930="R", $CA930, IF(OR(AR930="P", AR930="T", AR930="N"), 0, IF($C930="DM", $T930, IF(OR(AR930="Y", AR930="IR"),$AM930,IF(AR930="C", IF($BI930="Y", IF($AF930="N/A", $Q930, $AF930), IF($AG930="N/A", $T930,$AG930)))))))</f>
        <v>0</v>
      </c>
      <c r="BK930" s="15">
        <f>IF(AS930="R", $CA930, IF(OR(AS930="P", AS930="T", AS930="N"), 0, IF($C930="DM", $T930, IF(OR(AS930="Y", AS930="IR"),$AM930,IF(AS930="C", IF($BI930="Y", IF($AF930="N/A", $Q930, $AF930), IF($AG930="N/A", $T930,$AG930)))))))</f>
        <v>0</v>
      </c>
      <c r="BL930" s="15">
        <f>IF(AT930="R", $CA930, IF(OR(AT930="P", AT930="T", AT930="N"), 0, IF($C930="DM", $T930, IF(OR(AT930="Y", AT930="IR"),$AM930,IF(AT930="C", IF($BI930="Y", IF($AF930="N/A", $Q930, $AF930), IF($AG930="N/A", $T930,$AG930)))))))</f>
        <v>0</v>
      </c>
      <c r="BM930" s="15">
        <f>IF(AU930="R", $CA930, IF(OR(AU930="P", AU930="T", AU930="N"), 0, IF($C930="DM", $T930, IF(OR(AU930="Y", AU930="IR"),$AM930,IF(AU930="C", IF($BI930="Y", IF($AF930="N/A", $Q930, $AF930), IF($AG930="N/A", $T930,$AG930)))))))</f>
        <v>0</v>
      </c>
      <c r="BN930" s="15">
        <f>IF(AV930="R", $CA930, IF(OR(AV930="P", AV930="T", AV930="N"), 0, IF($C930="DM", $T930, IF(OR(AV930="Y", AV930="IR"),$AM930,IF(AV930="C", IF($BI930="Y", IF($AF930="N/A", $Q930, $AF930), IF($AG930="N/A", $T930,$AG930)))))))</f>
        <v>0</v>
      </c>
      <c r="BO930" s="15">
        <f>IF(AW930="R", $CA930, IF(OR(AW930="P", AW930="T", AW930="N"), 0, IF($C930="DM", $T930, IF(OR(AW930="Y", AW930="IR"),$AM930,IF(AW930="C", IF($BI930="Y", IF($AF930="N/A", $Q930, $AF930), IF($AG930="N/A", $T930,$AG930)))))))</f>
        <v>0</v>
      </c>
      <c r="BP930" s="15">
        <f>IF(AX930="R", $CA930, IF(OR(AX930="P", AX930="T", AX930="N"), 0, IF($C930="DM", $T930, IF(OR(AX930="Y", AX930="IR"),$AM930,IF(AX930="C", IF($BI930="Y", IF($AF930="N/A", $Q930, $AF930), IF($AG930="N/A", $T930,$AG930)))))))</f>
        <v>0</v>
      </c>
      <c r="BQ930" s="15">
        <f>IF(AY930="R", $CA930, IF(OR(AY930="P", AY930="T", AY930="N"), 0, IF($C930="DM", $T930, IF(OR(AY930="Y", AY930="IR"),$AM930,IF(AY930="C", IF($BI930="Y", IF($AF930="N/A", $Q930, $AF930), IF($AG930="N/A", $T930,$AG930)))))))</f>
        <v>0</v>
      </c>
      <c r="BR930" s="15">
        <f>IF(AZ930="R", $CA930, IF(OR(AZ930="P", AZ930="T", AZ930="N"), 0, IF($C930="DM", $T930, IF(OR(AZ930="Y", AZ930="IR"),$AM930,IF(AZ930="C", IF($BI930="Y", IF($AF930="N/A", $Q930, $AF930), IF($AG930="N/A", $T930,$AG930)))))))</f>
        <v>0</v>
      </c>
      <c r="BS930" s="15">
        <f>IF(BA930="R", $CA930, IF(OR(BA930="P", BA930="T", BA930="N"), 0, IF($C930="DM", $T930, IF(OR(BA930="Y", BA930="IR"),$AM930,IF(BA930="C", IF($BI930="Y", IF($AF930="N/A", $Q930, $AF930), IF($AG930="N/A", $T930,$AG930)))))))</f>
        <v>0</v>
      </c>
      <c r="BT930" s="15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0</v>
      </c>
      <c r="BU930" s="15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0</v>
      </c>
      <c r="BV930" s="15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0</v>
      </c>
      <c r="BW930" s="15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0</v>
      </c>
      <c r="BX930" s="15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0</v>
      </c>
      <c r="BY930" s="15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0</v>
      </c>
      <c r="BZ930" s="15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0</v>
      </c>
      <c r="CA930" s="14" t="s">
        <v>75</v>
      </c>
      <c r="CB930" s="15">
        <f>BZ930</f>
        <v>0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  <c r="CH930" s="6"/>
      <c r="CK930" s="6"/>
      <c r="CL930" s="6"/>
      <c r="CM930" s="6"/>
      <c r="CN930" s="6"/>
      <c r="CO930" s="6"/>
      <c r="CP930" s="6"/>
    </row>
    <row r="931" spans="1:94" x14ac:dyDescent="0.25">
      <c r="A931" s="13">
        <v>6326</v>
      </c>
      <c r="B931" s="14"/>
      <c r="C931" s="14"/>
      <c r="D931" s="14"/>
      <c r="E931" s="14" t="e">
        <f>VLOOKUP(B931, 'Rookie Year'!$A$2:$B$55555,2,FALSE)</f>
        <v>#N/A</v>
      </c>
      <c r="F931" s="14">
        <v>2025</v>
      </c>
      <c r="G931" s="14" t="s">
        <v>42</v>
      </c>
      <c r="H931" s="14"/>
      <c r="I931" s="15"/>
      <c r="J931" s="14">
        <v>1</v>
      </c>
      <c r="K931" s="16">
        <f>IF(AND(G931&lt;&gt;"N",R931="N/A"), IF(I931&lt;4, 0, 0.25),IF(I931=1, IF(J931=1,0.25, 0.25), IF(I931&lt;13, 0.25, IF(I931&lt;26, 0.4, IF(I931&lt;51, 0.6, 0.75)))))</f>
        <v>0.25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1</v>
      </c>
      <c r="T931" s="15">
        <f>IF($S931&lt;1, "N/A", $M931)</f>
        <v>0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List'!$A$3:$AE$1972,19,FALSE)))</f>
        <v>N/A</v>
      </c>
      <c r="AB931" s="14" t="str">
        <f>IF(C931="DM", "N/A", IF(Z931="No","N/A",VLOOKUP(B931,'Extension List'!$A$3:$AE$1972,21,FALSE)))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>
        <f>IF(AD931="N/A", L931+T931, L931+AG931)</f>
        <v>0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42</v>
      </c>
      <c r="AS931" s="14" t="s">
        <v>42</v>
      </c>
      <c r="AT931" s="14" t="s">
        <v>42</v>
      </c>
      <c r="AU931" s="14" t="s">
        <v>42</v>
      </c>
      <c r="AV931" s="14" t="s">
        <v>42</v>
      </c>
      <c r="AW931" s="14" t="s">
        <v>42</v>
      </c>
      <c r="AX931" s="14" t="s">
        <v>42</v>
      </c>
      <c r="AY931" s="14" t="s">
        <v>40</v>
      </c>
      <c r="AZ931" s="14" t="s">
        <v>40</v>
      </c>
      <c r="BA931" s="14" t="s">
        <v>40</v>
      </c>
      <c r="BB931" s="14" t="s">
        <v>40</v>
      </c>
      <c r="BC931" s="14" t="s">
        <v>40</v>
      </c>
      <c r="BD931" s="14" t="s">
        <v>40</v>
      </c>
      <c r="BE931" s="14" t="s">
        <v>40</v>
      </c>
      <c r="BF931" s="14" t="s">
        <v>40</v>
      </c>
      <c r="BG931" s="14" t="s">
        <v>40</v>
      </c>
      <c r="BH931" s="14" t="s">
        <v>40</v>
      </c>
      <c r="BJ931" s="15">
        <f>IF(AR931="R", $CA931, IF(OR(AR931="P", AR931="T", AR931="N"), 0, IF($C931="DM", $T931, IF(OR(AR931="Y", AR931="IR"),$AM931,IF(AR931="C", IF($BI931="Y", IF($AF931="N/A", $Q931, $AF931), IF($AG931="N/A", $T931,$AG931)))))))</f>
        <v>0</v>
      </c>
      <c r="BK931" s="15">
        <f>IF(AS931="R", $CA931, IF(OR(AS931="P", AS931="T", AS931="N"), 0, IF($C931="DM", $T931, IF(OR(AS931="Y", AS931="IR"),$AM931,IF(AS931="C", IF($BI931="Y", IF($AF931="N/A", $Q931, $AF931), IF($AG931="N/A", $T931,$AG931)))))))</f>
        <v>0</v>
      </c>
      <c r="BL931" s="15">
        <f>IF(AT931="R", $CA931, IF(OR(AT931="P", AT931="T", AT931="N"), 0, IF($C931="DM", $T931, IF(OR(AT931="Y", AT931="IR"),$AM931,IF(AT931="C", IF($BI931="Y", IF($AF931="N/A", $Q931, $AF931), IF($AG931="N/A", $T931,$AG931)))))))</f>
        <v>0</v>
      </c>
      <c r="BM931" s="15">
        <f>IF(AU931="R", $CA931, IF(OR(AU931="P", AU931="T", AU931="N"), 0, IF($C931="DM", $T931, IF(OR(AU931="Y", AU931="IR"),$AM931,IF(AU931="C", IF($BI931="Y", IF($AF931="N/A", $Q931, $AF931), IF($AG931="N/A", $T931,$AG931)))))))</f>
        <v>0</v>
      </c>
      <c r="BN931" s="15">
        <f>IF(AV931="R", $CA931, IF(OR(AV931="P", AV931="T", AV931="N"), 0, IF($C931="DM", $T931, IF(OR(AV931="Y", AV931="IR"),$AM931,IF(AV931="C", IF($BI931="Y", IF($AF931="N/A", $Q931, $AF931), IF($AG931="N/A", $T931,$AG931)))))))</f>
        <v>0</v>
      </c>
      <c r="BO931" s="15">
        <f>IF(AW931="R", $CA931, IF(OR(AW931="P", AW931="T", AW931="N"), 0, IF($C931="DM", $T931, IF(OR(AW931="Y", AW931="IR"),$AM931,IF(AW931="C", IF($BI931="Y", IF($AF931="N/A", $Q931, $AF931), IF($AG931="N/A", $T931,$AG931)))))))</f>
        <v>0</v>
      </c>
      <c r="BP931" s="15">
        <f>IF(AX931="R", $CA931, IF(OR(AX931="P", AX931="T", AX931="N"), 0, IF($C931="DM", $T931, IF(OR(AX931="Y", AX931="IR"),$AM931,IF(AX931="C", IF($BI931="Y", IF($AF931="N/A", $Q931, $AF931), IF($AG931="N/A", $T931,$AG931)))))))</f>
        <v>0</v>
      </c>
      <c r="BQ931" s="15">
        <f>IF(AY931="R", $CA931, IF(OR(AY931="P", AY931="T", AY931="N"), 0, IF($C931="DM", $T931, IF(OR(AY931="Y", AY931="IR"),$AM931,IF(AY931="C", IF($BI931="Y", IF($AF931="N/A", $Q931, $AF931), IF($AG931="N/A", $T931,$AG931)))))))</f>
        <v>0</v>
      </c>
      <c r="BR931" s="15">
        <f>IF(AZ931="R", $CA931, IF(OR(AZ931="P", AZ931="T", AZ931="N"), 0, IF($C931="DM", $T931, IF(OR(AZ931="Y", AZ931="IR"),$AM931,IF(AZ931="C", IF($BI931="Y", IF($AF931="N/A", $Q931, $AF931), IF($AG931="N/A", $T931,$AG931)))))))</f>
        <v>0</v>
      </c>
      <c r="BS931" s="15">
        <f>IF(BA931="R", $CA931, IF(OR(BA931="P", BA931="T", BA931="N"), 0, IF($C931="DM", $T931, IF(OR(BA931="Y", BA931="IR"),$AM931,IF(BA931="C", IF($BI931="Y", IF($AF931="N/A", $Q931, $AF931), IF($AG931="N/A", $T931,$AG931)))))))</f>
        <v>0</v>
      </c>
      <c r="BT931" s="15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0</v>
      </c>
      <c r="BU931" s="15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0</v>
      </c>
      <c r="BV931" s="15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0</v>
      </c>
      <c r="BW931" s="15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0</v>
      </c>
      <c r="BX931" s="15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0</v>
      </c>
      <c r="BY931" s="15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0</v>
      </c>
      <c r="BZ931" s="15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0</v>
      </c>
      <c r="CA931" s="14" t="s">
        <v>75</v>
      </c>
      <c r="CB931" s="15">
        <f>BZ931</f>
        <v>0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  <c r="CH931" s="6"/>
      <c r="CK931" s="6"/>
      <c r="CL931" s="6"/>
      <c r="CM931" s="6"/>
      <c r="CN931" s="6"/>
      <c r="CO931" s="6"/>
      <c r="CP931" s="6"/>
    </row>
    <row r="932" spans="1:94" x14ac:dyDescent="0.25">
      <c r="A932" s="13">
        <v>6327</v>
      </c>
      <c r="B932" s="14"/>
      <c r="C932" s="14"/>
      <c r="D932" s="14"/>
      <c r="E932" s="14" t="e">
        <f>VLOOKUP(B932, 'Rookie Year'!$A$2:$B$55555,2,FALSE)</f>
        <v>#N/A</v>
      </c>
      <c r="F932" s="14">
        <v>2025</v>
      </c>
      <c r="G932" s="14" t="s">
        <v>42</v>
      </c>
      <c r="H932" s="14"/>
      <c r="I932" s="15"/>
      <c r="J932" s="14">
        <v>1</v>
      </c>
      <c r="K932" s="16">
        <f>IF(AND(G932&lt;&gt;"N",R932="N/A"), IF(I932&lt;4, 0, 0.25),IF(I932=1, IF(J932=1,0.25, 0.25), IF(I932&lt;13, 0.25, IF(I932&lt;26, 0.4, IF(I932&lt;51, 0.6, 0.75)))))</f>
        <v>0.25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1</v>
      </c>
      <c r="T932" s="15">
        <f>IF($S932&lt;1, "N/A", $M932)</f>
        <v>0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List'!$A$3:$AE$1972,19,FALSE)))</f>
        <v>N/A</v>
      </c>
      <c r="AB932" s="14" t="str">
        <f>IF(C932="DM", "N/A", IF(Z932="No","N/A",VLOOKUP(B932,'Extension List'!$A$3:$AE$1972,21,FALSE)))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>
        <f>IF(AD932="N/A", L932+T932, L932+AG932)</f>
        <v>0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42</v>
      </c>
      <c r="AS932" s="14" t="s">
        <v>42</v>
      </c>
      <c r="AT932" s="14" t="s">
        <v>42</v>
      </c>
      <c r="AU932" s="14" t="s">
        <v>42</v>
      </c>
      <c r="AV932" s="14" t="s">
        <v>42</v>
      </c>
      <c r="AW932" s="14" t="s">
        <v>42</v>
      </c>
      <c r="AX932" s="14" t="s">
        <v>42</v>
      </c>
      <c r="AY932" s="14" t="s">
        <v>40</v>
      </c>
      <c r="AZ932" s="14" t="s">
        <v>40</v>
      </c>
      <c r="BA932" s="14" t="s">
        <v>40</v>
      </c>
      <c r="BB932" s="14" t="s">
        <v>40</v>
      </c>
      <c r="BC932" s="14" t="s">
        <v>40</v>
      </c>
      <c r="BD932" s="14" t="s">
        <v>40</v>
      </c>
      <c r="BE932" s="14" t="s">
        <v>40</v>
      </c>
      <c r="BF932" s="14" t="s">
        <v>40</v>
      </c>
      <c r="BG932" s="14" t="s">
        <v>40</v>
      </c>
      <c r="BH932" s="14" t="s">
        <v>40</v>
      </c>
      <c r="BJ932" s="15">
        <f>IF(AR932="R", $CA932, IF(OR(AR932="P", AR932="T", AR932="N"), 0, IF($C932="DM", $T932, IF(OR(AR932="Y", AR932="IR"),$AM932,IF(AR932="C", IF($BI932="Y", IF($AF932="N/A", $Q932, $AF932), IF($AG932="N/A", $T932,$AG932)))))))</f>
        <v>0</v>
      </c>
      <c r="BK932" s="15">
        <f>IF(AS932="R", $CA932, IF(OR(AS932="P", AS932="T", AS932="N"), 0, IF($C932="DM", $T932, IF(OR(AS932="Y", AS932="IR"),$AM932,IF(AS932="C", IF($BI932="Y", IF($AF932="N/A", $Q932, $AF932), IF($AG932="N/A", $T932,$AG932)))))))</f>
        <v>0</v>
      </c>
      <c r="BL932" s="15">
        <f>IF(AT932="R", $CA932, IF(OR(AT932="P", AT932="T", AT932="N"), 0, IF($C932="DM", $T932, IF(OR(AT932="Y", AT932="IR"),$AM932,IF(AT932="C", IF($BI932="Y", IF($AF932="N/A", $Q932, $AF932), IF($AG932="N/A", $T932,$AG932)))))))</f>
        <v>0</v>
      </c>
      <c r="BM932" s="15">
        <f>IF(AU932="R", $CA932, IF(OR(AU932="P", AU932="T", AU932="N"), 0, IF($C932="DM", $T932, IF(OR(AU932="Y", AU932="IR"),$AM932,IF(AU932="C", IF($BI932="Y", IF($AF932="N/A", $Q932, $AF932), IF($AG932="N/A", $T932,$AG932)))))))</f>
        <v>0</v>
      </c>
      <c r="BN932" s="15">
        <f>IF(AV932="R", $CA932, IF(OR(AV932="P", AV932="T", AV932="N"), 0, IF($C932="DM", $T932, IF(OR(AV932="Y", AV932="IR"),$AM932,IF(AV932="C", IF($BI932="Y", IF($AF932="N/A", $Q932, $AF932), IF($AG932="N/A", $T932,$AG932)))))))</f>
        <v>0</v>
      </c>
      <c r="BO932" s="15">
        <f>IF(AW932="R", $CA932, IF(OR(AW932="P", AW932="T", AW932="N"), 0, IF($C932="DM", $T932, IF(OR(AW932="Y", AW932="IR"),$AM932,IF(AW932="C", IF($BI932="Y", IF($AF932="N/A", $Q932, $AF932), IF($AG932="N/A", $T932,$AG932)))))))</f>
        <v>0</v>
      </c>
      <c r="BP932" s="15">
        <f>IF(AX932="R", $CA932, IF(OR(AX932="P", AX932="T", AX932="N"), 0, IF($C932="DM", $T932, IF(OR(AX932="Y", AX932="IR"),$AM932,IF(AX932="C", IF($BI932="Y", IF($AF932="N/A", $Q932, $AF932), IF($AG932="N/A", $T932,$AG932)))))))</f>
        <v>0</v>
      </c>
      <c r="BQ932" s="15">
        <f>IF(AY932="R", $CA932, IF(OR(AY932="P", AY932="T", AY932="N"), 0, IF($C932="DM", $T932, IF(OR(AY932="Y", AY932="IR"),$AM932,IF(AY932="C", IF($BI932="Y", IF($AF932="N/A", $Q932, $AF932), IF($AG932="N/A", $T932,$AG932)))))))</f>
        <v>0</v>
      </c>
      <c r="BR932" s="15">
        <f>IF(AZ932="R", $CA932, IF(OR(AZ932="P", AZ932="T", AZ932="N"), 0, IF($C932="DM", $T932, IF(OR(AZ932="Y", AZ932="IR"),$AM932,IF(AZ932="C", IF($BI932="Y", IF($AF932="N/A", $Q932, $AF932), IF($AG932="N/A", $T932,$AG932)))))))</f>
        <v>0</v>
      </c>
      <c r="BS932" s="15">
        <f>IF(BA932="R", $CA932, IF(OR(BA932="P", BA932="T", BA932="N"), 0, IF($C932="DM", $T932, IF(OR(BA932="Y", BA932="IR"),$AM932,IF(BA932="C", IF($BI932="Y", IF($AF932="N/A", $Q932, $AF932), IF($AG932="N/A", $T932,$AG932)))))))</f>
        <v>0</v>
      </c>
      <c r="BT932" s="15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0</v>
      </c>
      <c r="BU932" s="15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0</v>
      </c>
      <c r="BV932" s="15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0</v>
      </c>
      <c r="BW932" s="15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0</v>
      </c>
      <c r="BX932" s="15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0</v>
      </c>
      <c r="BY932" s="15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0</v>
      </c>
      <c r="BZ932" s="15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0</v>
      </c>
      <c r="CA932" s="14" t="s">
        <v>75</v>
      </c>
      <c r="CB932" s="15">
        <f>BZ932</f>
        <v>0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  <c r="CH932" s="6"/>
      <c r="CK932" s="6"/>
      <c r="CL932" s="6"/>
      <c r="CM932" s="6"/>
      <c r="CN932" s="6"/>
      <c r="CO932" s="6"/>
      <c r="CP932" s="6"/>
    </row>
    <row r="933" spans="1:94" x14ac:dyDescent="0.25">
      <c r="A933" s="13">
        <v>6328</v>
      </c>
      <c r="B933" s="14"/>
      <c r="C933" s="14"/>
      <c r="D933" s="14"/>
      <c r="E933" s="14" t="e">
        <f>VLOOKUP(B933, 'Rookie Year'!$A$2:$B$55555,2,FALSE)</f>
        <v>#N/A</v>
      </c>
      <c r="F933" s="14">
        <v>2025</v>
      </c>
      <c r="G933" s="14" t="s">
        <v>42</v>
      </c>
      <c r="H933" s="14"/>
      <c r="I933" s="15"/>
      <c r="J933" s="14">
        <v>1</v>
      </c>
      <c r="K933" s="16">
        <f>IF(AND(G933&lt;&gt;"N",R933="N/A"), IF(I933&lt;4, 0, 0.25),IF(I933=1, IF(J933=1,0.25, 0.25), IF(I933&lt;13, 0.25, IF(I933&lt;26, 0.4, IF(I933&lt;51, 0.6, 0.75)))))</f>
        <v>0.25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1</v>
      </c>
      <c r="T933" s="15">
        <f>IF($S933&lt;1, "N/A", $M933)</f>
        <v>0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List'!$A$3:$AE$1972,19,FALSE)))</f>
        <v>N/A</v>
      </c>
      <c r="AB933" s="14" t="str">
        <f>IF(C933="DM", "N/A", IF(Z933="No","N/A",VLOOKUP(B933,'Extension List'!$A$3:$AE$1972,21,FALSE)))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>
        <f>IF(AD933="N/A", L933+T933, L933+AG933)</f>
        <v>0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42</v>
      </c>
      <c r="AS933" s="14" t="s">
        <v>42</v>
      </c>
      <c r="AT933" s="14" t="s">
        <v>42</v>
      </c>
      <c r="AU933" s="14" t="s">
        <v>42</v>
      </c>
      <c r="AV933" s="14" t="s">
        <v>42</v>
      </c>
      <c r="AW933" s="14" t="s">
        <v>42</v>
      </c>
      <c r="AX933" s="14" t="s">
        <v>42</v>
      </c>
      <c r="AY933" s="14" t="s">
        <v>40</v>
      </c>
      <c r="AZ933" s="14" t="s">
        <v>40</v>
      </c>
      <c r="BA933" s="14" t="s">
        <v>40</v>
      </c>
      <c r="BB933" s="14" t="s">
        <v>40</v>
      </c>
      <c r="BC933" s="14" t="s">
        <v>40</v>
      </c>
      <c r="BD933" s="14" t="s">
        <v>40</v>
      </c>
      <c r="BE933" s="14" t="s">
        <v>40</v>
      </c>
      <c r="BF933" s="14" t="s">
        <v>40</v>
      </c>
      <c r="BG933" s="14" t="s">
        <v>40</v>
      </c>
      <c r="BH933" s="14" t="s">
        <v>40</v>
      </c>
      <c r="BJ933" s="15">
        <f>IF(AR933="R", $CA933, IF(OR(AR933="P", AR933="T", AR933="N"), 0, IF($C933="DM", $T933, IF(OR(AR933="Y", AR933="IR"),$AM933,IF(AR933="C", IF($BI933="Y", IF($AF933="N/A", $Q933, $AF933), IF($AG933="N/A", $T933,$AG933)))))))</f>
        <v>0</v>
      </c>
      <c r="BK933" s="15">
        <f>IF(AS933="R", $CA933, IF(OR(AS933="P", AS933="T", AS933="N"), 0, IF($C933="DM", $T933, IF(OR(AS933="Y", AS933="IR"),$AM933,IF(AS933="C", IF($BI933="Y", IF($AF933="N/A", $Q933, $AF933), IF($AG933="N/A", $T933,$AG933)))))))</f>
        <v>0</v>
      </c>
      <c r="BL933" s="15">
        <f>IF(AT933="R", $CA933, IF(OR(AT933="P", AT933="T", AT933="N"), 0, IF($C933="DM", $T933, IF(OR(AT933="Y", AT933="IR"),$AM933,IF(AT933="C", IF($BI933="Y", IF($AF933="N/A", $Q933, $AF933), IF($AG933="N/A", $T933,$AG933)))))))</f>
        <v>0</v>
      </c>
      <c r="BM933" s="15">
        <f>IF(AU933="R", $CA933, IF(OR(AU933="P", AU933="T", AU933="N"), 0, IF($C933="DM", $T933, IF(OR(AU933="Y", AU933="IR"),$AM933,IF(AU933="C", IF($BI933="Y", IF($AF933="N/A", $Q933, $AF933), IF($AG933="N/A", $T933,$AG933)))))))</f>
        <v>0</v>
      </c>
      <c r="BN933" s="15">
        <f>IF(AV933="R", $CA933, IF(OR(AV933="P", AV933="T", AV933="N"), 0, IF($C933="DM", $T933, IF(OR(AV933="Y", AV933="IR"),$AM933,IF(AV933="C", IF($BI933="Y", IF($AF933="N/A", $Q933, $AF933), IF($AG933="N/A", $T933,$AG933)))))))</f>
        <v>0</v>
      </c>
      <c r="BO933" s="15">
        <f>IF(AW933="R", $CA933, IF(OR(AW933="P", AW933="T", AW933="N"), 0, IF($C933="DM", $T933, IF(OR(AW933="Y", AW933="IR"),$AM933,IF(AW933="C", IF($BI933="Y", IF($AF933="N/A", $Q933, $AF933), IF($AG933="N/A", $T933,$AG933)))))))</f>
        <v>0</v>
      </c>
      <c r="BP933" s="15">
        <f>IF(AX933="R", $CA933, IF(OR(AX933="P", AX933="T", AX933="N"), 0, IF($C933="DM", $T933, IF(OR(AX933="Y", AX933="IR"),$AM933,IF(AX933="C", IF($BI933="Y", IF($AF933="N/A", $Q933, $AF933), IF($AG933="N/A", $T933,$AG933)))))))</f>
        <v>0</v>
      </c>
      <c r="BQ933" s="15">
        <f>IF(AY933="R", $CA933, IF(OR(AY933="P", AY933="T", AY933="N"), 0, IF($C933="DM", $T933, IF(OR(AY933="Y", AY933="IR"),$AM933,IF(AY933="C", IF($BI933="Y", IF($AF933="N/A", $Q933, $AF933), IF($AG933="N/A", $T933,$AG933)))))))</f>
        <v>0</v>
      </c>
      <c r="BR933" s="15">
        <f>IF(AZ933="R", $CA933, IF(OR(AZ933="P", AZ933="T", AZ933="N"), 0, IF($C933="DM", $T933, IF(OR(AZ933="Y", AZ933="IR"),$AM933,IF(AZ933="C", IF($BI933="Y", IF($AF933="N/A", $Q933, $AF933), IF($AG933="N/A", $T933,$AG933)))))))</f>
        <v>0</v>
      </c>
      <c r="BS933" s="15">
        <f>IF(BA933="R", $CA933, IF(OR(BA933="P", BA933="T", BA933="N"), 0, IF($C933="DM", $T933, IF(OR(BA933="Y", BA933="IR"),$AM933,IF(BA933="C", IF($BI933="Y", IF($AF933="N/A", $Q933, $AF933), IF($AG933="N/A", $T933,$AG933)))))))</f>
        <v>0</v>
      </c>
      <c r="BT933" s="15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0</v>
      </c>
      <c r="BU933" s="15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0</v>
      </c>
      <c r="BV933" s="15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0</v>
      </c>
      <c r="BW933" s="15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0</v>
      </c>
      <c r="BX933" s="15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0</v>
      </c>
      <c r="BY933" s="15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0</v>
      </c>
      <c r="BZ933" s="15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0</v>
      </c>
      <c r="CA933" s="14" t="s">
        <v>75</v>
      </c>
      <c r="CB933" s="15">
        <f>BZ933</f>
        <v>0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  <c r="CH933" s="6"/>
      <c r="CK933" s="6"/>
      <c r="CL933" s="6"/>
      <c r="CM933" s="6"/>
      <c r="CN933" s="6"/>
      <c r="CO933" s="6"/>
      <c r="CP933" s="6"/>
    </row>
    <row r="934" spans="1:94" x14ac:dyDescent="0.25">
      <c r="A934" s="13">
        <v>6329</v>
      </c>
      <c r="B934" s="14"/>
      <c r="C934" s="14"/>
      <c r="D934" s="14"/>
      <c r="E934" s="14" t="e">
        <f>VLOOKUP(B934, 'Rookie Year'!$A$2:$B$55555,2,FALSE)</f>
        <v>#N/A</v>
      </c>
      <c r="F934" s="14">
        <v>2025</v>
      </c>
      <c r="G934" s="14" t="s">
        <v>42</v>
      </c>
      <c r="H934" s="14"/>
      <c r="I934" s="15"/>
      <c r="J934" s="14">
        <v>1</v>
      </c>
      <c r="K934" s="16">
        <f>IF(AND(G934&lt;&gt;"N",R934="N/A"), IF(I934&lt;4, 0, 0.25),IF(I934=1, IF(J934=1,0.25, 0.25), IF(I934&lt;13, 0.25, IF(I934&lt;26, 0.4, IF(I934&lt;51, 0.6, 0.75)))))</f>
        <v>0.25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1</v>
      </c>
      <c r="T934" s="15">
        <f>IF($S934&lt;1, "N/A", $M934)</f>
        <v>0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List'!$A$3:$AE$1972,19,FALSE)))</f>
        <v>N/A</v>
      </c>
      <c r="AB934" s="14" t="str">
        <f>IF(C934="DM", "N/A", IF(Z934="No","N/A",VLOOKUP(B934,'Extension List'!$A$3:$AE$1972,21,FALSE)))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>
        <f>IF(AD934="N/A", L934+T934, L934+AG934)</f>
        <v>0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42</v>
      </c>
      <c r="AS934" s="14" t="s">
        <v>42</v>
      </c>
      <c r="AT934" s="14" t="s">
        <v>42</v>
      </c>
      <c r="AU934" s="14" t="s">
        <v>42</v>
      </c>
      <c r="AV934" s="14" t="s">
        <v>42</v>
      </c>
      <c r="AW934" s="14" t="s">
        <v>42</v>
      </c>
      <c r="AX934" s="14" t="s">
        <v>42</v>
      </c>
      <c r="AY934" s="14" t="s">
        <v>40</v>
      </c>
      <c r="AZ934" s="14" t="s">
        <v>40</v>
      </c>
      <c r="BA934" s="14" t="s">
        <v>40</v>
      </c>
      <c r="BB934" s="14" t="s">
        <v>40</v>
      </c>
      <c r="BC934" s="14" t="s">
        <v>40</v>
      </c>
      <c r="BD934" s="14" t="s">
        <v>40</v>
      </c>
      <c r="BE934" s="14" t="s">
        <v>40</v>
      </c>
      <c r="BF934" s="14" t="s">
        <v>40</v>
      </c>
      <c r="BG934" s="14" t="s">
        <v>40</v>
      </c>
      <c r="BH934" s="14" t="s">
        <v>40</v>
      </c>
      <c r="BJ934" s="15">
        <f>IF(AR934="R", $CA934, IF(OR(AR934="P", AR934="T", AR934="N"), 0, IF($C934="DM", $T934, IF(OR(AR934="Y", AR934="IR"),$AM934,IF(AR934="C", IF($BI934="Y", IF($AF934="N/A", $Q934, $AF934), IF($AG934="N/A", $T934,$AG934)))))))</f>
        <v>0</v>
      </c>
      <c r="BK934" s="15">
        <f>IF(AS934="R", $CA934, IF(OR(AS934="P", AS934="T", AS934="N"), 0, IF($C934="DM", $T934, IF(OR(AS934="Y", AS934="IR"),$AM934,IF(AS934="C", IF($BI934="Y", IF($AF934="N/A", $Q934, $AF934), IF($AG934="N/A", $T934,$AG934)))))))</f>
        <v>0</v>
      </c>
      <c r="BL934" s="15">
        <f>IF(AT934="R", $CA934, IF(OR(AT934="P", AT934="T", AT934="N"), 0, IF($C934="DM", $T934, IF(OR(AT934="Y", AT934="IR"),$AM934,IF(AT934="C", IF($BI934="Y", IF($AF934="N/A", $Q934, $AF934), IF($AG934="N/A", $T934,$AG934)))))))</f>
        <v>0</v>
      </c>
      <c r="BM934" s="15">
        <f>IF(AU934="R", $CA934, IF(OR(AU934="P", AU934="T", AU934="N"), 0, IF($C934="DM", $T934, IF(OR(AU934="Y", AU934="IR"),$AM934,IF(AU934="C", IF($BI934="Y", IF($AF934="N/A", $Q934, $AF934), IF($AG934="N/A", $T934,$AG934)))))))</f>
        <v>0</v>
      </c>
      <c r="BN934" s="15">
        <f>IF(AV934="R", $CA934, IF(OR(AV934="P", AV934="T", AV934="N"), 0, IF($C934="DM", $T934, IF(OR(AV934="Y", AV934="IR"),$AM934,IF(AV934="C", IF($BI934="Y", IF($AF934="N/A", $Q934, $AF934), IF($AG934="N/A", $T934,$AG934)))))))</f>
        <v>0</v>
      </c>
      <c r="BO934" s="15">
        <f>IF(AW934="R", $CA934, IF(OR(AW934="P", AW934="T", AW934="N"), 0, IF($C934="DM", $T934, IF(OR(AW934="Y", AW934="IR"),$AM934,IF(AW934="C", IF($BI934="Y", IF($AF934="N/A", $Q934, $AF934), IF($AG934="N/A", $T934,$AG934)))))))</f>
        <v>0</v>
      </c>
      <c r="BP934" s="15">
        <f>IF(AX934="R", $CA934, IF(OR(AX934="P", AX934="T", AX934="N"), 0, IF($C934="DM", $T934, IF(OR(AX934="Y", AX934="IR"),$AM934,IF(AX934="C", IF($BI934="Y", IF($AF934="N/A", $Q934, $AF934), IF($AG934="N/A", $T934,$AG934)))))))</f>
        <v>0</v>
      </c>
      <c r="BQ934" s="15">
        <f>IF(AY934="R", $CA934, IF(OR(AY934="P", AY934="T", AY934="N"), 0, IF($C934="DM", $T934, IF(OR(AY934="Y", AY934="IR"),$AM934,IF(AY934="C", IF($BI934="Y", IF($AF934="N/A", $Q934, $AF934), IF($AG934="N/A", $T934,$AG934)))))))</f>
        <v>0</v>
      </c>
      <c r="BR934" s="15">
        <f>IF(AZ934="R", $CA934, IF(OR(AZ934="P", AZ934="T", AZ934="N"), 0, IF($C934="DM", $T934, IF(OR(AZ934="Y", AZ934="IR"),$AM934,IF(AZ934="C", IF($BI934="Y", IF($AF934="N/A", $Q934, $AF934), IF($AG934="N/A", $T934,$AG934)))))))</f>
        <v>0</v>
      </c>
      <c r="BS934" s="15">
        <f>IF(BA934="R", $CA934, IF(OR(BA934="P", BA934="T", BA934="N"), 0, IF($C934="DM", $T934, IF(OR(BA934="Y", BA934="IR"),$AM934,IF(BA934="C", IF($BI934="Y", IF($AF934="N/A", $Q934, $AF934), IF($AG934="N/A", $T934,$AG934)))))))</f>
        <v>0</v>
      </c>
      <c r="BT934" s="15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0</v>
      </c>
      <c r="BU934" s="15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0</v>
      </c>
      <c r="BV934" s="15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0</v>
      </c>
      <c r="BW934" s="15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0</v>
      </c>
      <c r="BX934" s="15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0</v>
      </c>
      <c r="BY934" s="15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0</v>
      </c>
      <c r="BZ934" s="15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0</v>
      </c>
      <c r="CA934" s="14" t="s">
        <v>75</v>
      </c>
      <c r="CB934" s="15">
        <f>BZ934</f>
        <v>0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  <c r="CH934" s="6"/>
      <c r="CK934" s="6"/>
      <c r="CL934" s="6"/>
      <c r="CM934" s="6"/>
      <c r="CN934" s="6"/>
      <c r="CO934" s="6"/>
      <c r="CP934" s="6"/>
    </row>
    <row r="935" spans="1:94" x14ac:dyDescent="0.25">
      <c r="A935" s="13">
        <v>6330</v>
      </c>
      <c r="B935" s="14"/>
      <c r="C935" s="14"/>
      <c r="D935" s="14"/>
      <c r="E935" s="14" t="e">
        <f>VLOOKUP(B935, 'Rookie Year'!$A$2:$B$55555,2,FALSE)</f>
        <v>#N/A</v>
      </c>
      <c r="F935" s="14">
        <v>2025</v>
      </c>
      <c r="G935" s="14" t="s">
        <v>42</v>
      </c>
      <c r="H935" s="14"/>
      <c r="I935" s="15"/>
      <c r="J935" s="14">
        <v>1</v>
      </c>
      <c r="K935" s="16">
        <f>IF(AND(G935&lt;&gt;"N",R935="N/A"), IF(I935&lt;4, 0, 0.25),IF(I935=1, IF(J935=1,0.25, 0.25), IF(I935&lt;13, 0.25, IF(I935&lt;26, 0.4, IF(I935&lt;51, 0.6, 0.75)))))</f>
        <v>0.25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1</v>
      </c>
      <c r="T935" s="15">
        <f>IF($S935&lt;1, "N/A", $M935)</f>
        <v>0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List'!$A$3:$AE$1972,19,FALSE)))</f>
        <v>N/A</v>
      </c>
      <c r="AB935" s="14" t="str">
        <f>IF(C935="DM", "N/A", IF(Z935="No","N/A",VLOOKUP(B935,'Extension List'!$A$3:$AE$1972,21,FALSE)))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>
        <f>IF(AD935="N/A", L935+T935, L935+AG935)</f>
        <v>0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42</v>
      </c>
      <c r="AS935" s="14" t="s">
        <v>42</v>
      </c>
      <c r="AT935" s="14" t="s">
        <v>42</v>
      </c>
      <c r="AU935" s="14" t="s">
        <v>42</v>
      </c>
      <c r="AV935" s="14" t="s">
        <v>42</v>
      </c>
      <c r="AW935" s="14" t="s">
        <v>42</v>
      </c>
      <c r="AX935" s="14" t="s">
        <v>42</v>
      </c>
      <c r="AY935" s="14" t="s">
        <v>40</v>
      </c>
      <c r="AZ935" s="14" t="s">
        <v>40</v>
      </c>
      <c r="BA935" s="14" t="s">
        <v>40</v>
      </c>
      <c r="BB935" s="14" t="s">
        <v>40</v>
      </c>
      <c r="BC935" s="14" t="s">
        <v>40</v>
      </c>
      <c r="BD935" s="14" t="s">
        <v>40</v>
      </c>
      <c r="BE935" s="14" t="s">
        <v>40</v>
      </c>
      <c r="BF935" s="14" t="s">
        <v>40</v>
      </c>
      <c r="BG935" s="14" t="s">
        <v>40</v>
      </c>
      <c r="BH935" s="14" t="s">
        <v>40</v>
      </c>
      <c r="BJ935" s="15">
        <f>IF(AR935="R", $CA935, IF(OR(AR935="P", AR935="T", AR935="N"), 0, IF($C935="DM", $T935, IF(OR(AR935="Y", AR935="IR"),$AM935,IF(AR935="C", IF($BI935="Y", IF($AF935="N/A", $Q935, $AF935), IF($AG935="N/A", $T935,$AG935)))))))</f>
        <v>0</v>
      </c>
      <c r="BK935" s="15">
        <f>IF(AS935="R", $CA935, IF(OR(AS935="P", AS935="T", AS935="N"), 0, IF($C935="DM", $T935, IF(OR(AS935="Y", AS935="IR"),$AM935,IF(AS935="C", IF($BI935="Y", IF($AF935="N/A", $Q935, $AF935), IF($AG935="N/A", $T935,$AG935)))))))</f>
        <v>0</v>
      </c>
      <c r="BL935" s="15">
        <f>IF(AT935="R", $CA935, IF(OR(AT935="P", AT935="T", AT935="N"), 0, IF($C935="DM", $T935, IF(OR(AT935="Y", AT935="IR"),$AM935,IF(AT935="C", IF($BI935="Y", IF($AF935="N/A", $Q935, $AF935), IF($AG935="N/A", $T935,$AG935)))))))</f>
        <v>0</v>
      </c>
      <c r="BM935" s="15">
        <f>IF(AU935="R", $CA935, IF(OR(AU935="P", AU935="T", AU935="N"), 0, IF($C935="DM", $T935, IF(OR(AU935="Y", AU935="IR"),$AM935,IF(AU935="C", IF($BI935="Y", IF($AF935="N/A", $Q935, $AF935), IF($AG935="N/A", $T935,$AG935)))))))</f>
        <v>0</v>
      </c>
      <c r="BN935" s="15">
        <f>IF(AV935="R", $CA935, IF(OR(AV935="P", AV935="T", AV935="N"), 0, IF($C935="DM", $T935, IF(OR(AV935="Y", AV935="IR"),$AM935,IF(AV935="C", IF($BI935="Y", IF($AF935="N/A", $Q935, $AF935), IF($AG935="N/A", $T935,$AG935)))))))</f>
        <v>0</v>
      </c>
      <c r="BO935" s="15">
        <f>IF(AW935="R", $CA935, IF(OR(AW935="P", AW935="T", AW935="N"), 0, IF($C935="DM", $T935, IF(OR(AW935="Y", AW935="IR"),$AM935,IF(AW935="C", IF($BI935="Y", IF($AF935="N/A", $Q935, $AF935), IF($AG935="N/A", $T935,$AG935)))))))</f>
        <v>0</v>
      </c>
      <c r="BP935" s="15">
        <f>IF(AX935="R", $CA935, IF(OR(AX935="P", AX935="T", AX935="N"), 0, IF($C935="DM", $T935, IF(OR(AX935="Y", AX935="IR"),$AM935,IF(AX935="C", IF($BI935="Y", IF($AF935="N/A", $Q935, $AF935), IF($AG935="N/A", $T935,$AG935)))))))</f>
        <v>0</v>
      </c>
      <c r="BQ935" s="15">
        <f>IF(AY935="R", $CA935, IF(OR(AY935="P", AY935="T", AY935="N"), 0, IF($C935="DM", $T935, IF(OR(AY935="Y", AY935="IR"),$AM935,IF(AY935="C", IF($BI935="Y", IF($AF935="N/A", $Q935, $AF935), IF($AG935="N/A", $T935,$AG935)))))))</f>
        <v>0</v>
      </c>
      <c r="BR935" s="15">
        <f>IF(AZ935="R", $CA935, IF(OR(AZ935="P", AZ935="T", AZ935="N"), 0, IF($C935="DM", $T935, IF(OR(AZ935="Y", AZ935="IR"),$AM935,IF(AZ935="C", IF($BI935="Y", IF($AF935="N/A", $Q935, $AF935), IF($AG935="N/A", $T935,$AG935)))))))</f>
        <v>0</v>
      </c>
      <c r="BS935" s="15">
        <f>IF(BA935="R", $CA935, IF(OR(BA935="P", BA935="T", BA935="N"), 0, IF($C935="DM", $T935, IF(OR(BA935="Y", BA935="IR"),$AM935,IF(BA935="C", IF($BI935="Y", IF($AF935="N/A", $Q935, $AF935), IF($AG935="N/A", $T935,$AG935)))))))</f>
        <v>0</v>
      </c>
      <c r="BT935" s="15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0</v>
      </c>
      <c r="BU935" s="15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0</v>
      </c>
      <c r="BV935" s="15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0</v>
      </c>
      <c r="BW935" s="15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0</v>
      </c>
      <c r="BX935" s="15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0</v>
      </c>
      <c r="BY935" s="15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0</v>
      </c>
      <c r="BZ935" s="15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0</v>
      </c>
      <c r="CA935" s="14" t="s">
        <v>75</v>
      </c>
      <c r="CB935" s="15">
        <f>BZ935</f>
        <v>0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  <c r="CH935" s="6"/>
      <c r="CK935" s="6"/>
      <c r="CL935" s="6"/>
      <c r="CM935" s="6"/>
      <c r="CN935" s="6"/>
      <c r="CO935" s="6"/>
      <c r="CP935" s="6"/>
    </row>
    <row r="936" spans="1:94" x14ac:dyDescent="0.25">
      <c r="A936" s="13">
        <v>6331</v>
      </c>
      <c r="B936" s="14"/>
      <c r="C936" s="14"/>
      <c r="D936" s="14"/>
      <c r="E936" s="14" t="e">
        <f>VLOOKUP(B936, 'Rookie Year'!$A$2:$B$55555,2,FALSE)</f>
        <v>#N/A</v>
      </c>
      <c r="F936" s="14">
        <v>2025</v>
      </c>
      <c r="G936" s="14" t="s">
        <v>42</v>
      </c>
      <c r="H936" s="14"/>
      <c r="I936" s="15"/>
      <c r="J936" s="14">
        <v>1</v>
      </c>
      <c r="K936" s="16">
        <f>IF(AND(G936&lt;&gt;"N",R936="N/A"), IF(I936&lt;4, 0, 0.25),IF(I936=1, IF(J936=1,0.25, 0.25), IF(I936&lt;13, 0.25, IF(I936&lt;26, 0.4, IF(I936&lt;51, 0.6, 0.75)))))</f>
        <v>0.25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1</v>
      </c>
      <c r="T936" s="15">
        <f>IF($S936&lt;1, "N/A", $M936)</f>
        <v>0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List'!$A$3:$AE$1972,19,FALSE)))</f>
        <v>N/A</v>
      </c>
      <c r="AB936" s="14" t="str">
        <f>IF(C936="DM", "N/A", IF(Z936="No","N/A",VLOOKUP(B936,'Extension List'!$A$3:$AE$1972,21,FALSE)))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>
        <f>IF(AD936="N/A", L936+T936, L936+AG936)</f>
        <v>0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42</v>
      </c>
      <c r="AS936" s="14" t="s">
        <v>42</v>
      </c>
      <c r="AT936" s="14" t="s">
        <v>42</v>
      </c>
      <c r="AU936" s="14" t="s">
        <v>42</v>
      </c>
      <c r="AV936" s="14" t="s">
        <v>42</v>
      </c>
      <c r="AW936" s="14" t="s">
        <v>42</v>
      </c>
      <c r="AX936" s="14" t="s">
        <v>42</v>
      </c>
      <c r="AY936" s="14" t="s">
        <v>40</v>
      </c>
      <c r="AZ936" s="14" t="s">
        <v>40</v>
      </c>
      <c r="BA936" s="14" t="s">
        <v>40</v>
      </c>
      <c r="BB936" s="14" t="s">
        <v>40</v>
      </c>
      <c r="BC936" s="14" t="s">
        <v>40</v>
      </c>
      <c r="BD936" s="14" t="s">
        <v>40</v>
      </c>
      <c r="BE936" s="14" t="s">
        <v>40</v>
      </c>
      <c r="BF936" s="14" t="s">
        <v>40</v>
      </c>
      <c r="BG936" s="14" t="s">
        <v>40</v>
      </c>
      <c r="BH936" s="14" t="s">
        <v>40</v>
      </c>
      <c r="BJ936" s="15">
        <f>IF(AR936="R", $CA936, IF(OR(AR936="P", AR936="T", AR936="N"), 0, IF($C936="DM", $T936, IF(OR(AR936="Y", AR936="IR"),$AM936,IF(AR936="C", IF($BI936="Y", IF($AF936="N/A", $Q936, $AF936), IF($AG936="N/A", $T936,$AG936)))))))</f>
        <v>0</v>
      </c>
      <c r="BK936" s="15">
        <f>IF(AS936="R", $CA936, IF(OR(AS936="P", AS936="T", AS936="N"), 0, IF($C936="DM", $T936, IF(OR(AS936="Y", AS936="IR"),$AM936,IF(AS936="C", IF($BI936="Y", IF($AF936="N/A", $Q936, $AF936), IF($AG936="N/A", $T936,$AG936)))))))</f>
        <v>0</v>
      </c>
      <c r="BL936" s="15">
        <f>IF(AT936="R", $CA936, IF(OR(AT936="P", AT936="T", AT936="N"), 0, IF($C936="DM", $T936, IF(OR(AT936="Y", AT936="IR"),$AM936,IF(AT936="C", IF($BI936="Y", IF($AF936="N/A", $Q936, $AF936), IF($AG936="N/A", $T936,$AG936)))))))</f>
        <v>0</v>
      </c>
      <c r="BM936" s="15">
        <f>IF(AU936="R", $CA936, IF(OR(AU936="P", AU936="T", AU936="N"), 0, IF($C936="DM", $T936, IF(OR(AU936="Y", AU936="IR"),$AM936,IF(AU936="C", IF($BI936="Y", IF($AF936="N/A", $Q936, $AF936), IF($AG936="N/A", $T936,$AG936)))))))</f>
        <v>0</v>
      </c>
      <c r="BN936" s="15">
        <f>IF(AV936="R", $CA936, IF(OR(AV936="P", AV936="T", AV936="N"), 0, IF($C936="DM", $T936, IF(OR(AV936="Y", AV936="IR"),$AM936,IF(AV936="C", IF($BI936="Y", IF($AF936="N/A", $Q936, $AF936), IF($AG936="N/A", $T936,$AG936)))))))</f>
        <v>0</v>
      </c>
      <c r="BO936" s="15">
        <f>IF(AW936="R", $CA936, IF(OR(AW936="P", AW936="T", AW936="N"), 0, IF($C936="DM", $T936, IF(OR(AW936="Y", AW936="IR"),$AM936,IF(AW936="C", IF($BI936="Y", IF($AF936="N/A", $Q936, $AF936), IF($AG936="N/A", $T936,$AG936)))))))</f>
        <v>0</v>
      </c>
      <c r="BP936" s="15">
        <f>IF(AX936="R", $CA936, IF(OR(AX936="P", AX936="T", AX936="N"), 0, IF($C936="DM", $T936, IF(OR(AX936="Y", AX936="IR"),$AM936,IF(AX936="C", IF($BI936="Y", IF($AF936="N/A", $Q936, $AF936), IF($AG936="N/A", $T936,$AG936)))))))</f>
        <v>0</v>
      </c>
      <c r="BQ936" s="15">
        <f>IF(AY936="R", $CA936, IF(OR(AY936="P", AY936="T", AY936="N"), 0, IF($C936="DM", $T936, IF(OR(AY936="Y", AY936="IR"),$AM936,IF(AY936="C", IF($BI936="Y", IF($AF936="N/A", $Q936, $AF936), IF($AG936="N/A", $T936,$AG936)))))))</f>
        <v>0</v>
      </c>
      <c r="BR936" s="15">
        <f>IF(AZ936="R", $CA936, IF(OR(AZ936="P", AZ936="T", AZ936="N"), 0, IF($C936="DM", $T936, IF(OR(AZ936="Y", AZ936="IR"),$AM936,IF(AZ936="C", IF($BI936="Y", IF($AF936="N/A", $Q936, $AF936), IF($AG936="N/A", $T936,$AG936)))))))</f>
        <v>0</v>
      </c>
      <c r="BS936" s="15">
        <f>IF(BA936="R", $CA936, IF(OR(BA936="P", BA936="T", BA936="N"), 0, IF($C936="DM", $T936, IF(OR(BA936="Y", BA936="IR"),$AM936,IF(BA936="C", IF($BI936="Y", IF($AF936="N/A", $Q936, $AF936), IF($AG936="N/A", $T936,$AG936)))))))</f>
        <v>0</v>
      </c>
      <c r="BT936" s="15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0</v>
      </c>
      <c r="BU936" s="15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0</v>
      </c>
      <c r="BV936" s="15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0</v>
      </c>
      <c r="BW936" s="15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0</v>
      </c>
      <c r="BX936" s="15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0</v>
      </c>
      <c r="BY936" s="15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0</v>
      </c>
      <c r="BZ936" s="15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0</v>
      </c>
      <c r="CA936" s="14" t="s">
        <v>75</v>
      </c>
      <c r="CB936" s="15">
        <f>BZ936</f>
        <v>0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  <c r="CH936" s="6"/>
      <c r="CK936" s="6"/>
      <c r="CL936" s="6"/>
      <c r="CM936" s="6"/>
      <c r="CN936" s="6"/>
      <c r="CO936" s="6"/>
      <c r="CP936" s="6"/>
    </row>
    <row r="937" spans="1:94" x14ac:dyDescent="0.25">
      <c r="A937" s="13">
        <v>6332</v>
      </c>
      <c r="B937" s="14"/>
      <c r="C937" s="14"/>
      <c r="D937" s="14"/>
      <c r="E937" s="14" t="e">
        <f>VLOOKUP(B937, 'Rookie Year'!$A$2:$B$55555,2,FALSE)</f>
        <v>#N/A</v>
      </c>
      <c r="F937" s="14">
        <v>2025</v>
      </c>
      <c r="G937" s="14" t="s">
        <v>42</v>
      </c>
      <c r="H937" s="14"/>
      <c r="I937" s="15"/>
      <c r="J937" s="14">
        <v>1</v>
      </c>
      <c r="K937" s="16">
        <f>IF(AND(G937&lt;&gt;"N",R937="N/A"), IF(I937&lt;4, 0, 0.25),IF(I937=1, IF(J937=1,0.25, 0.25), IF(I937&lt;13, 0.25, IF(I937&lt;26, 0.4, IF(I937&lt;51, 0.6, 0.75)))))</f>
        <v>0.25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1</v>
      </c>
      <c r="T937" s="15">
        <f>IF($S937&lt;1, "N/A", $M937)</f>
        <v>0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List'!$A$3:$AE$1972,19,FALSE)))</f>
        <v>N/A</v>
      </c>
      <c r="AB937" s="14" t="str">
        <f>IF(C937="DM", "N/A", IF(Z937="No","N/A",VLOOKUP(B937,'Extension List'!$A$3:$AE$1972,21,FALSE)))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>
        <f>IF(AD937="N/A", L937+T937, L937+AG937)</f>
        <v>0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42</v>
      </c>
      <c r="AS937" s="14" t="s">
        <v>42</v>
      </c>
      <c r="AT937" s="14" t="s">
        <v>42</v>
      </c>
      <c r="AU937" s="14" t="s">
        <v>42</v>
      </c>
      <c r="AV937" s="14" t="s">
        <v>42</v>
      </c>
      <c r="AW937" s="14" t="s">
        <v>42</v>
      </c>
      <c r="AX937" s="14" t="s">
        <v>42</v>
      </c>
      <c r="AY937" s="14" t="s">
        <v>40</v>
      </c>
      <c r="AZ937" s="14" t="s">
        <v>40</v>
      </c>
      <c r="BA937" s="14" t="s">
        <v>40</v>
      </c>
      <c r="BB937" s="14" t="s">
        <v>40</v>
      </c>
      <c r="BC937" s="14" t="s">
        <v>40</v>
      </c>
      <c r="BD937" s="14" t="s">
        <v>40</v>
      </c>
      <c r="BE937" s="14" t="s">
        <v>40</v>
      </c>
      <c r="BF937" s="14" t="s">
        <v>40</v>
      </c>
      <c r="BG937" s="14" t="s">
        <v>40</v>
      </c>
      <c r="BH937" s="14" t="s">
        <v>40</v>
      </c>
      <c r="BJ937" s="15">
        <f>IF(AR937="R", $CA937, IF(OR(AR937="P", AR937="T", AR937="N"), 0, IF($C937="DM", $T937, IF(OR(AR937="Y", AR937="IR"),$AM937,IF(AR937="C", IF($BI937="Y", IF($AF937="N/A", $Q937, $AF937), IF($AG937="N/A", $T937,$AG937)))))))</f>
        <v>0</v>
      </c>
      <c r="BK937" s="15">
        <f>IF(AS937="R", $CA937, IF(OR(AS937="P", AS937="T", AS937="N"), 0, IF($C937="DM", $T937, IF(OR(AS937="Y", AS937="IR"),$AM937,IF(AS937="C", IF($BI937="Y", IF($AF937="N/A", $Q937, $AF937), IF($AG937="N/A", $T937,$AG937)))))))</f>
        <v>0</v>
      </c>
      <c r="BL937" s="15">
        <f>IF(AT937="R", $CA937, IF(OR(AT937="P", AT937="T", AT937="N"), 0, IF($C937="DM", $T937, IF(OR(AT937="Y", AT937="IR"),$AM937,IF(AT937="C", IF($BI937="Y", IF($AF937="N/A", $Q937, $AF937), IF($AG937="N/A", $T937,$AG937)))))))</f>
        <v>0</v>
      </c>
      <c r="BM937" s="15">
        <f>IF(AU937="R", $CA937, IF(OR(AU937="P", AU937="T", AU937="N"), 0, IF($C937="DM", $T937, IF(OR(AU937="Y", AU937="IR"),$AM937,IF(AU937="C", IF($BI937="Y", IF($AF937="N/A", $Q937, $AF937), IF($AG937="N/A", $T937,$AG937)))))))</f>
        <v>0</v>
      </c>
      <c r="BN937" s="15">
        <f>IF(AV937="R", $CA937, IF(OR(AV937="P", AV937="T", AV937="N"), 0, IF($C937="DM", $T937, IF(OR(AV937="Y", AV937="IR"),$AM937,IF(AV937="C", IF($BI937="Y", IF($AF937="N/A", $Q937, $AF937), IF($AG937="N/A", $T937,$AG937)))))))</f>
        <v>0</v>
      </c>
      <c r="BO937" s="15">
        <f>IF(AW937="R", $CA937, IF(OR(AW937="P", AW937="T", AW937="N"), 0, IF($C937="DM", $T937, IF(OR(AW937="Y", AW937="IR"),$AM937,IF(AW937="C", IF($BI937="Y", IF($AF937="N/A", $Q937, $AF937), IF($AG937="N/A", $T937,$AG937)))))))</f>
        <v>0</v>
      </c>
      <c r="BP937" s="15">
        <f>IF(AX937="R", $CA937, IF(OR(AX937="P", AX937="T", AX937="N"), 0, IF($C937="DM", $T937, IF(OR(AX937="Y", AX937="IR"),$AM937,IF(AX937="C", IF($BI937="Y", IF($AF937="N/A", $Q937, $AF937), IF($AG937="N/A", $T937,$AG937)))))))</f>
        <v>0</v>
      </c>
      <c r="BQ937" s="15">
        <f>IF(AY937="R", $CA937, IF(OR(AY937="P", AY937="T", AY937="N"), 0, IF($C937="DM", $T937, IF(OR(AY937="Y", AY937="IR"),$AM937,IF(AY937="C", IF($BI937="Y", IF($AF937="N/A", $Q937, $AF937), IF($AG937="N/A", $T937,$AG937)))))))</f>
        <v>0</v>
      </c>
      <c r="BR937" s="15">
        <f>IF(AZ937="R", $CA937, IF(OR(AZ937="P", AZ937="T", AZ937="N"), 0, IF($C937="DM", $T937, IF(OR(AZ937="Y", AZ937="IR"),$AM937,IF(AZ937="C", IF($BI937="Y", IF($AF937="N/A", $Q937, $AF937), IF($AG937="N/A", $T937,$AG937)))))))</f>
        <v>0</v>
      </c>
      <c r="BS937" s="15">
        <f>IF(BA937="R", $CA937, IF(OR(BA937="P", BA937="T", BA937="N"), 0, IF($C937="DM", $T937, IF(OR(BA937="Y", BA937="IR"),$AM937,IF(BA937="C", IF($BI937="Y", IF($AF937="N/A", $Q937, $AF937), IF($AG937="N/A", $T937,$AG937)))))))</f>
        <v>0</v>
      </c>
      <c r="BT937" s="15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0</v>
      </c>
      <c r="BU937" s="15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0</v>
      </c>
      <c r="BV937" s="15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0</v>
      </c>
      <c r="BW937" s="15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0</v>
      </c>
      <c r="BX937" s="15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0</v>
      </c>
      <c r="BY937" s="15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0</v>
      </c>
      <c r="BZ937" s="15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0</v>
      </c>
      <c r="CA937" s="14" t="s">
        <v>75</v>
      </c>
      <c r="CB937" s="15">
        <f>BZ937</f>
        <v>0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  <c r="CH937" s="6"/>
      <c r="CK937" s="6"/>
      <c r="CL937" s="6"/>
      <c r="CM937" s="6"/>
      <c r="CN937" s="6"/>
      <c r="CO937" s="6"/>
      <c r="CP937" s="6"/>
    </row>
    <row r="938" spans="1:94" x14ac:dyDescent="0.25">
      <c r="A938" s="13">
        <v>6333</v>
      </c>
      <c r="B938" s="14"/>
      <c r="C938" s="14"/>
      <c r="D938" s="14"/>
      <c r="E938" s="14" t="e">
        <f>VLOOKUP(B938, 'Rookie Year'!$A$2:$B$55555,2,FALSE)</f>
        <v>#N/A</v>
      </c>
      <c r="F938" s="14">
        <v>2025</v>
      </c>
      <c r="G938" s="14" t="s">
        <v>42</v>
      </c>
      <c r="H938" s="14"/>
      <c r="I938" s="15"/>
      <c r="J938" s="14">
        <v>1</v>
      </c>
      <c r="K938" s="16">
        <f>IF(AND(G938&lt;&gt;"N",R938="N/A"), IF(I938&lt;4, 0, 0.25),IF(I938=1, IF(J938=1,0.25, 0.25), IF(I938&lt;13, 0.25, IF(I938&lt;26, 0.4, IF(I938&lt;51, 0.6, 0.75)))))</f>
        <v>0.25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1</v>
      </c>
      <c r="T938" s="15">
        <f>IF($S938&lt;1, "N/A", $M938)</f>
        <v>0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List'!$A$3:$AE$1972,19,FALSE)))</f>
        <v>N/A</v>
      </c>
      <c r="AB938" s="14" t="str">
        <f>IF(C938="DM", "N/A", IF(Z938="No","N/A",VLOOKUP(B938,'Extension List'!$A$3:$AE$1972,21,FALSE)))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>
        <f>IF(AD938="N/A", L938+T938, L938+AG938)</f>
        <v>0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42</v>
      </c>
      <c r="AS938" s="14" t="s">
        <v>42</v>
      </c>
      <c r="AT938" s="14" t="s">
        <v>42</v>
      </c>
      <c r="AU938" s="14" t="s">
        <v>42</v>
      </c>
      <c r="AV938" s="14" t="s">
        <v>42</v>
      </c>
      <c r="AW938" s="14" t="s">
        <v>42</v>
      </c>
      <c r="AX938" s="14" t="s">
        <v>42</v>
      </c>
      <c r="AY938" s="14" t="s">
        <v>40</v>
      </c>
      <c r="AZ938" s="14" t="s">
        <v>40</v>
      </c>
      <c r="BA938" s="14" t="s">
        <v>40</v>
      </c>
      <c r="BB938" s="14" t="s">
        <v>40</v>
      </c>
      <c r="BC938" s="14" t="s">
        <v>40</v>
      </c>
      <c r="BD938" s="14" t="s">
        <v>40</v>
      </c>
      <c r="BE938" s="14" t="s">
        <v>40</v>
      </c>
      <c r="BF938" s="14" t="s">
        <v>40</v>
      </c>
      <c r="BG938" s="14" t="s">
        <v>40</v>
      </c>
      <c r="BH938" s="14" t="s">
        <v>40</v>
      </c>
      <c r="BJ938" s="15">
        <f>IF(AR938="R", $CA938, IF(OR(AR938="P", AR938="T", AR938="N"), 0, IF($C938="DM", $T938, IF(OR(AR938="Y", AR938="IR"),$AM938,IF(AR938="C", IF($BI938="Y", IF($AF938="N/A", $Q938, $AF938), IF($AG938="N/A", $T938,$AG938)))))))</f>
        <v>0</v>
      </c>
      <c r="BK938" s="15">
        <f>IF(AS938="R", $CA938, IF(OR(AS938="P", AS938="T", AS938="N"), 0, IF($C938="DM", $T938, IF(OR(AS938="Y", AS938="IR"),$AM938,IF(AS938="C", IF($BI938="Y", IF($AF938="N/A", $Q938, $AF938), IF($AG938="N/A", $T938,$AG938)))))))</f>
        <v>0</v>
      </c>
      <c r="BL938" s="15">
        <f>IF(AT938="R", $CA938, IF(OR(AT938="P", AT938="T", AT938="N"), 0, IF($C938="DM", $T938, IF(OR(AT938="Y", AT938="IR"),$AM938,IF(AT938="C", IF($BI938="Y", IF($AF938="N/A", $Q938, $AF938), IF($AG938="N/A", $T938,$AG938)))))))</f>
        <v>0</v>
      </c>
      <c r="BM938" s="15">
        <f>IF(AU938="R", $CA938, IF(OR(AU938="P", AU938="T", AU938="N"), 0, IF($C938="DM", $T938, IF(OR(AU938="Y", AU938="IR"),$AM938,IF(AU938="C", IF($BI938="Y", IF($AF938="N/A", $Q938, $AF938), IF($AG938="N/A", $T938,$AG938)))))))</f>
        <v>0</v>
      </c>
      <c r="BN938" s="15">
        <f>IF(AV938="R", $CA938, IF(OR(AV938="P", AV938="T", AV938="N"), 0, IF($C938="DM", $T938, IF(OR(AV938="Y", AV938="IR"),$AM938,IF(AV938="C", IF($BI938="Y", IF($AF938="N/A", $Q938, $AF938), IF($AG938="N/A", $T938,$AG938)))))))</f>
        <v>0</v>
      </c>
      <c r="BO938" s="15">
        <f>IF(AW938="R", $CA938, IF(OR(AW938="P", AW938="T", AW938="N"), 0, IF($C938="DM", $T938, IF(OR(AW938="Y", AW938="IR"),$AM938,IF(AW938="C", IF($BI938="Y", IF($AF938="N/A", $Q938, $AF938), IF($AG938="N/A", $T938,$AG938)))))))</f>
        <v>0</v>
      </c>
      <c r="BP938" s="15">
        <f>IF(AX938="R", $CA938, IF(OR(AX938="P", AX938="T", AX938="N"), 0, IF($C938="DM", $T938, IF(OR(AX938="Y", AX938="IR"),$AM938,IF(AX938="C", IF($BI938="Y", IF($AF938="N/A", $Q938, $AF938), IF($AG938="N/A", $T938,$AG938)))))))</f>
        <v>0</v>
      </c>
      <c r="BQ938" s="15">
        <f>IF(AY938="R", $CA938, IF(OR(AY938="P", AY938="T", AY938="N"), 0, IF($C938="DM", $T938, IF(OR(AY938="Y", AY938="IR"),$AM938,IF(AY938="C", IF($BI938="Y", IF($AF938="N/A", $Q938, $AF938), IF($AG938="N/A", $T938,$AG938)))))))</f>
        <v>0</v>
      </c>
      <c r="BR938" s="15">
        <f>IF(AZ938="R", $CA938, IF(OR(AZ938="P", AZ938="T", AZ938="N"), 0, IF($C938="DM", $T938, IF(OR(AZ938="Y", AZ938="IR"),$AM938,IF(AZ938="C", IF($BI938="Y", IF($AF938="N/A", $Q938, $AF938), IF($AG938="N/A", $T938,$AG938)))))))</f>
        <v>0</v>
      </c>
      <c r="BS938" s="15">
        <f>IF(BA938="R", $CA938, IF(OR(BA938="P", BA938="T", BA938="N"), 0, IF($C938="DM", $T938, IF(OR(BA938="Y", BA938="IR"),$AM938,IF(BA938="C", IF($BI938="Y", IF($AF938="N/A", $Q938, $AF938), IF($AG938="N/A", $T938,$AG938)))))))</f>
        <v>0</v>
      </c>
      <c r="BT938" s="15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0</v>
      </c>
      <c r="BU938" s="15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0</v>
      </c>
      <c r="BV938" s="15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0</v>
      </c>
      <c r="BW938" s="15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0</v>
      </c>
      <c r="BX938" s="15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0</v>
      </c>
      <c r="BY938" s="15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0</v>
      </c>
      <c r="BZ938" s="15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0</v>
      </c>
      <c r="CA938" s="14" t="s">
        <v>75</v>
      </c>
      <c r="CB938" s="15">
        <f>BZ938</f>
        <v>0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  <c r="CH938" s="6"/>
      <c r="CK938" s="6"/>
      <c r="CL938" s="6"/>
      <c r="CM938" s="6"/>
      <c r="CN938" s="6"/>
      <c r="CO938" s="6"/>
      <c r="CP938" s="6"/>
    </row>
    <row r="939" spans="1:94" x14ac:dyDescent="0.25">
      <c r="A939" s="13">
        <v>6334</v>
      </c>
      <c r="B939" s="14"/>
      <c r="C939" s="14"/>
      <c r="D939" s="14"/>
      <c r="E939" s="14" t="e">
        <f>VLOOKUP(B939, 'Rookie Year'!$A$2:$B$55555,2,FALSE)</f>
        <v>#N/A</v>
      </c>
      <c r="F939" s="14">
        <v>2025</v>
      </c>
      <c r="G939" s="14" t="s">
        <v>42</v>
      </c>
      <c r="H939" s="14"/>
      <c r="I939" s="15"/>
      <c r="J939" s="14">
        <v>1</v>
      </c>
      <c r="K939" s="16">
        <f>IF(AND(G939&lt;&gt;"N",R939="N/A"), IF(I939&lt;4, 0, 0.25),IF(I939=1, IF(J939=1,0.25, 0.25), IF(I939&lt;13, 0.25, IF(I939&lt;26, 0.4, IF(I939&lt;51, 0.6, 0.75)))))</f>
        <v>0.25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1</v>
      </c>
      <c r="T939" s="15">
        <f>IF($S939&lt;1, "N/A", $M939)</f>
        <v>0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List'!$A$3:$AE$1972,19,FALSE)))</f>
        <v>N/A</v>
      </c>
      <c r="AB939" s="14" t="str">
        <f>IF(C939="DM", "N/A", IF(Z939="No","N/A",VLOOKUP(B939,'Extension List'!$A$3:$AE$1972,21,FALSE)))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>
        <f>IF(AD939="N/A", L939+T939, L939+AG939)</f>
        <v>0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42</v>
      </c>
      <c r="AS939" s="14" t="s">
        <v>42</v>
      </c>
      <c r="AT939" s="14" t="s">
        <v>42</v>
      </c>
      <c r="AU939" s="14" t="s">
        <v>42</v>
      </c>
      <c r="AV939" s="14" t="s">
        <v>42</v>
      </c>
      <c r="AW939" s="14" t="s">
        <v>42</v>
      </c>
      <c r="AX939" s="14" t="s">
        <v>42</v>
      </c>
      <c r="AY939" s="14" t="s">
        <v>40</v>
      </c>
      <c r="AZ939" s="14" t="s">
        <v>40</v>
      </c>
      <c r="BA939" s="14" t="s">
        <v>40</v>
      </c>
      <c r="BB939" s="14" t="s">
        <v>40</v>
      </c>
      <c r="BC939" s="14" t="s">
        <v>40</v>
      </c>
      <c r="BD939" s="14" t="s">
        <v>40</v>
      </c>
      <c r="BE939" s="14" t="s">
        <v>40</v>
      </c>
      <c r="BF939" s="14" t="s">
        <v>40</v>
      </c>
      <c r="BG939" s="14" t="s">
        <v>40</v>
      </c>
      <c r="BH939" s="14" t="s">
        <v>40</v>
      </c>
      <c r="BJ939" s="15">
        <f>IF(AR939="R", $CA939, IF(OR(AR939="P", AR939="T", AR939="N"), 0, IF($C939="DM", $T939, IF(OR(AR939="Y", AR939="IR"),$AM939,IF(AR939="C", IF($BI939="Y", IF($AF939="N/A", $Q939, $AF939), IF($AG939="N/A", $T939,$AG939)))))))</f>
        <v>0</v>
      </c>
      <c r="BK939" s="15">
        <f>IF(AS939="R", $CA939, IF(OR(AS939="P", AS939="T", AS939="N"), 0, IF($C939="DM", $T939, IF(OR(AS939="Y", AS939="IR"),$AM939,IF(AS939="C", IF($BI939="Y", IF($AF939="N/A", $Q939, $AF939), IF($AG939="N/A", $T939,$AG939)))))))</f>
        <v>0</v>
      </c>
      <c r="BL939" s="15">
        <f>IF(AT939="R", $CA939, IF(OR(AT939="P", AT939="T", AT939="N"), 0, IF($C939="DM", $T939, IF(OR(AT939="Y", AT939="IR"),$AM939,IF(AT939="C", IF($BI939="Y", IF($AF939="N/A", $Q939, $AF939), IF($AG939="N/A", $T939,$AG939)))))))</f>
        <v>0</v>
      </c>
      <c r="BM939" s="15">
        <f>IF(AU939="R", $CA939, IF(OR(AU939="P", AU939="T", AU939="N"), 0, IF($C939="DM", $T939, IF(OR(AU939="Y", AU939="IR"),$AM939,IF(AU939="C", IF($BI939="Y", IF($AF939="N/A", $Q939, $AF939), IF($AG939="N/A", $T939,$AG939)))))))</f>
        <v>0</v>
      </c>
      <c r="BN939" s="15">
        <f>IF(AV939="R", $CA939, IF(OR(AV939="P", AV939="T", AV939="N"), 0, IF($C939="DM", $T939, IF(OR(AV939="Y", AV939="IR"),$AM939,IF(AV939="C", IF($BI939="Y", IF($AF939="N/A", $Q939, $AF939), IF($AG939="N/A", $T939,$AG939)))))))</f>
        <v>0</v>
      </c>
      <c r="BO939" s="15">
        <f>IF(AW939="R", $CA939, IF(OR(AW939="P", AW939="T", AW939="N"), 0, IF($C939="DM", $T939, IF(OR(AW939="Y", AW939="IR"),$AM939,IF(AW939="C", IF($BI939="Y", IF($AF939="N/A", $Q939, $AF939), IF($AG939="N/A", $T939,$AG939)))))))</f>
        <v>0</v>
      </c>
      <c r="BP939" s="15">
        <f>IF(AX939="R", $CA939, IF(OR(AX939="P", AX939="T", AX939="N"), 0, IF($C939="DM", $T939, IF(OR(AX939="Y", AX939="IR"),$AM939,IF(AX939="C", IF($BI939="Y", IF($AF939="N/A", $Q939, $AF939), IF($AG939="N/A", $T939,$AG939)))))))</f>
        <v>0</v>
      </c>
      <c r="BQ939" s="15">
        <f>IF(AY939="R", $CA939, IF(OR(AY939="P", AY939="T", AY939="N"), 0, IF($C939="DM", $T939, IF(OR(AY939="Y", AY939="IR"),$AM939,IF(AY939="C", IF($BI939="Y", IF($AF939="N/A", $Q939, $AF939), IF($AG939="N/A", $T939,$AG939)))))))</f>
        <v>0</v>
      </c>
      <c r="BR939" s="15">
        <f>IF(AZ939="R", $CA939, IF(OR(AZ939="P", AZ939="T", AZ939="N"), 0, IF($C939="DM", $T939, IF(OR(AZ939="Y", AZ939="IR"),$AM939,IF(AZ939="C", IF($BI939="Y", IF($AF939="N/A", $Q939, $AF939), IF($AG939="N/A", $T939,$AG939)))))))</f>
        <v>0</v>
      </c>
      <c r="BS939" s="15">
        <f>IF(BA939="R", $CA939, IF(OR(BA939="P", BA939="T", BA939="N"), 0, IF($C939="DM", $T939, IF(OR(BA939="Y", BA939="IR"),$AM939,IF(BA939="C", IF($BI939="Y", IF($AF939="N/A", $Q939, $AF939), IF($AG939="N/A", $T939,$AG939)))))))</f>
        <v>0</v>
      </c>
      <c r="BT939" s="15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0</v>
      </c>
      <c r="BU939" s="15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0</v>
      </c>
      <c r="BV939" s="15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0</v>
      </c>
      <c r="BW939" s="15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0</v>
      </c>
      <c r="BX939" s="15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0</v>
      </c>
      <c r="BY939" s="15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0</v>
      </c>
      <c r="BZ939" s="15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0</v>
      </c>
      <c r="CA939" s="14" t="s">
        <v>75</v>
      </c>
      <c r="CB939" s="15">
        <f>BZ939</f>
        <v>0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  <c r="CH939" s="6"/>
      <c r="CK939" s="6"/>
      <c r="CL939" s="6"/>
      <c r="CM939" s="6"/>
      <c r="CN939" s="6"/>
      <c r="CO939" s="6"/>
      <c r="CP939" s="6"/>
    </row>
    <row r="940" spans="1:94" x14ac:dyDescent="0.25">
      <c r="A940" s="13">
        <v>6335</v>
      </c>
      <c r="B940" s="14"/>
      <c r="C940" s="14"/>
      <c r="D940" s="14"/>
      <c r="E940" s="14" t="e">
        <f>VLOOKUP(B940, 'Rookie Year'!$A$2:$B$55555,2,FALSE)</f>
        <v>#N/A</v>
      </c>
      <c r="F940" s="14">
        <v>2025</v>
      </c>
      <c r="G940" s="14" t="s">
        <v>42</v>
      </c>
      <c r="H940" s="14"/>
      <c r="I940" s="15"/>
      <c r="J940" s="14">
        <v>1</v>
      </c>
      <c r="K940" s="16">
        <f>IF(AND(G940&lt;&gt;"N",R940="N/A"), IF(I940&lt;4, 0, 0.25),IF(I940=1, IF(J940=1,0.25, 0.25), IF(I940&lt;13, 0.25, IF(I940&lt;26, 0.4, IF(I940&lt;51, 0.6, 0.75)))))</f>
        <v>0.25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1</v>
      </c>
      <c r="T940" s="15">
        <f>IF($S940&lt;1, "N/A", $M940)</f>
        <v>0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List'!$A$3:$AE$1972,19,FALSE)))</f>
        <v>N/A</v>
      </c>
      <c r="AB940" s="14" t="str">
        <f>IF(C940="DM", "N/A", IF(Z940="No","N/A",VLOOKUP(B940,'Extension List'!$A$3:$AE$1972,21,FALSE)))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>
        <f>IF(AD940="N/A", L940+T940, L940+AG940)</f>
        <v>0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42</v>
      </c>
      <c r="AS940" s="14" t="s">
        <v>42</v>
      </c>
      <c r="AT940" s="14" t="s">
        <v>42</v>
      </c>
      <c r="AU940" s="14" t="s">
        <v>42</v>
      </c>
      <c r="AV940" s="14" t="s">
        <v>42</v>
      </c>
      <c r="AW940" s="14" t="s">
        <v>42</v>
      </c>
      <c r="AX940" s="14" t="s">
        <v>42</v>
      </c>
      <c r="AY940" s="14" t="s">
        <v>40</v>
      </c>
      <c r="AZ940" s="14" t="s">
        <v>40</v>
      </c>
      <c r="BA940" s="14" t="s">
        <v>40</v>
      </c>
      <c r="BB940" s="14" t="s">
        <v>40</v>
      </c>
      <c r="BC940" s="14" t="s">
        <v>40</v>
      </c>
      <c r="BD940" s="14" t="s">
        <v>40</v>
      </c>
      <c r="BE940" s="14" t="s">
        <v>40</v>
      </c>
      <c r="BF940" s="14" t="s">
        <v>40</v>
      </c>
      <c r="BG940" s="14" t="s">
        <v>40</v>
      </c>
      <c r="BH940" s="14" t="s">
        <v>40</v>
      </c>
      <c r="BJ940" s="15">
        <f>IF(AR940="R", $CA940, IF(OR(AR940="P", AR940="T", AR940="N"), 0, IF($C940="DM", $T940, IF(OR(AR940="Y", AR940="IR"),$AM940,IF(AR940="C", IF($BI940="Y", IF($AF940="N/A", $Q940, $AF940), IF($AG940="N/A", $T940,$AG940)))))))</f>
        <v>0</v>
      </c>
      <c r="BK940" s="15">
        <f>IF(AS940="R", $CA940, IF(OR(AS940="P", AS940="T", AS940="N"), 0, IF($C940="DM", $T940, IF(OR(AS940="Y", AS940="IR"),$AM940,IF(AS940="C", IF($BI940="Y", IF($AF940="N/A", $Q940, $AF940), IF($AG940="N/A", $T940,$AG940)))))))</f>
        <v>0</v>
      </c>
      <c r="BL940" s="15">
        <f>IF(AT940="R", $CA940, IF(OR(AT940="P", AT940="T", AT940="N"), 0, IF($C940="DM", $T940, IF(OR(AT940="Y", AT940="IR"),$AM940,IF(AT940="C", IF($BI940="Y", IF($AF940="N/A", $Q940, $AF940), IF($AG940="N/A", $T940,$AG940)))))))</f>
        <v>0</v>
      </c>
      <c r="BM940" s="15">
        <f>IF(AU940="R", $CA940, IF(OR(AU940="P", AU940="T", AU940="N"), 0, IF($C940="DM", $T940, IF(OR(AU940="Y", AU940="IR"),$AM940,IF(AU940="C", IF($BI940="Y", IF($AF940="N/A", $Q940, $AF940), IF($AG940="N/A", $T940,$AG940)))))))</f>
        <v>0</v>
      </c>
      <c r="BN940" s="15">
        <f>IF(AV940="R", $CA940, IF(OR(AV940="P", AV940="T", AV940="N"), 0, IF($C940="DM", $T940, IF(OR(AV940="Y", AV940="IR"),$AM940,IF(AV940="C", IF($BI940="Y", IF($AF940="N/A", $Q940, $AF940), IF($AG940="N/A", $T940,$AG940)))))))</f>
        <v>0</v>
      </c>
      <c r="BO940" s="15">
        <f>IF(AW940="R", $CA940, IF(OR(AW940="P", AW940="T", AW940="N"), 0, IF($C940="DM", $T940, IF(OR(AW940="Y", AW940="IR"),$AM940,IF(AW940="C", IF($BI940="Y", IF($AF940="N/A", $Q940, $AF940), IF($AG940="N/A", $T940,$AG940)))))))</f>
        <v>0</v>
      </c>
      <c r="BP940" s="15">
        <f>IF(AX940="R", $CA940, IF(OR(AX940="P", AX940="T", AX940="N"), 0, IF($C940="DM", $T940, IF(OR(AX940="Y", AX940="IR"),$AM940,IF(AX940="C", IF($BI940="Y", IF($AF940="N/A", $Q940, $AF940), IF($AG940="N/A", $T940,$AG940)))))))</f>
        <v>0</v>
      </c>
      <c r="BQ940" s="15">
        <f>IF(AY940="R", $CA940, IF(OR(AY940="P", AY940="T", AY940="N"), 0, IF($C940="DM", $T940, IF(OR(AY940="Y", AY940="IR"),$AM940,IF(AY940="C", IF($BI940="Y", IF($AF940="N/A", $Q940, $AF940), IF($AG940="N/A", $T940,$AG940)))))))</f>
        <v>0</v>
      </c>
      <c r="BR940" s="15">
        <f>IF(AZ940="R", $CA940, IF(OR(AZ940="P", AZ940="T", AZ940="N"), 0, IF($C940="DM", $T940, IF(OR(AZ940="Y", AZ940="IR"),$AM940,IF(AZ940="C", IF($BI940="Y", IF($AF940="N/A", $Q940, $AF940), IF($AG940="N/A", $T940,$AG940)))))))</f>
        <v>0</v>
      </c>
      <c r="BS940" s="15">
        <f>IF(BA940="R", $CA940, IF(OR(BA940="P", BA940="T", BA940="N"), 0, IF($C940="DM", $T940, IF(OR(BA940="Y", BA940="IR"),$AM940,IF(BA940="C", IF($BI940="Y", IF($AF940="N/A", $Q940, $AF940), IF($AG940="N/A", $T940,$AG940)))))))</f>
        <v>0</v>
      </c>
      <c r="BT940" s="15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0</v>
      </c>
      <c r="BU940" s="15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0</v>
      </c>
      <c r="BV940" s="15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0</v>
      </c>
      <c r="BW940" s="15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0</v>
      </c>
      <c r="BX940" s="15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0</v>
      </c>
      <c r="BY940" s="15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0</v>
      </c>
      <c r="BZ940" s="15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0</v>
      </c>
      <c r="CA940" s="14" t="s">
        <v>75</v>
      </c>
      <c r="CB940" s="15">
        <f>BZ940</f>
        <v>0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  <c r="CH940" s="6"/>
      <c r="CK940" s="6"/>
      <c r="CL940" s="6"/>
      <c r="CM940" s="6"/>
      <c r="CN940" s="6"/>
      <c r="CO940" s="6"/>
      <c r="CP940" s="6"/>
    </row>
    <row r="941" spans="1:94" x14ac:dyDescent="0.25">
      <c r="A941" s="13">
        <v>6336</v>
      </c>
      <c r="B941" s="14"/>
      <c r="C941" s="14"/>
      <c r="D941" s="14"/>
      <c r="E941" s="14" t="e">
        <f>VLOOKUP(B941, 'Rookie Year'!$A$2:$B$55555,2,FALSE)</f>
        <v>#N/A</v>
      </c>
      <c r="F941" s="14">
        <v>2025</v>
      </c>
      <c r="G941" s="14" t="s">
        <v>42</v>
      </c>
      <c r="H941" s="14"/>
      <c r="I941" s="15"/>
      <c r="J941" s="14">
        <v>1</v>
      </c>
      <c r="K941" s="16">
        <f>IF(AND(G941&lt;&gt;"N",R941="N/A"), IF(I941&lt;4, 0, 0.25),IF(I941=1, IF(J941=1,0.25, 0.25), IF(I941&lt;13, 0.25, IF(I941&lt;26, 0.4, IF(I941&lt;51, 0.6, 0.75)))))</f>
        <v>0.25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1</v>
      </c>
      <c r="T941" s="15">
        <f>IF($S941&lt;1, "N/A", $M941)</f>
        <v>0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List'!$A$3:$AE$1972,19,FALSE)))</f>
        <v>N/A</v>
      </c>
      <c r="AB941" s="14" t="str">
        <f>IF(C941="DM", "N/A", IF(Z941="No","N/A",VLOOKUP(B941,'Extension List'!$A$3:$AE$1972,21,FALSE)))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>
        <f>IF(AD941="N/A", L941+T941, L941+AG941)</f>
        <v>0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42</v>
      </c>
      <c r="AS941" s="14" t="s">
        <v>42</v>
      </c>
      <c r="AT941" s="14" t="s">
        <v>42</v>
      </c>
      <c r="AU941" s="14" t="s">
        <v>42</v>
      </c>
      <c r="AV941" s="14" t="s">
        <v>42</v>
      </c>
      <c r="AW941" s="14" t="s">
        <v>42</v>
      </c>
      <c r="AX941" s="14" t="s">
        <v>42</v>
      </c>
      <c r="AY941" s="14" t="s">
        <v>40</v>
      </c>
      <c r="AZ941" s="14" t="s">
        <v>40</v>
      </c>
      <c r="BA941" s="14" t="s">
        <v>40</v>
      </c>
      <c r="BB941" s="14" t="s">
        <v>40</v>
      </c>
      <c r="BC941" s="14" t="s">
        <v>40</v>
      </c>
      <c r="BD941" s="14" t="s">
        <v>40</v>
      </c>
      <c r="BE941" s="14" t="s">
        <v>40</v>
      </c>
      <c r="BF941" s="14" t="s">
        <v>40</v>
      </c>
      <c r="BG941" s="14" t="s">
        <v>40</v>
      </c>
      <c r="BH941" s="14" t="s">
        <v>40</v>
      </c>
      <c r="BJ941" s="15">
        <f>IF(AR941="R", $CA941, IF(OR(AR941="P", AR941="T", AR941="N"), 0, IF($C941="DM", $T941, IF(OR(AR941="Y", AR941="IR"),$AM941,IF(AR941="C", IF($BI941="Y", IF($AF941="N/A", $Q941, $AF941), IF($AG941="N/A", $T941,$AG941)))))))</f>
        <v>0</v>
      </c>
      <c r="BK941" s="15">
        <f>IF(AS941="R", $CA941, IF(OR(AS941="P", AS941="T", AS941="N"), 0, IF($C941="DM", $T941, IF(OR(AS941="Y", AS941="IR"),$AM941,IF(AS941="C", IF($BI941="Y", IF($AF941="N/A", $Q941, $AF941), IF($AG941="N/A", $T941,$AG941)))))))</f>
        <v>0</v>
      </c>
      <c r="BL941" s="15">
        <f>IF(AT941="R", $CA941, IF(OR(AT941="P", AT941="T", AT941="N"), 0, IF($C941="DM", $T941, IF(OR(AT941="Y", AT941="IR"),$AM941,IF(AT941="C", IF($BI941="Y", IF($AF941="N/A", $Q941, $AF941), IF($AG941="N/A", $T941,$AG941)))))))</f>
        <v>0</v>
      </c>
      <c r="BM941" s="15">
        <f>IF(AU941="R", $CA941, IF(OR(AU941="P", AU941="T", AU941="N"), 0, IF($C941="DM", $T941, IF(OR(AU941="Y", AU941="IR"),$AM941,IF(AU941="C", IF($BI941="Y", IF($AF941="N/A", $Q941, $AF941), IF($AG941="N/A", $T941,$AG941)))))))</f>
        <v>0</v>
      </c>
      <c r="BN941" s="15">
        <f>IF(AV941="R", $CA941, IF(OR(AV941="P", AV941="T", AV941="N"), 0, IF($C941="DM", $T941, IF(OR(AV941="Y", AV941="IR"),$AM941,IF(AV941="C", IF($BI941="Y", IF($AF941="N/A", $Q941, $AF941), IF($AG941="N/A", $T941,$AG941)))))))</f>
        <v>0</v>
      </c>
      <c r="BO941" s="15">
        <f>IF(AW941="R", $CA941, IF(OR(AW941="P", AW941="T", AW941="N"), 0, IF($C941="DM", $T941, IF(OR(AW941="Y", AW941="IR"),$AM941,IF(AW941="C", IF($BI941="Y", IF($AF941="N/A", $Q941, $AF941), IF($AG941="N/A", $T941,$AG941)))))))</f>
        <v>0</v>
      </c>
      <c r="BP941" s="15">
        <f>IF(AX941="R", $CA941, IF(OR(AX941="P", AX941="T", AX941="N"), 0, IF($C941="DM", $T941, IF(OR(AX941="Y", AX941="IR"),$AM941,IF(AX941="C", IF($BI941="Y", IF($AF941="N/A", $Q941, $AF941), IF($AG941="N/A", $T941,$AG941)))))))</f>
        <v>0</v>
      </c>
      <c r="BQ941" s="15">
        <f>IF(AY941="R", $CA941, IF(OR(AY941="P", AY941="T", AY941="N"), 0, IF($C941="DM", $T941, IF(OR(AY941="Y", AY941="IR"),$AM941,IF(AY941="C", IF($BI941="Y", IF($AF941="N/A", $Q941, $AF941), IF($AG941="N/A", $T941,$AG941)))))))</f>
        <v>0</v>
      </c>
      <c r="BR941" s="15">
        <f>IF(AZ941="R", $CA941, IF(OR(AZ941="P", AZ941="T", AZ941="N"), 0, IF($C941="DM", $T941, IF(OR(AZ941="Y", AZ941="IR"),$AM941,IF(AZ941="C", IF($BI941="Y", IF($AF941="N/A", $Q941, $AF941), IF($AG941="N/A", $T941,$AG941)))))))</f>
        <v>0</v>
      </c>
      <c r="BS941" s="15">
        <f>IF(BA941="R", $CA941, IF(OR(BA941="P", BA941="T", BA941="N"), 0, IF($C941="DM", $T941, IF(OR(BA941="Y", BA941="IR"),$AM941,IF(BA941="C", IF($BI941="Y", IF($AF941="N/A", $Q941, $AF941), IF($AG941="N/A", $T941,$AG941)))))))</f>
        <v>0</v>
      </c>
      <c r="BT941" s="15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0</v>
      </c>
      <c r="BU941" s="15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0</v>
      </c>
      <c r="BV941" s="15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0</v>
      </c>
      <c r="BW941" s="15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0</v>
      </c>
      <c r="BX941" s="15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0</v>
      </c>
      <c r="BY941" s="15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0</v>
      </c>
      <c r="BZ941" s="15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0</v>
      </c>
      <c r="CA941" s="14" t="s">
        <v>75</v>
      </c>
      <c r="CB941" s="15">
        <f>BZ941</f>
        <v>0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  <c r="CH941" s="6"/>
      <c r="CK941" s="6"/>
      <c r="CL941" s="6"/>
      <c r="CM941" s="6"/>
      <c r="CN941" s="6"/>
      <c r="CO941" s="6"/>
      <c r="CP941" s="6"/>
    </row>
    <row r="942" spans="1:94" x14ac:dyDescent="0.25">
      <c r="A942" s="13">
        <v>6337</v>
      </c>
      <c r="B942" s="14"/>
      <c r="C942" s="14"/>
      <c r="D942" s="14"/>
      <c r="E942" s="14" t="e">
        <f>VLOOKUP(B942, 'Rookie Year'!$A$2:$B$55555,2,FALSE)</f>
        <v>#N/A</v>
      </c>
      <c r="F942" s="14">
        <v>2025</v>
      </c>
      <c r="G942" s="14" t="s">
        <v>42</v>
      </c>
      <c r="H942" s="14"/>
      <c r="I942" s="15"/>
      <c r="J942" s="14">
        <v>1</v>
      </c>
      <c r="K942" s="16">
        <f>IF(AND(G942&lt;&gt;"N",R942="N/A"), IF(I942&lt;4, 0, 0.25),IF(I942=1, IF(J942=1,0.25, 0.25), IF(I942&lt;13, 0.25, IF(I942&lt;26, 0.4, IF(I942&lt;51, 0.6, 0.75)))))</f>
        <v>0.25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1</v>
      </c>
      <c r="T942" s="15">
        <f>IF($S942&lt;1, "N/A", $M942)</f>
        <v>0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List'!$A$3:$AE$1972,19,FALSE)))</f>
        <v>N/A</v>
      </c>
      <c r="AB942" s="14" t="str">
        <f>IF(C942="DM", "N/A", IF(Z942="No","N/A",VLOOKUP(B942,'Extension List'!$A$3:$AE$1972,21,FALSE)))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>
        <f>IF(AD942="N/A", L942+T942, L942+AG942)</f>
        <v>0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42</v>
      </c>
      <c r="AS942" s="14" t="s">
        <v>42</v>
      </c>
      <c r="AT942" s="14" t="s">
        <v>42</v>
      </c>
      <c r="AU942" s="14" t="s">
        <v>42</v>
      </c>
      <c r="AV942" s="14" t="s">
        <v>42</v>
      </c>
      <c r="AW942" s="14" t="s">
        <v>42</v>
      </c>
      <c r="AX942" s="14" t="s">
        <v>42</v>
      </c>
      <c r="AY942" s="14" t="s">
        <v>40</v>
      </c>
      <c r="AZ942" s="14" t="s">
        <v>40</v>
      </c>
      <c r="BA942" s="14" t="s">
        <v>40</v>
      </c>
      <c r="BB942" s="14" t="s">
        <v>40</v>
      </c>
      <c r="BC942" s="14" t="s">
        <v>40</v>
      </c>
      <c r="BD942" s="14" t="s">
        <v>40</v>
      </c>
      <c r="BE942" s="14" t="s">
        <v>40</v>
      </c>
      <c r="BF942" s="14" t="s">
        <v>40</v>
      </c>
      <c r="BG942" s="14" t="s">
        <v>40</v>
      </c>
      <c r="BH942" s="14" t="s">
        <v>40</v>
      </c>
      <c r="BJ942" s="15">
        <f>IF(AR942="R", $CA942, IF(OR(AR942="P", AR942="T", AR942="N"), 0, IF($C942="DM", $T942, IF(OR(AR942="Y", AR942="IR"),$AM942,IF(AR942="C", IF($BI942="Y", IF($AF942="N/A", $Q942, $AF942), IF($AG942="N/A", $T942,$AG942)))))))</f>
        <v>0</v>
      </c>
      <c r="BK942" s="15">
        <f>IF(AS942="R", $CA942, IF(OR(AS942="P", AS942="T", AS942="N"), 0, IF($C942="DM", $T942, IF(OR(AS942="Y", AS942="IR"),$AM942,IF(AS942="C", IF($BI942="Y", IF($AF942="N/A", $Q942, $AF942), IF($AG942="N/A", $T942,$AG942)))))))</f>
        <v>0</v>
      </c>
      <c r="BL942" s="15">
        <f>IF(AT942="R", $CA942, IF(OR(AT942="P", AT942="T", AT942="N"), 0, IF($C942="DM", $T942, IF(OR(AT942="Y", AT942="IR"),$AM942,IF(AT942="C", IF($BI942="Y", IF($AF942="N/A", $Q942, $AF942), IF($AG942="N/A", $T942,$AG942)))))))</f>
        <v>0</v>
      </c>
      <c r="BM942" s="15">
        <f>IF(AU942="R", $CA942, IF(OR(AU942="P", AU942="T", AU942="N"), 0, IF($C942="DM", $T942, IF(OR(AU942="Y", AU942="IR"),$AM942,IF(AU942="C", IF($BI942="Y", IF($AF942="N/A", $Q942, $AF942), IF($AG942="N/A", $T942,$AG942)))))))</f>
        <v>0</v>
      </c>
      <c r="BN942" s="15">
        <f>IF(AV942="R", $CA942, IF(OR(AV942="P", AV942="T", AV942="N"), 0, IF($C942="DM", $T942, IF(OR(AV942="Y", AV942="IR"),$AM942,IF(AV942="C", IF($BI942="Y", IF($AF942="N/A", $Q942, $AF942), IF($AG942="N/A", $T942,$AG942)))))))</f>
        <v>0</v>
      </c>
      <c r="BO942" s="15">
        <f>IF(AW942="R", $CA942, IF(OR(AW942="P", AW942="T", AW942="N"), 0, IF($C942="DM", $T942, IF(OR(AW942="Y", AW942="IR"),$AM942,IF(AW942="C", IF($BI942="Y", IF($AF942="N/A", $Q942, $AF942), IF($AG942="N/A", $T942,$AG942)))))))</f>
        <v>0</v>
      </c>
      <c r="BP942" s="15">
        <f>IF(AX942="R", $CA942, IF(OR(AX942="P", AX942="T", AX942="N"), 0, IF($C942="DM", $T942, IF(OR(AX942="Y", AX942="IR"),$AM942,IF(AX942="C", IF($BI942="Y", IF($AF942="N/A", $Q942, $AF942), IF($AG942="N/A", $T942,$AG942)))))))</f>
        <v>0</v>
      </c>
      <c r="BQ942" s="15">
        <f>IF(AY942="R", $CA942, IF(OR(AY942="P", AY942="T", AY942="N"), 0, IF($C942="DM", $T942, IF(OR(AY942="Y", AY942="IR"),$AM942,IF(AY942="C", IF($BI942="Y", IF($AF942="N/A", $Q942, $AF942), IF($AG942="N/A", $T942,$AG942)))))))</f>
        <v>0</v>
      </c>
      <c r="BR942" s="15">
        <f>IF(AZ942="R", $CA942, IF(OR(AZ942="P", AZ942="T", AZ942="N"), 0, IF($C942="DM", $T942, IF(OR(AZ942="Y", AZ942="IR"),$AM942,IF(AZ942="C", IF($BI942="Y", IF($AF942="N/A", $Q942, $AF942), IF($AG942="N/A", $T942,$AG942)))))))</f>
        <v>0</v>
      </c>
      <c r="BS942" s="15">
        <f>IF(BA942="R", $CA942, IF(OR(BA942="P", BA942="T", BA942="N"), 0, IF($C942="DM", $T942, IF(OR(BA942="Y", BA942="IR"),$AM942,IF(BA942="C", IF($BI942="Y", IF($AF942="N/A", $Q942, $AF942), IF($AG942="N/A", $T942,$AG942)))))))</f>
        <v>0</v>
      </c>
      <c r="BT942" s="15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0</v>
      </c>
      <c r="BU942" s="15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0</v>
      </c>
      <c r="BV942" s="15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0</v>
      </c>
      <c r="BW942" s="15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0</v>
      </c>
      <c r="BX942" s="15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0</v>
      </c>
      <c r="BY942" s="15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0</v>
      </c>
      <c r="BZ942" s="15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0</v>
      </c>
      <c r="CA942" s="14" t="s">
        <v>75</v>
      </c>
      <c r="CB942" s="15">
        <f>BZ942</f>
        <v>0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  <c r="CH942" s="6"/>
      <c r="CK942" s="6"/>
      <c r="CL942" s="6"/>
      <c r="CM942" s="6"/>
      <c r="CN942" s="6"/>
      <c r="CO942" s="6"/>
      <c r="CP942" s="6"/>
    </row>
    <row r="943" spans="1:94" x14ac:dyDescent="0.25">
      <c r="A943" s="13">
        <v>6338</v>
      </c>
      <c r="B943" s="14"/>
      <c r="C943" s="14"/>
      <c r="D943" s="14"/>
      <c r="E943" s="14" t="e">
        <f>VLOOKUP(B943, 'Rookie Year'!$A$2:$B$55555,2,FALSE)</f>
        <v>#N/A</v>
      </c>
      <c r="F943" s="14">
        <v>2025</v>
      </c>
      <c r="G943" s="14" t="s">
        <v>42</v>
      </c>
      <c r="H943" s="14"/>
      <c r="I943" s="15"/>
      <c r="J943" s="14">
        <v>1</v>
      </c>
      <c r="K943" s="16">
        <f>IF(AND(G943&lt;&gt;"N",R943="N/A"), IF(I943&lt;4, 0, 0.25),IF(I943=1, IF(J943=1,0.25, 0.25), IF(I943&lt;13, 0.25, IF(I943&lt;26, 0.4, IF(I943&lt;51, 0.6, 0.75)))))</f>
        <v>0.25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1</v>
      </c>
      <c r="T943" s="15">
        <f>IF($S943&lt;1, "N/A", $M943)</f>
        <v>0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List'!$A$3:$AE$1972,19,FALSE)))</f>
        <v>N/A</v>
      </c>
      <c r="AB943" s="14" t="str">
        <f>IF(C943="DM", "N/A", IF(Z943="No","N/A",VLOOKUP(B943,'Extension List'!$A$3:$AE$1972,21,FALSE)))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>
        <f>IF(AD943="N/A", L943+T943, L943+AG943)</f>
        <v>0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42</v>
      </c>
      <c r="AS943" s="14" t="s">
        <v>42</v>
      </c>
      <c r="AT943" s="14" t="s">
        <v>42</v>
      </c>
      <c r="AU943" s="14" t="s">
        <v>42</v>
      </c>
      <c r="AV943" s="14" t="s">
        <v>42</v>
      </c>
      <c r="AW943" s="14" t="s">
        <v>42</v>
      </c>
      <c r="AX943" s="14" t="s">
        <v>42</v>
      </c>
      <c r="AY943" s="14" t="s">
        <v>40</v>
      </c>
      <c r="AZ943" s="14" t="s">
        <v>40</v>
      </c>
      <c r="BA943" s="14" t="s">
        <v>40</v>
      </c>
      <c r="BB943" s="14" t="s">
        <v>40</v>
      </c>
      <c r="BC943" s="14" t="s">
        <v>40</v>
      </c>
      <c r="BD943" s="14" t="s">
        <v>40</v>
      </c>
      <c r="BE943" s="14" t="s">
        <v>40</v>
      </c>
      <c r="BF943" s="14" t="s">
        <v>40</v>
      </c>
      <c r="BG943" s="14" t="s">
        <v>40</v>
      </c>
      <c r="BH943" s="14" t="s">
        <v>40</v>
      </c>
      <c r="BJ943" s="15">
        <f>IF(AR943="R", $CA943, IF(OR(AR943="P", AR943="T", AR943="N"), 0, IF($C943="DM", $T943, IF(OR(AR943="Y", AR943="IR"),$AM943,IF(AR943="C", IF($BI943="Y", IF($AF943="N/A", $Q943, $AF943), IF($AG943="N/A", $T943,$AG943)))))))</f>
        <v>0</v>
      </c>
      <c r="BK943" s="15">
        <f>IF(AS943="R", $CA943, IF(OR(AS943="P", AS943="T", AS943="N"), 0, IF($C943="DM", $T943, IF(OR(AS943="Y", AS943="IR"),$AM943,IF(AS943="C", IF($BI943="Y", IF($AF943="N/A", $Q943, $AF943), IF($AG943="N/A", $T943,$AG943)))))))</f>
        <v>0</v>
      </c>
      <c r="BL943" s="15">
        <f>IF(AT943="R", $CA943, IF(OR(AT943="P", AT943="T", AT943="N"), 0, IF($C943="DM", $T943, IF(OR(AT943="Y", AT943="IR"),$AM943,IF(AT943="C", IF($BI943="Y", IF($AF943="N/A", $Q943, $AF943), IF($AG943="N/A", $T943,$AG943)))))))</f>
        <v>0</v>
      </c>
      <c r="BM943" s="15">
        <f>IF(AU943="R", $CA943, IF(OR(AU943="P", AU943="T", AU943="N"), 0, IF($C943="DM", $T943, IF(OR(AU943="Y", AU943="IR"),$AM943,IF(AU943="C", IF($BI943="Y", IF($AF943="N/A", $Q943, $AF943), IF($AG943="N/A", $T943,$AG943)))))))</f>
        <v>0</v>
      </c>
      <c r="BN943" s="15">
        <f>IF(AV943="R", $CA943, IF(OR(AV943="P", AV943="T", AV943="N"), 0, IF($C943="DM", $T943, IF(OR(AV943="Y", AV943="IR"),$AM943,IF(AV943="C", IF($BI943="Y", IF($AF943="N/A", $Q943, $AF943), IF($AG943="N/A", $T943,$AG943)))))))</f>
        <v>0</v>
      </c>
      <c r="BO943" s="15">
        <f>IF(AW943="R", $CA943, IF(OR(AW943="P", AW943="T", AW943="N"), 0, IF($C943="DM", $T943, IF(OR(AW943="Y", AW943="IR"),$AM943,IF(AW943="C", IF($BI943="Y", IF($AF943="N/A", $Q943, $AF943), IF($AG943="N/A", $T943,$AG943)))))))</f>
        <v>0</v>
      </c>
      <c r="BP943" s="15">
        <f>IF(AX943="R", $CA943, IF(OR(AX943="P", AX943="T", AX943="N"), 0, IF($C943="DM", $T943, IF(OR(AX943="Y", AX943="IR"),$AM943,IF(AX943="C", IF($BI943="Y", IF($AF943="N/A", $Q943, $AF943), IF($AG943="N/A", $T943,$AG943)))))))</f>
        <v>0</v>
      </c>
      <c r="BQ943" s="15">
        <f>IF(AY943="R", $CA943, IF(OR(AY943="P", AY943="T", AY943="N"), 0, IF($C943="DM", $T943, IF(OR(AY943="Y", AY943="IR"),$AM943,IF(AY943="C", IF($BI943="Y", IF($AF943="N/A", $Q943, $AF943), IF($AG943="N/A", $T943,$AG943)))))))</f>
        <v>0</v>
      </c>
      <c r="BR943" s="15">
        <f>IF(AZ943="R", $CA943, IF(OR(AZ943="P", AZ943="T", AZ943="N"), 0, IF($C943="DM", $T943, IF(OR(AZ943="Y", AZ943="IR"),$AM943,IF(AZ943="C", IF($BI943="Y", IF($AF943="N/A", $Q943, $AF943), IF($AG943="N/A", $T943,$AG943)))))))</f>
        <v>0</v>
      </c>
      <c r="BS943" s="15">
        <f>IF(BA943="R", $CA943, IF(OR(BA943="P", BA943="T", BA943="N"), 0, IF($C943="DM", $T943, IF(OR(BA943="Y", BA943="IR"),$AM943,IF(BA943="C", IF($BI943="Y", IF($AF943="N/A", $Q943, $AF943), IF($AG943="N/A", $T943,$AG943)))))))</f>
        <v>0</v>
      </c>
      <c r="BT943" s="15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0</v>
      </c>
      <c r="BU943" s="15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0</v>
      </c>
      <c r="BV943" s="15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0</v>
      </c>
      <c r="BW943" s="15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0</v>
      </c>
      <c r="BX943" s="15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0</v>
      </c>
      <c r="BY943" s="15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0</v>
      </c>
      <c r="BZ943" s="15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0</v>
      </c>
      <c r="CA943" s="14" t="s">
        <v>75</v>
      </c>
      <c r="CB943" s="15">
        <f>BZ943</f>
        <v>0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  <c r="CH943" s="6"/>
      <c r="CK943" s="6"/>
      <c r="CL943" s="6"/>
      <c r="CM943" s="6"/>
      <c r="CN943" s="6"/>
      <c r="CO943" s="6"/>
      <c r="CP943" s="6"/>
    </row>
    <row r="944" spans="1:94" x14ac:dyDescent="0.25">
      <c r="A944" s="13">
        <v>6339</v>
      </c>
      <c r="B944" s="14"/>
      <c r="C944" s="14"/>
      <c r="D944" s="14"/>
      <c r="E944" s="14" t="e">
        <f>VLOOKUP(B944, 'Rookie Year'!$A$2:$B$55555,2,FALSE)</f>
        <v>#N/A</v>
      </c>
      <c r="F944" s="14">
        <v>2025</v>
      </c>
      <c r="G944" s="14" t="s">
        <v>42</v>
      </c>
      <c r="H944" s="14"/>
      <c r="I944" s="15"/>
      <c r="J944" s="14">
        <v>1</v>
      </c>
      <c r="K944" s="16">
        <f>IF(AND(G944&lt;&gt;"N",R944="N/A"), IF(I944&lt;4, 0, 0.25),IF(I944=1, IF(J944=1,0.25, 0.25), IF(I944&lt;13, 0.25, IF(I944&lt;26, 0.4, IF(I944&lt;51, 0.6, 0.75)))))</f>
        <v>0.25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1</v>
      </c>
      <c r="T944" s="15">
        <f>IF($S944&lt;1, "N/A", $M944)</f>
        <v>0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List'!$A$3:$AE$1972,19,FALSE)))</f>
        <v>N/A</v>
      </c>
      <c r="AB944" s="14" t="str">
        <f>IF(C944="DM", "N/A", IF(Z944="No","N/A",VLOOKUP(B944,'Extension List'!$A$3:$AE$1972,21,FALSE)))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>
        <f>IF(AD944="N/A", L944+T944, L944+AG944)</f>
        <v>0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42</v>
      </c>
      <c r="AS944" s="14" t="s">
        <v>42</v>
      </c>
      <c r="AT944" s="14" t="s">
        <v>42</v>
      </c>
      <c r="AU944" s="14" t="s">
        <v>42</v>
      </c>
      <c r="AV944" s="14" t="s">
        <v>42</v>
      </c>
      <c r="AW944" s="14" t="s">
        <v>42</v>
      </c>
      <c r="AX944" s="14" t="s">
        <v>42</v>
      </c>
      <c r="AY944" s="14" t="s">
        <v>40</v>
      </c>
      <c r="AZ944" s="14" t="s">
        <v>40</v>
      </c>
      <c r="BA944" s="14" t="s">
        <v>40</v>
      </c>
      <c r="BB944" s="14" t="s">
        <v>40</v>
      </c>
      <c r="BC944" s="14" t="s">
        <v>40</v>
      </c>
      <c r="BD944" s="14" t="s">
        <v>40</v>
      </c>
      <c r="BE944" s="14" t="s">
        <v>40</v>
      </c>
      <c r="BF944" s="14" t="s">
        <v>40</v>
      </c>
      <c r="BG944" s="14" t="s">
        <v>40</v>
      </c>
      <c r="BH944" s="14" t="s">
        <v>40</v>
      </c>
      <c r="BJ944" s="15">
        <f>IF(AR944="R", $CA944, IF(OR(AR944="P", AR944="T", AR944="N"), 0, IF($C944="DM", $T944, IF(OR(AR944="Y", AR944="IR"),$AM944,IF(AR944="C", IF($BI944="Y", IF($AF944="N/A", $Q944, $AF944), IF($AG944="N/A", $T944,$AG944)))))))</f>
        <v>0</v>
      </c>
      <c r="BK944" s="15">
        <f>IF(AS944="R", $CA944, IF(OR(AS944="P", AS944="T", AS944="N"), 0, IF($C944="DM", $T944, IF(OR(AS944="Y", AS944="IR"),$AM944,IF(AS944="C", IF($BI944="Y", IF($AF944="N/A", $Q944, $AF944), IF($AG944="N/A", $T944,$AG944)))))))</f>
        <v>0</v>
      </c>
      <c r="BL944" s="15">
        <f>IF(AT944="R", $CA944, IF(OR(AT944="P", AT944="T", AT944="N"), 0, IF($C944="DM", $T944, IF(OR(AT944="Y", AT944="IR"),$AM944,IF(AT944="C", IF($BI944="Y", IF($AF944="N/A", $Q944, $AF944), IF($AG944="N/A", $T944,$AG944)))))))</f>
        <v>0</v>
      </c>
      <c r="BM944" s="15">
        <f>IF(AU944="R", $CA944, IF(OR(AU944="P", AU944="T", AU944="N"), 0, IF($C944="DM", $T944, IF(OR(AU944="Y", AU944="IR"),$AM944,IF(AU944="C", IF($BI944="Y", IF($AF944="N/A", $Q944, $AF944), IF($AG944="N/A", $T944,$AG944)))))))</f>
        <v>0</v>
      </c>
      <c r="BN944" s="15">
        <f>IF(AV944="R", $CA944, IF(OR(AV944="P", AV944="T", AV944="N"), 0, IF($C944="DM", $T944, IF(OR(AV944="Y", AV944="IR"),$AM944,IF(AV944="C", IF($BI944="Y", IF($AF944="N/A", $Q944, $AF944), IF($AG944="N/A", $T944,$AG944)))))))</f>
        <v>0</v>
      </c>
      <c r="BO944" s="15">
        <f>IF(AW944="R", $CA944, IF(OR(AW944="P", AW944="T", AW944="N"), 0, IF($C944="DM", $T944, IF(OR(AW944="Y", AW944="IR"),$AM944,IF(AW944="C", IF($BI944="Y", IF($AF944="N/A", $Q944, $AF944), IF($AG944="N/A", $T944,$AG944)))))))</f>
        <v>0</v>
      </c>
      <c r="BP944" s="15">
        <f>IF(AX944="R", $CA944, IF(OR(AX944="P", AX944="T", AX944="N"), 0, IF($C944="DM", $T944, IF(OR(AX944="Y", AX944="IR"),$AM944,IF(AX944="C", IF($BI944="Y", IF($AF944="N/A", $Q944, $AF944), IF($AG944="N/A", $T944,$AG944)))))))</f>
        <v>0</v>
      </c>
      <c r="BQ944" s="15">
        <f>IF(AY944="R", $CA944, IF(OR(AY944="P", AY944="T", AY944="N"), 0, IF($C944="DM", $T944, IF(OR(AY944="Y", AY944="IR"),$AM944,IF(AY944="C", IF($BI944="Y", IF($AF944="N/A", $Q944, $AF944), IF($AG944="N/A", $T944,$AG944)))))))</f>
        <v>0</v>
      </c>
      <c r="BR944" s="15">
        <f>IF(AZ944="R", $CA944, IF(OR(AZ944="P", AZ944="T", AZ944="N"), 0, IF($C944="DM", $T944, IF(OR(AZ944="Y", AZ944="IR"),$AM944,IF(AZ944="C", IF($BI944="Y", IF($AF944="N/A", $Q944, $AF944), IF($AG944="N/A", $T944,$AG944)))))))</f>
        <v>0</v>
      </c>
      <c r="BS944" s="15">
        <f>IF(BA944="R", $CA944, IF(OR(BA944="P", BA944="T", BA944="N"), 0, IF($C944="DM", $T944, IF(OR(BA944="Y", BA944="IR"),$AM944,IF(BA944="C", IF($BI944="Y", IF($AF944="N/A", $Q944, $AF944), IF($AG944="N/A", $T944,$AG944)))))))</f>
        <v>0</v>
      </c>
      <c r="BT944" s="15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0</v>
      </c>
      <c r="BU944" s="15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0</v>
      </c>
      <c r="BV944" s="15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0</v>
      </c>
      <c r="BW944" s="15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0</v>
      </c>
      <c r="BX944" s="15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0</v>
      </c>
      <c r="BY944" s="15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0</v>
      </c>
      <c r="BZ944" s="15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0</v>
      </c>
      <c r="CA944" s="14" t="s">
        <v>75</v>
      </c>
      <c r="CB944" s="15">
        <f>BZ944</f>
        <v>0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  <c r="CH944" s="6"/>
      <c r="CK944" s="6"/>
      <c r="CL944" s="6"/>
      <c r="CM944" s="6"/>
      <c r="CN944" s="6"/>
      <c r="CO944" s="6"/>
      <c r="CP944" s="6"/>
    </row>
    <row r="945" spans="1:94" x14ac:dyDescent="0.25">
      <c r="A945" s="13">
        <v>6340</v>
      </c>
      <c r="B945" s="14"/>
      <c r="C945" s="14"/>
      <c r="D945" s="14"/>
      <c r="E945" s="14" t="e">
        <f>VLOOKUP(B945, 'Rookie Year'!$A$2:$B$55555,2,FALSE)</f>
        <v>#N/A</v>
      </c>
      <c r="F945" s="14">
        <v>2025</v>
      </c>
      <c r="G945" s="14" t="s">
        <v>42</v>
      </c>
      <c r="H945" s="14"/>
      <c r="I945" s="15"/>
      <c r="J945" s="14">
        <v>1</v>
      </c>
      <c r="K945" s="16">
        <f>IF(AND(G945&lt;&gt;"N",R945="N/A"), IF(I945&lt;4, 0, 0.25),IF(I945=1, IF(J945=1,0.25, 0.25), IF(I945&lt;13, 0.25, IF(I945&lt;26, 0.4, IF(I945&lt;51, 0.6, 0.75)))))</f>
        <v>0.25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1</v>
      </c>
      <c r="T945" s="15">
        <f>IF($S945&lt;1, "N/A", $M945)</f>
        <v>0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List'!$A$3:$AE$1972,19,FALSE)))</f>
        <v>N/A</v>
      </c>
      <c r="AB945" s="14" t="str">
        <f>IF(C945="DM", "N/A", IF(Z945="No","N/A",VLOOKUP(B945,'Extension List'!$A$3:$AE$1972,21,FALSE)))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>
        <f>IF(AD945="N/A", L945+T945, L945+AG945)</f>
        <v>0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42</v>
      </c>
      <c r="AS945" s="14" t="s">
        <v>42</v>
      </c>
      <c r="AT945" s="14" t="s">
        <v>42</v>
      </c>
      <c r="AU945" s="14" t="s">
        <v>42</v>
      </c>
      <c r="AV945" s="14" t="s">
        <v>42</v>
      </c>
      <c r="AW945" s="14" t="s">
        <v>42</v>
      </c>
      <c r="AX945" s="14" t="s">
        <v>42</v>
      </c>
      <c r="AY945" s="14" t="s">
        <v>40</v>
      </c>
      <c r="AZ945" s="14" t="s">
        <v>40</v>
      </c>
      <c r="BA945" s="14" t="s">
        <v>40</v>
      </c>
      <c r="BB945" s="14" t="s">
        <v>40</v>
      </c>
      <c r="BC945" s="14" t="s">
        <v>40</v>
      </c>
      <c r="BD945" s="14" t="s">
        <v>40</v>
      </c>
      <c r="BE945" s="14" t="s">
        <v>40</v>
      </c>
      <c r="BF945" s="14" t="s">
        <v>40</v>
      </c>
      <c r="BG945" s="14" t="s">
        <v>40</v>
      </c>
      <c r="BH945" s="14" t="s">
        <v>40</v>
      </c>
      <c r="BJ945" s="15">
        <f>IF(AR945="R", $CA945, IF(OR(AR945="P", AR945="T", AR945="N"), 0, IF($C945="DM", $T945, IF(OR(AR945="Y", AR945="IR"),$AM945,IF(AR945="C", IF($BI945="Y", IF($AF945="N/A", $Q945, $AF945), IF($AG945="N/A", $T945,$AG945)))))))</f>
        <v>0</v>
      </c>
      <c r="BK945" s="15">
        <f>IF(AS945="R", $CA945, IF(OR(AS945="P", AS945="T", AS945="N"), 0, IF($C945="DM", $T945, IF(OR(AS945="Y", AS945="IR"),$AM945,IF(AS945="C", IF($BI945="Y", IF($AF945="N/A", $Q945, $AF945), IF($AG945="N/A", $T945,$AG945)))))))</f>
        <v>0</v>
      </c>
      <c r="BL945" s="15">
        <f>IF(AT945="R", $CA945, IF(OR(AT945="P", AT945="T", AT945="N"), 0, IF($C945="DM", $T945, IF(OR(AT945="Y", AT945="IR"),$AM945,IF(AT945="C", IF($BI945="Y", IF($AF945="N/A", $Q945, $AF945), IF($AG945="N/A", $T945,$AG945)))))))</f>
        <v>0</v>
      </c>
      <c r="BM945" s="15">
        <f>IF(AU945="R", $CA945, IF(OR(AU945="P", AU945="T", AU945="N"), 0, IF($C945="DM", $T945, IF(OR(AU945="Y", AU945="IR"),$AM945,IF(AU945="C", IF($BI945="Y", IF($AF945="N/A", $Q945, $AF945), IF($AG945="N/A", $T945,$AG945)))))))</f>
        <v>0</v>
      </c>
      <c r="BN945" s="15">
        <f>IF(AV945="R", $CA945, IF(OR(AV945="P", AV945="T", AV945="N"), 0, IF($C945="DM", $T945, IF(OR(AV945="Y", AV945="IR"),$AM945,IF(AV945="C", IF($BI945="Y", IF($AF945="N/A", $Q945, $AF945), IF($AG945="N/A", $T945,$AG945)))))))</f>
        <v>0</v>
      </c>
      <c r="BO945" s="15">
        <f>IF(AW945="R", $CA945, IF(OR(AW945="P", AW945="T", AW945="N"), 0, IF($C945="DM", $T945, IF(OR(AW945="Y", AW945="IR"),$AM945,IF(AW945="C", IF($BI945="Y", IF($AF945="N/A", $Q945, $AF945), IF($AG945="N/A", $T945,$AG945)))))))</f>
        <v>0</v>
      </c>
      <c r="BP945" s="15">
        <f>IF(AX945="R", $CA945, IF(OR(AX945="P", AX945="T", AX945="N"), 0, IF($C945="DM", $T945, IF(OR(AX945="Y", AX945="IR"),$AM945,IF(AX945="C", IF($BI945="Y", IF($AF945="N/A", $Q945, $AF945), IF($AG945="N/A", $T945,$AG945)))))))</f>
        <v>0</v>
      </c>
      <c r="BQ945" s="15">
        <f>IF(AY945="R", $CA945, IF(OR(AY945="P", AY945="T", AY945="N"), 0, IF($C945="DM", $T945, IF(OR(AY945="Y", AY945="IR"),$AM945,IF(AY945="C", IF($BI945="Y", IF($AF945="N/A", $Q945, $AF945), IF($AG945="N/A", $T945,$AG945)))))))</f>
        <v>0</v>
      </c>
      <c r="BR945" s="15">
        <f>IF(AZ945="R", $CA945, IF(OR(AZ945="P", AZ945="T", AZ945="N"), 0, IF($C945="DM", $T945, IF(OR(AZ945="Y", AZ945="IR"),$AM945,IF(AZ945="C", IF($BI945="Y", IF($AF945="N/A", $Q945, $AF945), IF($AG945="N/A", $T945,$AG945)))))))</f>
        <v>0</v>
      </c>
      <c r="BS945" s="15">
        <f>IF(BA945="R", $CA945, IF(OR(BA945="P", BA945="T", BA945="N"), 0, IF($C945="DM", $T945, IF(OR(BA945="Y", BA945="IR"),$AM945,IF(BA945="C", IF($BI945="Y", IF($AF945="N/A", $Q945, $AF945), IF($AG945="N/A", $T945,$AG945)))))))</f>
        <v>0</v>
      </c>
      <c r="BT945" s="15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0</v>
      </c>
      <c r="BU945" s="15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0</v>
      </c>
      <c r="BV945" s="15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0</v>
      </c>
      <c r="BW945" s="15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0</v>
      </c>
      <c r="BX945" s="15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0</v>
      </c>
      <c r="BY945" s="15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0</v>
      </c>
      <c r="BZ945" s="15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0</v>
      </c>
      <c r="CA945" s="14" t="s">
        <v>75</v>
      </c>
      <c r="CB945" s="15">
        <f>BZ945</f>
        <v>0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  <c r="CH945" s="6"/>
      <c r="CK945" s="6"/>
      <c r="CL945" s="6"/>
      <c r="CM945" s="6"/>
      <c r="CN945" s="6"/>
      <c r="CO945" s="6"/>
      <c r="CP945" s="6"/>
    </row>
    <row r="946" spans="1:94" x14ac:dyDescent="0.25">
      <c r="A946" s="13">
        <v>6341</v>
      </c>
      <c r="B946" s="14"/>
      <c r="C946" s="14"/>
      <c r="D946" s="14"/>
      <c r="E946" s="14" t="e">
        <f>VLOOKUP(B946, 'Rookie Year'!$A$2:$B$55555,2,FALSE)</f>
        <v>#N/A</v>
      </c>
      <c r="F946" s="14">
        <v>2025</v>
      </c>
      <c r="G946" s="14" t="s">
        <v>42</v>
      </c>
      <c r="H946" s="14"/>
      <c r="I946" s="15"/>
      <c r="J946" s="14">
        <v>1</v>
      </c>
      <c r="K946" s="16">
        <f>IF(AND(G946&lt;&gt;"N",R946="N/A"), IF(I946&lt;4, 0, 0.25),IF(I946=1, IF(J946=1,0.25, 0.25), IF(I946&lt;13, 0.25, IF(I946&lt;26, 0.4, IF(I946&lt;51, 0.6, 0.75)))))</f>
        <v>0.25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1</v>
      </c>
      <c r="T946" s="15">
        <f>IF($S946&lt;1, "N/A", $M946)</f>
        <v>0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List'!$A$3:$AE$1972,19,FALSE)))</f>
        <v>N/A</v>
      </c>
      <c r="AB946" s="14" t="str">
        <f>IF(C946="DM", "N/A", IF(Z946="No","N/A",VLOOKUP(B946,'Extension List'!$A$3:$AE$1972,21,FALSE)))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>
        <f>IF(AD946="N/A", L946+T946, L946+AG946)</f>
        <v>0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42</v>
      </c>
      <c r="AS946" s="14" t="s">
        <v>42</v>
      </c>
      <c r="AT946" s="14" t="s">
        <v>42</v>
      </c>
      <c r="AU946" s="14" t="s">
        <v>42</v>
      </c>
      <c r="AV946" s="14" t="s">
        <v>42</v>
      </c>
      <c r="AW946" s="14" t="s">
        <v>42</v>
      </c>
      <c r="AX946" s="14" t="s">
        <v>42</v>
      </c>
      <c r="AY946" s="14" t="s">
        <v>40</v>
      </c>
      <c r="AZ946" s="14" t="s">
        <v>40</v>
      </c>
      <c r="BA946" s="14" t="s">
        <v>40</v>
      </c>
      <c r="BB946" s="14" t="s">
        <v>40</v>
      </c>
      <c r="BC946" s="14" t="s">
        <v>40</v>
      </c>
      <c r="BD946" s="14" t="s">
        <v>40</v>
      </c>
      <c r="BE946" s="14" t="s">
        <v>40</v>
      </c>
      <c r="BF946" s="14" t="s">
        <v>40</v>
      </c>
      <c r="BG946" s="14" t="s">
        <v>40</v>
      </c>
      <c r="BH946" s="14" t="s">
        <v>40</v>
      </c>
      <c r="BJ946" s="15">
        <f>IF(AR946="R", $CA946, IF(OR(AR946="P", AR946="T", AR946="N"), 0, IF($C946="DM", $T946, IF(OR(AR946="Y", AR946="IR"),$AM946,IF(AR946="C", IF($BI946="Y", IF($AF946="N/A", $Q946, $AF946), IF($AG946="N/A", $T946,$AG946)))))))</f>
        <v>0</v>
      </c>
      <c r="BK946" s="15">
        <f>IF(AS946="R", $CA946, IF(OR(AS946="P", AS946="T", AS946="N"), 0, IF($C946="DM", $T946, IF(OR(AS946="Y", AS946="IR"),$AM946,IF(AS946="C", IF($BI946="Y", IF($AF946="N/A", $Q946, $AF946), IF($AG946="N/A", $T946,$AG946)))))))</f>
        <v>0</v>
      </c>
      <c r="BL946" s="15">
        <f>IF(AT946="R", $CA946, IF(OR(AT946="P", AT946="T", AT946="N"), 0, IF($C946="DM", $T946, IF(OR(AT946="Y", AT946="IR"),$AM946,IF(AT946="C", IF($BI946="Y", IF($AF946="N/A", $Q946, $AF946), IF($AG946="N/A", $T946,$AG946)))))))</f>
        <v>0</v>
      </c>
      <c r="BM946" s="15">
        <f>IF(AU946="R", $CA946, IF(OR(AU946="P", AU946="T", AU946="N"), 0, IF($C946="DM", $T946, IF(OR(AU946="Y", AU946="IR"),$AM946,IF(AU946="C", IF($BI946="Y", IF($AF946="N/A", $Q946, $AF946), IF($AG946="N/A", $T946,$AG946)))))))</f>
        <v>0</v>
      </c>
      <c r="BN946" s="15">
        <f>IF(AV946="R", $CA946, IF(OR(AV946="P", AV946="T", AV946="N"), 0, IF($C946="DM", $T946, IF(OR(AV946="Y", AV946="IR"),$AM946,IF(AV946="C", IF($BI946="Y", IF($AF946="N/A", $Q946, $AF946), IF($AG946="N/A", $T946,$AG946)))))))</f>
        <v>0</v>
      </c>
      <c r="BO946" s="15">
        <f>IF(AW946="R", $CA946, IF(OR(AW946="P", AW946="T", AW946="N"), 0, IF($C946="DM", $T946, IF(OR(AW946="Y", AW946="IR"),$AM946,IF(AW946="C", IF($BI946="Y", IF($AF946="N/A", $Q946, $AF946), IF($AG946="N/A", $T946,$AG946)))))))</f>
        <v>0</v>
      </c>
      <c r="BP946" s="15">
        <f>IF(AX946="R", $CA946, IF(OR(AX946="P", AX946="T", AX946="N"), 0, IF($C946="DM", $T946, IF(OR(AX946="Y", AX946="IR"),$AM946,IF(AX946="C", IF($BI946="Y", IF($AF946="N/A", $Q946, $AF946), IF($AG946="N/A", $T946,$AG946)))))))</f>
        <v>0</v>
      </c>
      <c r="BQ946" s="15">
        <f>IF(AY946="R", $CA946, IF(OR(AY946="P", AY946="T", AY946="N"), 0, IF($C946="DM", $T946, IF(OR(AY946="Y", AY946="IR"),$AM946,IF(AY946="C", IF($BI946="Y", IF($AF946="N/A", $Q946, $AF946), IF($AG946="N/A", $T946,$AG946)))))))</f>
        <v>0</v>
      </c>
      <c r="BR946" s="15">
        <f>IF(AZ946="R", $CA946, IF(OR(AZ946="P", AZ946="T", AZ946="N"), 0, IF($C946="DM", $T946, IF(OR(AZ946="Y", AZ946="IR"),$AM946,IF(AZ946="C", IF($BI946="Y", IF($AF946="N/A", $Q946, $AF946), IF($AG946="N/A", $T946,$AG946)))))))</f>
        <v>0</v>
      </c>
      <c r="BS946" s="15">
        <f>IF(BA946="R", $CA946, IF(OR(BA946="P", BA946="T", BA946="N"), 0, IF($C946="DM", $T946, IF(OR(BA946="Y", BA946="IR"),$AM946,IF(BA946="C", IF($BI946="Y", IF($AF946="N/A", $Q946, $AF946), IF($AG946="N/A", $T946,$AG946)))))))</f>
        <v>0</v>
      </c>
      <c r="BT946" s="15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0</v>
      </c>
      <c r="BU946" s="15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0</v>
      </c>
      <c r="BV946" s="15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0</v>
      </c>
      <c r="BW946" s="15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0</v>
      </c>
      <c r="BX946" s="15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0</v>
      </c>
      <c r="BY946" s="15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0</v>
      </c>
      <c r="BZ946" s="15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0</v>
      </c>
      <c r="CA946" s="14" t="s">
        <v>75</v>
      </c>
      <c r="CB946" s="15">
        <f>BZ946</f>
        <v>0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  <c r="CH946" s="6"/>
      <c r="CK946" s="6"/>
      <c r="CL946" s="6"/>
      <c r="CM946" s="6"/>
      <c r="CN946" s="6"/>
      <c r="CO946" s="6"/>
      <c r="CP946" s="6"/>
    </row>
    <row r="947" spans="1:94" x14ac:dyDescent="0.25">
      <c r="A947" s="13">
        <v>6342</v>
      </c>
      <c r="B947" s="14"/>
      <c r="C947" s="14"/>
      <c r="D947" s="14"/>
      <c r="E947" s="14" t="e">
        <f>VLOOKUP(B947, 'Rookie Year'!$A$2:$B$55555,2,FALSE)</f>
        <v>#N/A</v>
      </c>
      <c r="F947" s="14">
        <v>2025</v>
      </c>
      <c r="G947" s="14" t="s">
        <v>42</v>
      </c>
      <c r="H947" s="14"/>
      <c r="I947" s="15"/>
      <c r="J947" s="14">
        <v>1</v>
      </c>
      <c r="K947" s="16">
        <f>IF(AND(G947&lt;&gt;"N",R947="N/A"), IF(I947&lt;4, 0, 0.25),IF(I947=1, IF(J947=1,0.25, 0.25), IF(I947&lt;13, 0.25, IF(I947&lt;26, 0.4, IF(I947&lt;51, 0.6, 0.75)))))</f>
        <v>0.25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1</v>
      </c>
      <c r="T947" s="15">
        <f>IF($S947&lt;1, "N/A", $M947)</f>
        <v>0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List'!$A$3:$AE$1972,19,FALSE)))</f>
        <v>N/A</v>
      </c>
      <c r="AB947" s="14" t="str">
        <f>IF(C947="DM", "N/A", IF(Z947="No","N/A",VLOOKUP(B947,'Extension List'!$A$3:$AE$1972,21,FALSE)))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>
        <f>IF(AD947="N/A", L947+T947, L947+AG947)</f>
        <v>0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42</v>
      </c>
      <c r="AS947" s="14" t="s">
        <v>42</v>
      </c>
      <c r="AT947" s="14" t="s">
        <v>42</v>
      </c>
      <c r="AU947" s="14" t="s">
        <v>42</v>
      </c>
      <c r="AV947" s="14" t="s">
        <v>42</v>
      </c>
      <c r="AW947" s="14" t="s">
        <v>42</v>
      </c>
      <c r="AX947" s="14" t="s">
        <v>42</v>
      </c>
      <c r="AY947" s="14" t="s">
        <v>40</v>
      </c>
      <c r="AZ947" s="14" t="s">
        <v>40</v>
      </c>
      <c r="BA947" s="14" t="s">
        <v>40</v>
      </c>
      <c r="BB947" s="14" t="s">
        <v>40</v>
      </c>
      <c r="BC947" s="14" t="s">
        <v>40</v>
      </c>
      <c r="BD947" s="14" t="s">
        <v>40</v>
      </c>
      <c r="BE947" s="14" t="s">
        <v>40</v>
      </c>
      <c r="BF947" s="14" t="s">
        <v>40</v>
      </c>
      <c r="BG947" s="14" t="s">
        <v>40</v>
      </c>
      <c r="BH947" s="14" t="s">
        <v>40</v>
      </c>
      <c r="BJ947" s="15">
        <f>IF(AR947="R", $CA947, IF(OR(AR947="P", AR947="T", AR947="N"), 0, IF($C947="DM", $T947, IF(OR(AR947="Y", AR947="IR"),$AM947,IF(AR947="C", IF($BI947="Y", IF($AF947="N/A", $Q947, $AF947), IF($AG947="N/A", $T947,$AG947)))))))</f>
        <v>0</v>
      </c>
      <c r="BK947" s="15">
        <f>IF(AS947="R", $CA947, IF(OR(AS947="P", AS947="T", AS947="N"), 0, IF($C947="DM", $T947, IF(OR(AS947="Y", AS947="IR"),$AM947,IF(AS947="C", IF($BI947="Y", IF($AF947="N/A", $Q947, $AF947), IF($AG947="N/A", $T947,$AG947)))))))</f>
        <v>0</v>
      </c>
      <c r="BL947" s="15">
        <f>IF(AT947="R", $CA947, IF(OR(AT947="P", AT947="T", AT947="N"), 0, IF($C947="DM", $T947, IF(OR(AT947="Y", AT947="IR"),$AM947,IF(AT947="C", IF($BI947="Y", IF($AF947="N/A", $Q947, $AF947), IF($AG947="N/A", $T947,$AG947)))))))</f>
        <v>0</v>
      </c>
      <c r="BM947" s="15">
        <f>IF(AU947="R", $CA947, IF(OR(AU947="P", AU947="T", AU947="N"), 0, IF($C947="DM", $T947, IF(OR(AU947="Y", AU947="IR"),$AM947,IF(AU947="C", IF($BI947="Y", IF($AF947="N/A", $Q947, $AF947), IF($AG947="N/A", $T947,$AG947)))))))</f>
        <v>0</v>
      </c>
      <c r="BN947" s="15">
        <f>IF(AV947="R", $CA947, IF(OR(AV947="P", AV947="T", AV947="N"), 0, IF($C947="DM", $T947, IF(OR(AV947="Y", AV947="IR"),$AM947,IF(AV947="C", IF($BI947="Y", IF($AF947="N/A", $Q947, $AF947), IF($AG947="N/A", $T947,$AG947)))))))</f>
        <v>0</v>
      </c>
      <c r="BO947" s="15">
        <f>IF(AW947="R", $CA947, IF(OR(AW947="P", AW947="T", AW947="N"), 0, IF($C947="DM", $T947, IF(OR(AW947="Y", AW947="IR"),$AM947,IF(AW947="C", IF($BI947="Y", IF($AF947="N/A", $Q947, $AF947), IF($AG947="N/A", $T947,$AG947)))))))</f>
        <v>0</v>
      </c>
      <c r="BP947" s="15">
        <f>IF(AX947="R", $CA947, IF(OR(AX947="P", AX947="T", AX947="N"), 0, IF($C947="DM", $T947, IF(OR(AX947="Y", AX947="IR"),$AM947,IF(AX947="C", IF($BI947="Y", IF($AF947="N/A", $Q947, $AF947), IF($AG947="N/A", $T947,$AG947)))))))</f>
        <v>0</v>
      </c>
      <c r="BQ947" s="15">
        <f>IF(AY947="R", $CA947, IF(OR(AY947="P", AY947="T", AY947="N"), 0, IF($C947="DM", $T947, IF(OR(AY947="Y", AY947="IR"),$AM947,IF(AY947="C", IF($BI947="Y", IF($AF947="N/A", $Q947, $AF947), IF($AG947="N/A", $T947,$AG947)))))))</f>
        <v>0</v>
      </c>
      <c r="BR947" s="15">
        <f>IF(AZ947="R", $CA947, IF(OR(AZ947="P", AZ947="T", AZ947="N"), 0, IF($C947="DM", $T947, IF(OR(AZ947="Y", AZ947="IR"),$AM947,IF(AZ947="C", IF($BI947="Y", IF($AF947="N/A", $Q947, $AF947), IF($AG947="N/A", $T947,$AG947)))))))</f>
        <v>0</v>
      </c>
      <c r="BS947" s="15">
        <f>IF(BA947="R", $CA947, IF(OR(BA947="P", BA947="T", BA947="N"), 0, IF($C947="DM", $T947, IF(OR(BA947="Y", BA947="IR"),$AM947,IF(BA947="C", IF($BI947="Y", IF($AF947="N/A", $Q947, $AF947), IF($AG947="N/A", $T947,$AG947)))))))</f>
        <v>0</v>
      </c>
      <c r="BT947" s="15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0</v>
      </c>
      <c r="BU947" s="15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0</v>
      </c>
      <c r="BV947" s="15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0</v>
      </c>
      <c r="BW947" s="15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0</v>
      </c>
      <c r="BX947" s="15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0</v>
      </c>
      <c r="BY947" s="15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0</v>
      </c>
      <c r="BZ947" s="15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0</v>
      </c>
      <c r="CA947" s="14" t="s">
        <v>75</v>
      </c>
      <c r="CB947" s="15">
        <f>BZ947</f>
        <v>0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  <c r="CH947" s="6"/>
      <c r="CK947" s="6"/>
      <c r="CL947" s="6"/>
      <c r="CM947" s="6"/>
      <c r="CN947" s="6"/>
      <c r="CO947" s="6"/>
      <c r="CP947" s="6"/>
    </row>
    <row r="948" spans="1:94" x14ac:dyDescent="0.25">
      <c r="A948" s="13">
        <v>6343</v>
      </c>
      <c r="B948" s="14"/>
      <c r="C948" s="14"/>
      <c r="D948" s="14"/>
      <c r="E948" s="14" t="e">
        <f>VLOOKUP(B948, 'Rookie Year'!$A$2:$B$55555,2,FALSE)</f>
        <v>#N/A</v>
      </c>
      <c r="F948" s="14">
        <v>2025</v>
      </c>
      <c r="G948" s="14" t="s">
        <v>42</v>
      </c>
      <c r="H948" s="14"/>
      <c r="I948" s="15"/>
      <c r="J948" s="14">
        <v>1</v>
      </c>
      <c r="K948" s="16">
        <f>IF(AND(G948&lt;&gt;"N",R948="N/A"), IF(I948&lt;4, 0, 0.25),IF(I948=1, IF(J948=1,0.25, 0.25), IF(I948&lt;13, 0.25, IF(I948&lt;26, 0.4, IF(I948&lt;51, 0.6, 0.75)))))</f>
        <v>0.25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1</v>
      </c>
      <c r="T948" s="15">
        <f>IF($S948&lt;1, "N/A", $M948)</f>
        <v>0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List'!$A$3:$AE$1972,19,FALSE)))</f>
        <v>N/A</v>
      </c>
      <c r="AB948" s="14" t="str">
        <f>IF(C948="DM", "N/A", IF(Z948="No","N/A",VLOOKUP(B948,'Extension List'!$A$3:$AE$1972,21,FALSE)))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>
        <f>IF(AD948="N/A", L948+T948, L948+AG948)</f>
        <v>0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42</v>
      </c>
      <c r="AS948" s="14" t="s">
        <v>42</v>
      </c>
      <c r="AT948" s="14" t="s">
        <v>42</v>
      </c>
      <c r="AU948" s="14" t="s">
        <v>42</v>
      </c>
      <c r="AV948" s="14" t="s">
        <v>42</v>
      </c>
      <c r="AW948" s="14" t="s">
        <v>42</v>
      </c>
      <c r="AX948" s="14" t="s">
        <v>42</v>
      </c>
      <c r="AY948" s="14" t="s">
        <v>40</v>
      </c>
      <c r="AZ948" s="14" t="s">
        <v>40</v>
      </c>
      <c r="BA948" s="14" t="s">
        <v>40</v>
      </c>
      <c r="BB948" s="14" t="s">
        <v>40</v>
      </c>
      <c r="BC948" s="14" t="s">
        <v>40</v>
      </c>
      <c r="BD948" s="14" t="s">
        <v>40</v>
      </c>
      <c r="BE948" s="14" t="s">
        <v>40</v>
      </c>
      <c r="BF948" s="14" t="s">
        <v>40</v>
      </c>
      <c r="BG948" s="14" t="s">
        <v>40</v>
      </c>
      <c r="BH948" s="14" t="s">
        <v>40</v>
      </c>
      <c r="BJ948" s="15">
        <f>IF(AR948="R", $CA948, IF(OR(AR948="P", AR948="T", AR948="N"), 0, IF($C948="DM", $T948, IF(OR(AR948="Y", AR948="IR"),$AM948,IF(AR948="C", IF($BI948="Y", IF($AF948="N/A", $Q948, $AF948), IF($AG948="N/A", $T948,$AG948)))))))</f>
        <v>0</v>
      </c>
      <c r="BK948" s="15">
        <f>IF(AS948="R", $CA948, IF(OR(AS948="P", AS948="T", AS948="N"), 0, IF($C948="DM", $T948, IF(OR(AS948="Y", AS948="IR"),$AM948,IF(AS948="C", IF($BI948="Y", IF($AF948="N/A", $Q948, $AF948), IF($AG948="N/A", $T948,$AG948)))))))</f>
        <v>0</v>
      </c>
      <c r="BL948" s="15">
        <f>IF(AT948="R", $CA948, IF(OR(AT948="P", AT948="T", AT948="N"), 0, IF($C948="DM", $T948, IF(OR(AT948="Y", AT948="IR"),$AM948,IF(AT948="C", IF($BI948="Y", IF($AF948="N/A", $Q948, $AF948), IF($AG948="N/A", $T948,$AG948)))))))</f>
        <v>0</v>
      </c>
      <c r="BM948" s="15">
        <f>IF(AU948="R", $CA948, IF(OR(AU948="P", AU948="T", AU948="N"), 0, IF($C948="DM", $T948, IF(OR(AU948="Y", AU948="IR"),$AM948,IF(AU948="C", IF($BI948="Y", IF($AF948="N/A", $Q948, $AF948), IF($AG948="N/A", $T948,$AG948)))))))</f>
        <v>0</v>
      </c>
      <c r="BN948" s="15">
        <f>IF(AV948="R", $CA948, IF(OR(AV948="P", AV948="T", AV948="N"), 0, IF($C948="DM", $T948, IF(OR(AV948="Y", AV948="IR"),$AM948,IF(AV948="C", IF($BI948="Y", IF($AF948="N/A", $Q948, $AF948), IF($AG948="N/A", $T948,$AG948)))))))</f>
        <v>0</v>
      </c>
      <c r="BO948" s="15">
        <f>IF(AW948="R", $CA948, IF(OR(AW948="P", AW948="T", AW948="N"), 0, IF($C948="DM", $T948, IF(OR(AW948="Y", AW948="IR"),$AM948,IF(AW948="C", IF($BI948="Y", IF($AF948="N/A", $Q948, $AF948), IF($AG948="N/A", $T948,$AG948)))))))</f>
        <v>0</v>
      </c>
      <c r="BP948" s="15">
        <f>IF(AX948="R", $CA948, IF(OR(AX948="P", AX948="T", AX948="N"), 0, IF($C948="DM", $T948, IF(OR(AX948="Y", AX948="IR"),$AM948,IF(AX948="C", IF($BI948="Y", IF($AF948="N/A", $Q948, $AF948), IF($AG948="N/A", $T948,$AG948)))))))</f>
        <v>0</v>
      </c>
      <c r="BQ948" s="15">
        <f>IF(AY948="R", $CA948, IF(OR(AY948="P", AY948="T", AY948="N"), 0, IF($C948="DM", $T948, IF(OR(AY948="Y", AY948="IR"),$AM948,IF(AY948="C", IF($BI948="Y", IF($AF948="N/A", $Q948, $AF948), IF($AG948="N/A", $T948,$AG948)))))))</f>
        <v>0</v>
      </c>
      <c r="BR948" s="15">
        <f>IF(AZ948="R", $CA948, IF(OR(AZ948="P", AZ948="T", AZ948="N"), 0, IF($C948="DM", $T948, IF(OR(AZ948="Y", AZ948="IR"),$AM948,IF(AZ948="C", IF($BI948="Y", IF($AF948="N/A", $Q948, $AF948), IF($AG948="N/A", $T948,$AG948)))))))</f>
        <v>0</v>
      </c>
      <c r="BS948" s="15">
        <f>IF(BA948="R", $CA948, IF(OR(BA948="P", BA948="T", BA948="N"), 0, IF($C948="DM", $T948, IF(OR(BA948="Y", BA948="IR"),$AM948,IF(BA948="C", IF($BI948="Y", IF($AF948="N/A", $Q948, $AF948), IF($AG948="N/A", $T948,$AG948)))))))</f>
        <v>0</v>
      </c>
      <c r="BT948" s="15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0</v>
      </c>
      <c r="BU948" s="15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0</v>
      </c>
      <c r="BV948" s="15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0</v>
      </c>
      <c r="BW948" s="15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0</v>
      </c>
      <c r="BX948" s="15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0</v>
      </c>
      <c r="BY948" s="15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0</v>
      </c>
      <c r="BZ948" s="15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0</v>
      </c>
      <c r="CA948" s="14" t="s">
        <v>75</v>
      </c>
      <c r="CB948" s="15">
        <f>BZ948</f>
        <v>0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  <c r="CH948" s="6"/>
      <c r="CK948" s="6"/>
      <c r="CL948" s="6"/>
      <c r="CM948" s="6"/>
      <c r="CN948" s="6"/>
      <c r="CO948" s="6"/>
      <c r="CP948" s="6"/>
    </row>
    <row r="949" spans="1:94" x14ac:dyDescent="0.25">
      <c r="A949" s="13">
        <v>6344</v>
      </c>
      <c r="B949" s="14"/>
      <c r="C949" s="14"/>
      <c r="D949" s="14"/>
      <c r="E949" s="14" t="e">
        <f>VLOOKUP(B949, 'Rookie Year'!$A$2:$B$55555,2,FALSE)</f>
        <v>#N/A</v>
      </c>
      <c r="F949" s="14">
        <v>2025</v>
      </c>
      <c r="G949" s="14" t="s">
        <v>42</v>
      </c>
      <c r="H949" s="14"/>
      <c r="I949" s="15"/>
      <c r="J949" s="14">
        <v>1</v>
      </c>
      <c r="K949" s="16">
        <f>IF(AND(G949&lt;&gt;"N",R949="N/A"), IF(I949&lt;4, 0, 0.25),IF(I949=1, IF(J949=1,0.25, 0.25), IF(I949&lt;13, 0.25, IF(I949&lt;26, 0.4, IF(I949&lt;51, 0.6, 0.75)))))</f>
        <v>0.25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1</v>
      </c>
      <c r="T949" s="15">
        <f>IF($S949&lt;1, "N/A", $M949)</f>
        <v>0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List'!$A$3:$AE$1972,19,FALSE)))</f>
        <v>N/A</v>
      </c>
      <c r="AB949" s="14" t="str">
        <f>IF(C949="DM", "N/A", IF(Z949="No","N/A",VLOOKUP(B949,'Extension List'!$A$3:$AE$1972,21,FALSE)))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>
        <f>IF(AD949="N/A", L949+T949, L949+AG949)</f>
        <v>0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42</v>
      </c>
      <c r="AS949" s="14" t="s">
        <v>42</v>
      </c>
      <c r="AT949" s="14" t="s">
        <v>42</v>
      </c>
      <c r="AU949" s="14" t="s">
        <v>42</v>
      </c>
      <c r="AV949" s="14" t="s">
        <v>42</v>
      </c>
      <c r="AW949" s="14" t="s">
        <v>42</v>
      </c>
      <c r="AX949" s="14" t="s">
        <v>42</v>
      </c>
      <c r="AY949" s="14" t="s">
        <v>40</v>
      </c>
      <c r="AZ949" s="14" t="s">
        <v>40</v>
      </c>
      <c r="BA949" s="14" t="s">
        <v>40</v>
      </c>
      <c r="BB949" s="14" t="s">
        <v>40</v>
      </c>
      <c r="BC949" s="14" t="s">
        <v>40</v>
      </c>
      <c r="BD949" s="14" t="s">
        <v>40</v>
      </c>
      <c r="BE949" s="14" t="s">
        <v>40</v>
      </c>
      <c r="BF949" s="14" t="s">
        <v>40</v>
      </c>
      <c r="BG949" s="14" t="s">
        <v>40</v>
      </c>
      <c r="BH949" s="14" t="s">
        <v>40</v>
      </c>
      <c r="BJ949" s="15">
        <f>IF(AR949="R", $CA949, IF(OR(AR949="P", AR949="T", AR949="N"), 0, IF($C949="DM", $T949, IF(OR(AR949="Y", AR949="IR"),$AM949,IF(AR949="C", IF($BI949="Y", IF($AF949="N/A", $Q949, $AF949), IF($AG949="N/A", $T949,$AG949)))))))</f>
        <v>0</v>
      </c>
      <c r="BK949" s="15">
        <f>IF(AS949="R", $CA949, IF(OR(AS949="P", AS949="T", AS949="N"), 0, IF($C949="DM", $T949, IF(OR(AS949="Y", AS949="IR"),$AM949,IF(AS949="C", IF($BI949="Y", IF($AF949="N/A", $Q949, $AF949), IF($AG949="N/A", $T949,$AG949)))))))</f>
        <v>0</v>
      </c>
      <c r="BL949" s="15">
        <f>IF(AT949="R", $CA949, IF(OR(AT949="P", AT949="T", AT949="N"), 0, IF($C949="DM", $T949, IF(OR(AT949="Y", AT949="IR"),$AM949,IF(AT949="C", IF($BI949="Y", IF($AF949="N/A", $Q949, $AF949), IF($AG949="N/A", $T949,$AG949)))))))</f>
        <v>0</v>
      </c>
      <c r="BM949" s="15">
        <f>IF(AU949="R", $CA949, IF(OR(AU949="P", AU949="T", AU949="N"), 0, IF($C949="DM", $T949, IF(OR(AU949="Y", AU949="IR"),$AM949,IF(AU949="C", IF($BI949="Y", IF($AF949="N/A", $Q949, $AF949), IF($AG949="N/A", $T949,$AG949)))))))</f>
        <v>0</v>
      </c>
      <c r="BN949" s="15">
        <f>IF(AV949="R", $CA949, IF(OR(AV949="P", AV949="T", AV949="N"), 0, IF($C949="DM", $T949, IF(OR(AV949="Y", AV949="IR"),$AM949,IF(AV949="C", IF($BI949="Y", IF($AF949="N/A", $Q949, $AF949), IF($AG949="N/A", $T949,$AG949)))))))</f>
        <v>0</v>
      </c>
      <c r="BO949" s="15">
        <f>IF(AW949="R", $CA949, IF(OR(AW949="P", AW949="T", AW949="N"), 0, IF($C949="DM", $T949, IF(OR(AW949="Y", AW949="IR"),$AM949,IF(AW949="C", IF($BI949="Y", IF($AF949="N/A", $Q949, $AF949), IF($AG949="N/A", $T949,$AG949)))))))</f>
        <v>0</v>
      </c>
      <c r="BP949" s="15">
        <f>IF(AX949="R", $CA949, IF(OR(AX949="P", AX949="T", AX949="N"), 0, IF($C949="DM", $T949, IF(OR(AX949="Y", AX949="IR"),$AM949,IF(AX949="C", IF($BI949="Y", IF($AF949="N/A", $Q949, $AF949), IF($AG949="N/A", $T949,$AG949)))))))</f>
        <v>0</v>
      </c>
      <c r="BQ949" s="15">
        <f>IF(AY949="R", $CA949, IF(OR(AY949="P", AY949="T", AY949="N"), 0, IF($C949="DM", $T949, IF(OR(AY949="Y", AY949="IR"),$AM949,IF(AY949="C", IF($BI949="Y", IF($AF949="N/A", $Q949, $AF949), IF($AG949="N/A", $T949,$AG949)))))))</f>
        <v>0</v>
      </c>
      <c r="BR949" s="15">
        <f>IF(AZ949="R", $CA949, IF(OR(AZ949="P", AZ949="T", AZ949="N"), 0, IF($C949="DM", $T949, IF(OR(AZ949="Y", AZ949="IR"),$AM949,IF(AZ949="C", IF($BI949="Y", IF($AF949="N/A", $Q949, $AF949), IF($AG949="N/A", $T949,$AG949)))))))</f>
        <v>0</v>
      </c>
      <c r="BS949" s="15">
        <f>IF(BA949="R", $CA949, IF(OR(BA949="P", BA949="T", BA949="N"), 0, IF($C949="DM", $T949, IF(OR(BA949="Y", BA949="IR"),$AM949,IF(BA949="C", IF($BI949="Y", IF($AF949="N/A", $Q949, $AF949), IF($AG949="N/A", $T949,$AG949)))))))</f>
        <v>0</v>
      </c>
      <c r="BT949" s="15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0</v>
      </c>
      <c r="BU949" s="15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0</v>
      </c>
      <c r="BV949" s="15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0</v>
      </c>
      <c r="BW949" s="15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0</v>
      </c>
      <c r="BX949" s="15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0</v>
      </c>
      <c r="BY949" s="15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0</v>
      </c>
      <c r="BZ949" s="15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0</v>
      </c>
      <c r="CA949" s="14" t="s">
        <v>75</v>
      </c>
      <c r="CB949" s="15">
        <f>BZ949</f>
        <v>0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  <c r="CH949" s="6"/>
      <c r="CK949" s="6"/>
      <c r="CL949" s="6"/>
      <c r="CM949" s="6"/>
      <c r="CN949" s="6"/>
      <c r="CO949" s="6"/>
      <c r="CP949" s="6"/>
    </row>
    <row r="950" spans="1:94" x14ac:dyDescent="0.25">
      <c r="A950" s="13">
        <v>6345</v>
      </c>
      <c r="B950" s="14"/>
      <c r="C950" s="14"/>
      <c r="D950" s="14"/>
      <c r="E950" s="14" t="e">
        <f>VLOOKUP(B950, 'Rookie Year'!$A$2:$B$55555,2,FALSE)</f>
        <v>#N/A</v>
      </c>
      <c r="F950" s="14">
        <v>2025</v>
      </c>
      <c r="G950" s="14" t="s">
        <v>42</v>
      </c>
      <c r="H950" s="14"/>
      <c r="I950" s="15"/>
      <c r="J950" s="14">
        <v>1</v>
      </c>
      <c r="K950" s="16">
        <f>IF(AND(G950&lt;&gt;"N",R950="N/A"), IF(I950&lt;4, 0, 0.25),IF(I950=1, IF(J950=1,0.25, 0.25), IF(I950&lt;13, 0.25, IF(I950&lt;26, 0.4, IF(I950&lt;51, 0.6, 0.75)))))</f>
        <v>0.25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1</v>
      </c>
      <c r="T950" s="15">
        <f>IF($S950&lt;1, "N/A", $M950)</f>
        <v>0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List'!$A$3:$AE$1972,19,FALSE)))</f>
        <v>N/A</v>
      </c>
      <c r="AB950" s="14" t="str">
        <f>IF(C950="DM", "N/A", IF(Z950="No","N/A",VLOOKUP(B950,'Extension List'!$A$3:$AE$1972,21,FALSE)))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>
        <f>IF(AD950="N/A", L950+T950, L950+AG950)</f>
        <v>0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42</v>
      </c>
      <c r="AS950" s="14" t="s">
        <v>42</v>
      </c>
      <c r="AT950" s="14" t="s">
        <v>42</v>
      </c>
      <c r="AU950" s="14" t="s">
        <v>42</v>
      </c>
      <c r="AV950" s="14" t="s">
        <v>42</v>
      </c>
      <c r="AW950" s="14" t="s">
        <v>42</v>
      </c>
      <c r="AX950" s="14" t="s">
        <v>42</v>
      </c>
      <c r="AY950" s="14" t="s">
        <v>40</v>
      </c>
      <c r="AZ950" s="14" t="s">
        <v>40</v>
      </c>
      <c r="BA950" s="14" t="s">
        <v>40</v>
      </c>
      <c r="BB950" s="14" t="s">
        <v>40</v>
      </c>
      <c r="BC950" s="14" t="s">
        <v>40</v>
      </c>
      <c r="BD950" s="14" t="s">
        <v>40</v>
      </c>
      <c r="BE950" s="14" t="s">
        <v>40</v>
      </c>
      <c r="BF950" s="14" t="s">
        <v>40</v>
      </c>
      <c r="BG950" s="14" t="s">
        <v>40</v>
      </c>
      <c r="BH950" s="14" t="s">
        <v>40</v>
      </c>
      <c r="BJ950" s="15">
        <f>IF(AR950="R", $CA950, IF(OR(AR950="P", AR950="T", AR950="N"), 0, IF($C950="DM", $T950, IF(OR(AR950="Y", AR950="IR"),$AM950,IF(AR950="C", IF($BI950="Y", IF($AF950="N/A", $Q950, $AF950), IF($AG950="N/A", $T950,$AG950)))))))</f>
        <v>0</v>
      </c>
      <c r="BK950" s="15">
        <f>IF(AS950="R", $CA950, IF(OR(AS950="P", AS950="T", AS950="N"), 0, IF($C950="DM", $T950, IF(OR(AS950="Y", AS950="IR"),$AM950,IF(AS950="C", IF($BI950="Y", IF($AF950="N/A", $Q950, $AF950), IF($AG950="N/A", $T950,$AG950)))))))</f>
        <v>0</v>
      </c>
      <c r="BL950" s="15">
        <f>IF(AT950="R", $CA950, IF(OR(AT950="P", AT950="T", AT950="N"), 0, IF($C950="DM", $T950, IF(OR(AT950="Y", AT950="IR"),$AM950,IF(AT950="C", IF($BI950="Y", IF($AF950="N/A", $Q950, $AF950), IF($AG950="N/A", $T950,$AG950)))))))</f>
        <v>0</v>
      </c>
      <c r="BM950" s="15">
        <f>IF(AU950="R", $CA950, IF(OR(AU950="P", AU950="T", AU950="N"), 0, IF($C950="DM", $T950, IF(OR(AU950="Y", AU950="IR"),$AM950,IF(AU950="C", IF($BI950="Y", IF($AF950="N/A", $Q950, $AF950), IF($AG950="N/A", $T950,$AG950)))))))</f>
        <v>0</v>
      </c>
      <c r="BN950" s="15">
        <f>IF(AV950="R", $CA950, IF(OR(AV950="P", AV950="T", AV950="N"), 0, IF($C950="DM", $T950, IF(OR(AV950="Y", AV950="IR"),$AM950,IF(AV950="C", IF($BI950="Y", IF($AF950="N/A", $Q950, $AF950), IF($AG950="N/A", $T950,$AG950)))))))</f>
        <v>0</v>
      </c>
      <c r="BO950" s="15">
        <f>IF(AW950="R", $CA950, IF(OR(AW950="P", AW950="T", AW950="N"), 0, IF($C950="DM", $T950, IF(OR(AW950="Y", AW950="IR"),$AM950,IF(AW950="C", IF($BI950="Y", IF($AF950="N/A", $Q950, $AF950), IF($AG950="N/A", $T950,$AG950)))))))</f>
        <v>0</v>
      </c>
      <c r="BP950" s="15">
        <f>IF(AX950="R", $CA950, IF(OR(AX950="P", AX950="T", AX950="N"), 0, IF($C950="DM", $T950, IF(OR(AX950="Y", AX950="IR"),$AM950,IF(AX950="C", IF($BI950="Y", IF($AF950="N/A", $Q950, $AF950), IF($AG950="N/A", $T950,$AG950)))))))</f>
        <v>0</v>
      </c>
      <c r="BQ950" s="15">
        <f>IF(AY950="R", $CA950, IF(OR(AY950="P", AY950="T", AY950="N"), 0, IF($C950="DM", $T950, IF(OR(AY950="Y", AY950="IR"),$AM950,IF(AY950="C", IF($BI950="Y", IF($AF950="N/A", $Q950, $AF950), IF($AG950="N/A", $T950,$AG950)))))))</f>
        <v>0</v>
      </c>
      <c r="BR950" s="15">
        <f>IF(AZ950="R", $CA950, IF(OR(AZ950="P", AZ950="T", AZ950="N"), 0, IF($C950="DM", $T950, IF(OR(AZ950="Y", AZ950="IR"),$AM950,IF(AZ950="C", IF($BI950="Y", IF($AF950="N/A", $Q950, $AF950), IF($AG950="N/A", $T950,$AG950)))))))</f>
        <v>0</v>
      </c>
      <c r="BS950" s="15">
        <f>IF(BA950="R", $CA950, IF(OR(BA950="P", BA950="T", BA950="N"), 0, IF($C950="DM", $T950, IF(OR(BA950="Y", BA950="IR"),$AM950,IF(BA950="C", IF($BI950="Y", IF($AF950="N/A", $Q950, $AF950), IF($AG950="N/A", $T950,$AG950)))))))</f>
        <v>0</v>
      </c>
      <c r="BT950" s="15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0</v>
      </c>
      <c r="BU950" s="15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0</v>
      </c>
      <c r="BV950" s="15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0</v>
      </c>
      <c r="BW950" s="15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0</v>
      </c>
      <c r="BX950" s="15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0</v>
      </c>
      <c r="BY950" s="15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0</v>
      </c>
      <c r="BZ950" s="15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0</v>
      </c>
      <c r="CA950" s="14" t="s">
        <v>75</v>
      </c>
      <c r="CB950" s="15">
        <f>BZ950</f>
        <v>0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  <c r="CH950" s="6"/>
      <c r="CK950" s="6"/>
      <c r="CL950" s="6"/>
      <c r="CM950" s="6"/>
      <c r="CN950" s="6"/>
      <c r="CO950" s="6"/>
      <c r="CP950" s="6"/>
    </row>
    <row r="951" spans="1:94" x14ac:dyDescent="0.25">
      <c r="B951" s="14"/>
      <c r="C951" s="14"/>
      <c r="D951" s="14"/>
      <c r="E951" s="14" t="e">
        <f>VLOOKUP(B951, 'Rookie Year'!$A$2:$B$55555,2,FALSE)</f>
        <v>#N/A</v>
      </c>
      <c r="H951" s="14"/>
      <c r="I951" s="15"/>
      <c r="J951" s="14">
        <v>1</v>
      </c>
      <c r="CH951" s="24"/>
      <c r="CO951" s="6"/>
      <c r="CP951" s="6"/>
    </row>
  </sheetData>
  <autoFilter ref="A23:CF951" xr:uid="{00000000-0009-0000-0000-000000000000}"/>
  <sortState xmlns:xlrd2="http://schemas.microsoft.com/office/spreadsheetml/2017/richdata2" ref="A24:CG951">
    <sortCondition ref="D24:D951" customList="East Flanders Dungeoneers,Here Comes The Brees,Tamworth Two,The 4th Dynmension: Dynasty of Sadness,Dynasore Losers,Hawkesville Hurricanes,Dynablaster Bombermen,Champions of the Sun,Kelkowski Don't Play By No Dyna Rules,Dyna Hard"/>
    <sortCondition ref="C24:C951" customList="QB,RB,WR,TE,K,P,DT,DE,LB,CB,S,DM"/>
    <sortCondition ref="B24:B951"/>
  </sortState>
  <phoneticPr fontId="4" type="noConversion"/>
  <conditionalFormatting sqref="T22:X22 T24:X950">
    <cfRule type="cellIs" dxfId="31" priority="19" operator="equal">
      <formula>"N/A"</formula>
    </cfRule>
  </conditionalFormatting>
  <conditionalFormatting sqref="Y22 Y24:Y950 AL24:AL950">
    <cfRule type="cellIs" dxfId="30" priority="18" operator="equal">
      <formula>"CHECK"</formula>
    </cfRule>
  </conditionalFormatting>
  <conditionalFormatting sqref="AG22:AQ22 AG24:AQ950">
    <cfRule type="cellIs" dxfId="29" priority="17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50" xr:uid="{00000000-0002-0000-0000-000000000000}">
      <formula1>$F$3:$F$14</formula1>
    </dataValidation>
    <dataValidation type="list" allowBlank="1" showInputMessage="1" showErrorMessage="1" sqref="D24:D950" xr:uid="{00000000-0002-0000-0000-000002000000}">
      <formula1>$D$3:$D$12</formula1>
    </dataValidation>
    <dataValidation type="list" allowBlank="1" showInputMessage="1" showErrorMessage="1" sqref="AR24:BH950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topLeftCell="B1" zoomScaleNormal="100" workbookViewId="0">
      <selection activeCell="F12" sqref="F1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608</v>
      </c>
      <c r="C3" s="36">
        <v>604</v>
      </c>
      <c r="D3" s="36">
        <v>586</v>
      </c>
      <c r="E3" s="36">
        <v>598</v>
      </c>
      <c r="F3" s="36">
        <v>571</v>
      </c>
      <c r="G3" s="36">
        <v>631</v>
      </c>
      <c r="H3" s="36">
        <v>602</v>
      </c>
      <c r="I3" s="36">
        <v>582</v>
      </c>
      <c r="J3" s="36">
        <v>590</v>
      </c>
      <c r="K3" s="36">
        <v>591</v>
      </c>
    </row>
    <row r="4" spans="1:11" x14ac:dyDescent="0.25">
      <c r="A4" s="3" t="s">
        <v>1937</v>
      </c>
      <c r="B4" s="36">
        <v>610</v>
      </c>
      <c r="C4" s="36">
        <v>609</v>
      </c>
      <c r="D4" s="36">
        <v>586</v>
      </c>
      <c r="E4" s="36">
        <v>598</v>
      </c>
      <c r="F4" s="36">
        <v>578</v>
      </c>
      <c r="G4" s="36">
        <v>631</v>
      </c>
      <c r="H4" s="36">
        <v>609</v>
      </c>
      <c r="I4" s="36">
        <v>600</v>
      </c>
      <c r="J4" s="36">
        <v>595</v>
      </c>
      <c r="K4" s="36">
        <v>588</v>
      </c>
    </row>
    <row r="5" spans="1:11" x14ac:dyDescent="0.25">
      <c r="A5" s="3" t="s">
        <v>1938</v>
      </c>
      <c r="B5" s="36">
        <v>610</v>
      </c>
      <c r="C5" s="36">
        <v>614</v>
      </c>
      <c r="D5" s="36">
        <v>594</v>
      </c>
      <c r="E5" s="36">
        <v>598</v>
      </c>
      <c r="F5" s="36">
        <v>583</v>
      </c>
      <c r="G5" s="36">
        <v>631</v>
      </c>
      <c r="H5" s="36">
        <v>609</v>
      </c>
      <c r="I5" s="36">
        <v>601</v>
      </c>
      <c r="J5" s="36">
        <v>588</v>
      </c>
      <c r="K5" s="36">
        <v>591</v>
      </c>
    </row>
    <row r="6" spans="1:11" x14ac:dyDescent="0.25">
      <c r="A6" s="3" t="s">
        <v>1939</v>
      </c>
      <c r="B6" s="36">
        <v>610</v>
      </c>
      <c r="C6" s="36">
        <v>616</v>
      </c>
      <c r="D6" s="36">
        <v>597</v>
      </c>
      <c r="E6" s="36">
        <v>599</v>
      </c>
      <c r="F6" s="36">
        <v>605</v>
      </c>
      <c r="G6" s="36">
        <v>631</v>
      </c>
      <c r="H6" s="36">
        <v>609</v>
      </c>
      <c r="I6" s="36">
        <v>604</v>
      </c>
      <c r="J6" s="36">
        <v>589</v>
      </c>
      <c r="K6" s="36">
        <v>591</v>
      </c>
    </row>
    <row r="7" spans="1:11" x14ac:dyDescent="0.25">
      <c r="A7" s="3" t="s">
        <v>1940</v>
      </c>
      <c r="B7" s="36">
        <v>610</v>
      </c>
      <c r="C7" s="36">
        <v>619</v>
      </c>
      <c r="D7" s="36">
        <v>609</v>
      </c>
      <c r="E7" s="36">
        <v>600</v>
      </c>
      <c r="F7" s="36">
        <v>605</v>
      </c>
      <c r="G7" s="36">
        <v>631</v>
      </c>
      <c r="H7" s="36">
        <v>612</v>
      </c>
      <c r="I7" s="36">
        <v>617</v>
      </c>
      <c r="J7" s="36">
        <v>582</v>
      </c>
      <c r="K7" s="36">
        <v>593</v>
      </c>
    </row>
    <row r="8" spans="1:11" x14ac:dyDescent="0.25">
      <c r="A8" s="3" t="s">
        <v>1941</v>
      </c>
      <c r="B8" s="36">
        <v>610</v>
      </c>
      <c r="C8" s="36">
        <v>619</v>
      </c>
      <c r="D8" s="36">
        <v>609</v>
      </c>
      <c r="E8" s="36">
        <v>600</v>
      </c>
      <c r="F8" s="36">
        <v>600</v>
      </c>
      <c r="G8" s="36">
        <v>631</v>
      </c>
      <c r="H8" s="36">
        <v>609</v>
      </c>
      <c r="I8" s="36">
        <v>618</v>
      </c>
      <c r="J8" s="36">
        <v>577</v>
      </c>
      <c r="K8" s="36">
        <v>602</v>
      </c>
    </row>
    <row r="9" spans="1:11" x14ac:dyDescent="0.25">
      <c r="A9" s="3" t="s">
        <v>1942</v>
      </c>
      <c r="B9" s="36">
        <v>612</v>
      </c>
      <c r="C9" s="36">
        <v>619</v>
      </c>
      <c r="D9" s="36">
        <v>610</v>
      </c>
      <c r="E9" s="36">
        <v>600</v>
      </c>
      <c r="F9" s="36">
        <v>599</v>
      </c>
      <c r="G9" s="36">
        <v>631</v>
      </c>
      <c r="H9" s="36">
        <v>610</v>
      </c>
      <c r="I9" s="36">
        <v>613</v>
      </c>
      <c r="J9" s="36">
        <v>579</v>
      </c>
      <c r="K9" s="36">
        <v>599</v>
      </c>
    </row>
    <row r="10" spans="1:11" x14ac:dyDescent="0.25">
      <c r="A10" s="3" t="s">
        <v>1943</v>
      </c>
      <c r="B10" s="36">
        <v>612</v>
      </c>
      <c r="C10" s="36">
        <v>619</v>
      </c>
      <c r="D10" s="36">
        <v>610</v>
      </c>
      <c r="E10" s="36">
        <v>600</v>
      </c>
      <c r="F10" s="36">
        <v>599</v>
      </c>
      <c r="G10" s="36">
        <v>631</v>
      </c>
      <c r="H10" s="36">
        <v>610</v>
      </c>
      <c r="I10" s="36">
        <v>613</v>
      </c>
      <c r="J10" s="36">
        <v>579</v>
      </c>
      <c r="K10" s="36">
        <v>599</v>
      </c>
    </row>
    <row r="11" spans="1:11" x14ac:dyDescent="0.25">
      <c r="A11" s="3" t="s">
        <v>1944</v>
      </c>
      <c r="B11" s="36">
        <v>612</v>
      </c>
      <c r="C11" s="36">
        <v>619</v>
      </c>
      <c r="D11" s="36">
        <v>610</v>
      </c>
      <c r="E11" s="36">
        <v>600</v>
      </c>
      <c r="F11" s="36">
        <v>599</v>
      </c>
      <c r="G11" s="36">
        <v>631</v>
      </c>
      <c r="H11" s="36">
        <v>610</v>
      </c>
      <c r="I11" s="36">
        <v>613</v>
      </c>
      <c r="J11" s="36">
        <v>579</v>
      </c>
      <c r="K11" s="36">
        <v>599</v>
      </c>
    </row>
    <row r="12" spans="1:11" x14ac:dyDescent="0.25">
      <c r="A12" s="3" t="s">
        <v>1945</v>
      </c>
      <c r="B12" s="36">
        <v>612</v>
      </c>
      <c r="C12" s="36">
        <v>619</v>
      </c>
      <c r="D12" s="36">
        <v>610</v>
      </c>
      <c r="E12" s="36">
        <v>600</v>
      </c>
      <c r="F12" s="36">
        <v>599</v>
      </c>
      <c r="G12" s="36">
        <v>631</v>
      </c>
      <c r="H12" s="36">
        <v>610</v>
      </c>
      <c r="I12" s="36">
        <v>613</v>
      </c>
      <c r="J12" s="36">
        <v>579</v>
      </c>
      <c r="K12" s="36">
        <v>599</v>
      </c>
    </row>
    <row r="13" spans="1:11" x14ac:dyDescent="0.25">
      <c r="A13" s="3" t="s">
        <v>1946</v>
      </c>
      <c r="B13" s="36">
        <v>612</v>
      </c>
      <c r="C13" s="36">
        <v>619</v>
      </c>
      <c r="D13" s="36">
        <v>610</v>
      </c>
      <c r="E13" s="36">
        <v>600</v>
      </c>
      <c r="F13" s="36">
        <v>599</v>
      </c>
      <c r="G13" s="36">
        <v>631</v>
      </c>
      <c r="H13" s="36">
        <v>610</v>
      </c>
      <c r="I13" s="36">
        <v>613</v>
      </c>
      <c r="J13" s="36">
        <v>579</v>
      </c>
      <c r="K13" s="36">
        <v>599</v>
      </c>
    </row>
    <row r="14" spans="1:11" x14ac:dyDescent="0.25">
      <c r="A14" s="3" t="s">
        <v>1947</v>
      </c>
      <c r="B14" s="36">
        <v>612</v>
      </c>
      <c r="C14" s="36">
        <v>619</v>
      </c>
      <c r="D14" s="36">
        <v>610</v>
      </c>
      <c r="E14" s="36">
        <v>600</v>
      </c>
      <c r="F14" s="36">
        <v>599</v>
      </c>
      <c r="G14" s="36">
        <v>631</v>
      </c>
      <c r="H14" s="36">
        <v>610</v>
      </c>
      <c r="I14" s="36">
        <v>613</v>
      </c>
      <c r="J14" s="36">
        <v>579</v>
      </c>
      <c r="K14" s="36">
        <v>599</v>
      </c>
    </row>
    <row r="15" spans="1:11" x14ac:dyDescent="0.25">
      <c r="A15" s="3" t="s">
        <v>1948</v>
      </c>
      <c r="B15" s="36">
        <v>612</v>
      </c>
      <c r="C15" s="36">
        <v>619</v>
      </c>
      <c r="D15" s="36">
        <v>610</v>
      </c>
      <c r="E15" s="36">
        <v>600</v>
      </c>
      <c r="F15" s="36">
        <v>599</v>
      </c>
      <c r="G15" s="36">
        <v>631</v>
      </c>
      <c r="H15" s="36">
        <v>610</v>
      </c>
      <c r="I15" s="36">
        <v>613</v>
      </c>
      <c r="J15" s="36">
        <v>579</v>
      </c>
      <c r="K15" s="36">
        <v>599</v>
      </c>
    </row>
    <row r="16" spans="1:11" x14ac:dyDescent="0.25">
      <c r="A16" s="3" t="s">
        <v>1949</v>
      </c>
      <c r="B16" s="36">
        <v>612</v>
      </c>
      <c r="C16" s="36">
        <v>619</v>
      </c>
      <c r="D16" s="36">
        <v>610</v>
      </c>
      <c r="E16" s="36">
        <v>600</v>
      </c>
      <c r="F16" s="36">
        <v>599</v>
      </c>
      <c r="G16" s="36">
        <v>631</v>
      </c>
      <c r="H16" s="36">
        <v>610</v>
      </c>
      <c r="I16" s="36">
        <v>613</v>
      </c>
      <c r="J16" s="36">
        <v>579</v>
      </c>
      <c r="K16" s="36">
        <v>599</v>
      </c>
    </row>
    <row r="17" spans="1:11" x14ac:dyDescent="0.25">
      <c r="A17" s="3" t="s">
        <v>1950</v>
      </c>
      <c r="B17" s="36">
        <v>612</v>
      </c>
      <c r="C17" s="36">
        <v>619</v>
      </c>
      <c r="D17" s="36">
        <v>610</v>
      </c>
      <c r="E17" s="36">
        <v>600</v>
      </c>
      <c r="F17" s="36">
        <v>599</v>
      </c>
      <c r="G17" s="36">
        <v>631</v>
      </c>
      <c r="H17" s="36">
        <v>610</v>
      </c>
      <c r="I17" s="36">
        <v>613</v>
      </c>
      <c r="J17" s="36">
        <v>579</v>
      </c>
      <c r="K17" s="36">
        <v>599</v>
      </c>
    </row>
    <row r="18" spans="1:11" x14ac:dyDescent="0.25">
      <c r="A18" s="3" t="s">
        <v>1951</v>
      </c>
      <c r="B18" s="36">
        <v>612</v>
      </c>
      <c r="C18" s="36">
        <v>619</v>
      </c>
      <c r="D18" s="36">
        <v>610</v>
      </c>
      <c r="E18" s="36">
        <v>600</v>
      </c>
      <c r="F18" s="36">
        <v>599</v>
      </c>
      <c r="G18" s="36">
        <v>631</v>
      </c>
      <c r="H18" s="36">
        <v>610</v>
      </c>
      <c r="I18" s="36">
        <v>613</v>
      </c>
      <c r="J18" s="36">
        <v>579</v>
      </c>
      <c r="K18" s="36">
        <v>599</v>
      </c>
    </row>
    <row r="19" spans="1:11" x14ac:dyDescent="0.25">
      <c r="A19" s="3" t="s">
        <v>1960</v>
      </c>
      <c r="B19" s="36">
        <v>612</v>
      </c>
      <c r="C19" s="36">
        <v>619</v>
      </c>
      <c r="D19" s="36">
        <v>610</v>
      </c>
      <c r="E19" s="36">
        <v>600</v>
      </c>
      <c r="F19" s="36">
        <v>599</v>
      </c>
      <c r="G19" s="36">
        <v>631</v>
      </c>
      <c r="H19" s="36">
        <v>610</v>
      </c>
      <c r="I19" s="36">
        <v>613</v>
      </c>
      <c r="J19" s="36">
        <v>579</v>
      </c>
      <c r="K19" s="36">
        <v>599</v>
      </c>
    </row>
    <row r="21" spans="1:11" x14ac:dyDescent="0.25">
      <c r="A21" s="3" t="s">
        <v>2692</v>
      </c>
      <c r="B21" s="4">
        <v>612</v>
      </c>
      <c r="C21" s="4">
        <v>619</v>
      </c>
      <c r="D21" s="4">
        <v>610</v>
      </c>
      <c r="E21" s="4">
        <v>600</v>
      </c>
      <c r="F21" s="4">
        <v>599</v>
      </c>
      <c r="G21" s="4">
        <v>631</v>
      </c>
      <c r="H21" s="4">
        <v>610</v>
      </c>
      <c r="I21" s="4">
        <v>613</v>
      </c>
      <c r="J21" s="4">
        <v>579</v>
      </c>
      <c r="K21" s="4">
        <v>599</v>
      </c>
    </row>
    <row r="22" spans="1:11" x14ac:dyDescent="0.25">
      <c r="A22" s="3" t="s">
        <v>2729</v>
      </c>
      <c r="B22" s="4">
        <v>651</v>
      </c>
      <c r="C22" s="4">
        <v>635</v>
      </c>
      <c r="D22" s="4">
        <v>633</v>
      </c>
      <c r="E22" s="4">
        <v>660</v>
      </c>
      <c r="F22" s="4">
        <v>628</v>
      </c>
      <c r="G22" s="4">
        <v>636</v>
      </c>
      <c r="H22" s="4">
        <v>631</v>
      </c>
      <c r="I22" s="4">
        <v>629</v>
      </c>
      <c r="J22" s="4">
        <v>646</v>
      </c>
      <c r="K22" s="4">
        <v>626</v>
      </c>
    </row>
    <row r="23" spans="1:11" x14ac:dyDescent="0.25">
      <c r="A23" s="3" t="s">
        <v>2728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2693</v>
      </c>
      <c r="B24" s="4">
        <f t="shared" ref="B24:K24" si="1">MAX(B3:B19)</f>
        <v>612</v>
      </c>
      <c r="C24" s="4">
        <f t="shared" si="1"/>
        <v>619</v>
      </c>
      <c r="D24" s="4">
        <f t="shared" si="1"/>
        <v>610</v>
      </c>
      <c r="E24" s="4">
        <f t="shared" si="1"/>
        <v>600</v>
      </c>
      <c r="F24" s="4">
        <f t="shared" si="1"/>
        <v>605</v>
      </c>
      <c r="G24" s="4">
        <f t="shared" si="1"/>
        <v>631</v>
      </c>
      <c r="H24" s="4">
        <f t="shared" si="1"/>
        <v>612</v>
      </c>
      <c r="I24" s="4">
        <f t="shared" si="1"/>
        <v>618</v>
      </c>
      <c r="J24" s="4">
        <f t="shared" si="1"/>
        <v>595</v>
      </c>
      <c r="K24" s="4">
        <f t="shared" si="1"/>
        <v>602</v>
      </c>
    </row>
    <row r="25" spans="1:11" x14ac:dyDescent="0.25">
      <c r="A25" s="3" t="s">
        <v>2694</v>
      </c>
      <c r="B25" s="4">
        <f>ROUNDDOWN((625-B24)/2,0)</f>
        <v>6</v>
      </c>
      <c r="C25" s="4">
        <f t="shared" ref="C25:K25" si="2">ROUNDDOWN((625-C24)/2,0)</f>
        <v>3</v>
      </c>
      <c r="D25" s="4">
        <f t="shared" si="2"/>
        <v>7</v>
      </c>
      <c r="E25" s="4">
        <f t="shared" si="2"/>
        <v>12</v>
      </c>
      <c r="F25" s="4">
        <f t="shared" si="2"/>
        <v>10</v>
      </c>
      <c r="G25" s="4">
        <f t="shared" si="2"/>
        <v>-3</v>
      </c>
      <c r="H25" s="4">
        <f t="shared" si="2"/>
        <v>6</v>
      </c>
      <c r="I25" s="4">
        <f t="shared" si="2"/>
        <v>3</v>
      </c>
      <c r="J25" s="4">
        <f t="shared" si="2"/>
        <v>15</v>
      </c>
      <c r="K25" s="4">
        <f t="shared" si="2"/>
        <v>11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D18" sqref="D18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2025 Salary Cap</v>
      </c>
      <c r="C1" s="4" t="str">
        <f>Database!$B$1+1&amp;" Salary Cap"</f>
        <v>2026 Salary Cap</v>
      </c>
      <c r="D1" s="4" t="str">
        <f>Database!$B$1+2&amp;" Salary Cap"</f>
        <v>2027 Salary Cap</v>
      </c>
      <c r="E1" s="4" t="str">
        <f>Database!$B$1+3&amp;" Salary Cap"</f>
        <v>2028 Salary Cap</v>
      </c>
      <c r="F1" s="4" t="str">
        <f>Database!$B$1+4&amp;" Salary Cap"</f>
        <v>2029 Salary Cap</v>
      </c>
    </row>
    <row r="2" spans="1:6" x14ac:dyDescent="0.25">
      <c r="A2" t="s">
        <v>52</v>
      </c>
      <c r="B2" s="5">
        <v>651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635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633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660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628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636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631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629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646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626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workbookViewId="0">
      <selection activeCell="E12" sqref="E12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 s="35">
        <v>55</v>
      </c>
      <c r="C5" s="35">
        <v>6</v>
      </c>
      <c r="D5" s="35"/>
      <c r="E5" s="35">
        <v>8</v>
      </c>
      <c r="F5" s="35"/>
      <c r="G5" s="35"/>
      <c r="H5" s="35"/>
      <c r="I5" s="35">
        <v>69</v>
      </c>
      <c r="U5" s="3" t="s">
        <v>52</v>
      </c>
      <c r="V5" s="35">
        <v>525</v>
      </c>
      <c r="W5" s="35">
        <v>2</v>
      </c>
      <c r="X5" s="35"/>
      <c r="Y5" s="35">
        <v>83</v>
      </c>
      <c r="Z5" s="35"/>
      <c r="AA5" s="35"/>
      <c r="AB5" s="35"/>
      <c r="AC5" s="35">
        <v>610</v>
      </c>
    </row>
    <row r="6" spans="1:29" x14ac:dyDescent="0.25">
      <c r="A6" s="3" t="s">
        <v>53</v>
      </c>
      <c r="B6" s="35">
        <v>59</v>
      </c>
      <c r="C6" s="35">
        <v>8</v>
      </c>
      <c r="D6" s="35"/>
      <c r="E6" s="35">
        <v>4</v>
      </c>
      <c r="F6" s="35"/>
      <c r="G6" s="35"/>
      <c r="H6" s="35"/>
      <c r="I6" s="35">
        <v>71</v>
      </c>
      <c r="U6" s="3" t="s">
        <v>53</v>
      </c>
      <c r="V6" s="35">
        <v>590</v>
      </c>
      <c r="W6" s="35">
        <v>4</v>
      </c>
      <c r="X6" s="35"/>
      <c r="Y6" s="35">
        <v>8</v>
      </c>
      <c r="Z6" s="35"/>
      <c r="AA6" s="35"/>
      <c r="AB6" s="35"/>
      <c r="AC6" s="35">
        <v>602</v>
      </c>
    </row>
    <row r="7" spans="1:29" x14ac:dyDescent="0.25">
      <c r="A7" s="3" t="s">
        <v>57</v>
      </c>
      <c r="B7" s="35">
        <v>59</v>
      </c>
      <c r="C7" s="35">
        <v>26</v>
      </c>
      <c r="D7" s="35"/>
      <c r="E7" s="35">
        <v>3</v>
      </c>
      <c r="F7" s="35"/>
      <c r="G7" s="35"/>
      <c r="H7" s="35"/>
      <c r="I7" s="35">
        <v>88</v>
      </c>
      <c r="U7" s="3" t="s">
        <v>57</v>
      </c>
      <c r="V7" s="35">
        <v>580</v>
      </c>
      <c r="W7" s="35">
        <v>12</v>
      </c>
      <c r="X7" s="35"/>
      <c r="Y7" s="35">
        <v>11</v>
      </c>
      <c r="Z7" s="35"/>
      <c r="AA7" s="35"/>
      <c r="AB7" s="35"/>
      <c r="AC7" s="35">
        <v>603</v>
      </c>
    </row>
    <row r="8" spans="1:29" x14ac:dyDescent="0.25">
      <c r="A8" s="3" t="s">
        <v>54</v>
      </c>
      <c r="B8" s="35">
        <v>56</v>
      </c>
      <c r="C8" s="35">
        <v>9</v>
      </c>
      <c r="D8" s="35"/>
      <c r="E8" s="35">
        <v>8</v>
      </c>
      <c r="F8" s="35"/>
      <c r="G8" s="35"/>
      <c r="H8" s="35"/>
      <c r="I8" s="35">
        <v>73</v>
      </c>
      <c r="U8" s="3" t="s">
        <v>54</v>
      </c>
      <c r="V8" s="35">
        <v>559</v>
      </c>
      <c r="W8" s="35">
        <v>3</v>
      </c>
      <c r="X8" s="35"/>
      <c r="Y8" s="35">
        <v>37</v>
      </c>
      <c r="Z8" s="35"/>
      <c r="AA8" s="35"/>
      <c r="AB8" s="35"/>
      <c r="AC8" s="35">
        <v>599</v>
      </c>
    </row>
    <row r="9" spans="1:29" x14ac:dyDescent="0.25">
      <c r="A9" s="3" t="s">
        <v>58</v>
      </c>
      <c r="B9" s="35">
        <v>60</v>
      </c>
      <c r="C9" s="35">
        <v>17</v>
      </c>
      <c r="D9" s="35"/>
      <c r="E9" s="35">
        <v>2</v>
      </c>
      <c r="F9" s="35"/>
      <c r="G9" s="35"/>
      <c r="H9" s="35"/>
      <c r="I9" s="35">
        <v>79</v>
      </c>
      <c r="U9" s="3" t="s">
        <v>58</v>
      </c>
      <c r="V9" s="35">
        <v>562</v>
      </c>
      <c r="W9" s="35">
        <v>23</v>
      </c>
      <c r="X9" s="35"/>
      <c r="Y9" s="35">
        <v>5</v>
      </c>
      <c r="Z9" s="35"/>
      <c r="AA9" s="35"/>
      <c r="AB9" s="35"/>
      <c r="AC9" s="35">
        <v>590</v>
      </c>
    </row>
    <row r="10" spans="1:29" x14ac:dyDescent="0.25">
      <c r="A10" s="3" t="s">
        <v>1932</v>
      </c>
      <c r="B10" s="35">
        <v>55</v>
      </c>
      <c r="C10" s="35">
        <v>10</v>
      </c>
      <c r="D10" s="35"/>
      <c r="E10" s="35">
        <v>2</v>
      </c>
      <c r="F10" s="35"/>
      <c r="G10" s="35"/>
      <c r="H10" s="35"/>
      <c r="I10" s="35">
        <v>67</v>
      </c>
      <c r="U10" s="3" t="s">
        <v>1932</v>
      </c>
      <c r="V10" s="35">
        <v>567</v>
      </c>
      <c r="W10" s="35">
        <v>9</v>
      </c>
      <c r="X10" s="35"/>
      <c r="Y10" s="35">
        <v>53</v>
      </c>
      <c r="Z10" s="35"/>
      <c r="AA10" s="35"/>
      <c r="AB10" s="35"/>
      <c r="AC10" s="35">
        <v>629</v>
      </c>
    </row>
    <row r="11" spans="1:29" x14ac:dyDescent="0.25">
      <c r="A11" s="3" t="s">
        <v>59</v>
      </c>
      <c r="B11" s="35">
        <v>60</v>
      </c>
      <c r="C11" s="35">
        <v>15</v>
      </c>
      <c r="D11" s="35"/>
      <c r="E11" s="35">
        <v>10</v>
      </c>
      <c r="F11" s="35"/>
      <c r="G11" s="35"/>
      <c r="H11" s="35"/>
      <c r="I11" s="35">
        <v>85</v>
      </c>
      <c r="U11" s="3" t="s">
        <v>59</v>
      </c>
      <c r="V11" s="35">
        <v>418</v>
      </c>
      <c r="W11" s="35">
        <v>0</v>
      </c>
      <c r="X11" s="35"/>
      <c r="Y11" s="35">
        <v>191</v>
      </c>
      <c r="Z11" s="35"/>
      <c r="AA11" s="35"/>
      <c r="AB11" s="35"/>
      <c r="AC11" s="35">
        <v>609</v>
      </c>
    </row>
    <row r="12" spans="1:29" x14ac:dyDescent="0.25">
      <c r="A12" s="3" t="s">
        <v>55</v>
      </c>
      <c r="B12" s="35">
        <v>59</v>
      </c>
      <c r="C12" s="35">
        <v>19</v>
      </c>
      <c r="D12" s="35"/>
      <c r="E12" s="35">
        <v>6</v>
      </c>
      <c r="F12" s="35"/>
      <c r="G12" s="35"/>
      <c r="H12" s="35"/>
      <c r="I12" s="35">
        <v>84</v>
      </c>
      <c r="U12" s="3" t="s">
        <v>55</v>
      </c>
      <c r="V12" s="35">
        <v>568</v>
      </c>
      <c r="W12" s="35">
        <v>25</v>
      </c>
      <c r="X12" s="35"/>
      <c r="Y12" s="35">
        <v>14</v>
      </c>
      <c r="Z12" s="35"/>
      <c r="AA12" s="35"/>
      <c r="AB12" s="35"/>
      <c r="AC12" s="35">
        <v>607</v>
      </c>
    </row>
    <row r="13" spans="1:29" x14ac:dyDescent="0.25">
      <c r="A13" s="3" t="s">
        <v>60</v>
      </c>
      <c r="B13" s="35">
        <v>59</v>
      </c>
      <c r="C13" s="35">
        <v>13</v>
      </c>
      <c r="D13" s="35">
        <v>1</v>
      </c>
      <c r="E13" s="35">
        <v>5</v>
      </c>
      <c r="F13" s="35"/>
      <c r="G13" s="35">
        <v>1</v>
      </c>
      <c r="H13" s="35"/>
      <c r="I13" s="35">
        <v>79</v>
      </c>
      <c r="U13" s="3" t="s">
        <v>60</v>
      </c>
      <c r="V13" s="35">
        <v>469</v>
      </c>
      <c r="W13" s="35">
        <v>22</v>
      </c>
      <c r="X13" s="35">
        <v>0</v>
      </c>
      <c r="Y13" s="35">
        <v>80</v>
      </c>
      <c r="Z13" s="35"/>
      <c r="AA13" s="35">
        <v>0</v>
      </c>
      <c r="AB13" s="35"/>
      <c r="AC13" s="35">
        <v>571</v>
      </c>
    </row>
    <row r="14" spans="1:29" x14ac:dyDescent="0.25">
      <c r="A14" s="3" t="s">
        <v>56</v>
      </c>
      <c r="B14" s="35">
        <v>60</v>
      </c>
      <c r="C14" s="35">
        <v>23</v>
      </c>
      <c r="D14" s="35"/>
      <c r="E14" s="35">
        <v>3</v>
      </c>
      <c r="F14" s="35"/>
      <c r="G14" s="35">
        <v>1</v>
      </c>
      <c r="H14" s="35"/>
      <c r="I14" s="35">
        <v>87</v>
      </c>
      <c r="U14" s="3" t="s">
        <v>56</v>
      </c>
      <c r="V14" s="35">
        <v>543</v>
      </c>
      <c r="W14" s="35">
        <v>17</v>
      </c>
      <c r="X14" s="35"/>
      <c r="Y14" s="35">
        <v>35</v>
      </c>
      <c r="Z14" s="35"/>
      <c r="AA14" s="35">
        <v>0</v>
      </c>
      <c r="AB14" s="35"/>
      <c r="AC14" s="35">
        <v>595</v>
      </c>
    </row>
    <row r="15" spans="1:29" x14ac:dyDescent="0.25">
      <c r="A15" s="3" t="s">
        <v>1955</v>
      </c>
      <c r="B15" s="35">
        <v>582</v>
      </c>
      <c r="C15" s="35">
        <v>146</v>
      </c>
      <c r="D15" s="35">
        <v>1</v>
      </c>
      <c r="E15" s="35">
        <v>51</v>
      </c>
      <c r="F15" s="35"/>
      <c r="G15" s="35">
        <v>2</v>
      </c>
      <c r="H15" s="35"/>
      <c r="I15" s="35">
        <v>782</v>
      </c>
      <c r="U15" s="3" t="s">
        <v>1955</v>
      </c>
      <c r="V15" s="35">
        <v>5381</v>
      </c>
      <c r="W15" s="35">
        <v>117</v>
      </c>
      <c r="X15" s="35">
        <v>0</v>
      </c>
      <c r="Y15" s="35">
        <v>517</v>
      </c>
      <c r="Z15" s="35"/>
      <c r="AA15" s="35">
        <v>0</v>
      </c>
      <c r="AB15" s="35"/>
      <c r="AC15" s="35">
        <v>6015</v>
      </c>
    </row>
    <row r="17" spans="1:18" x14ac:dyDescent="0.25">
      <c r="A17" s="18" t="s">
        <v>1956</v>
      </c>
      <c r="B17" t="s">
        <v>40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2</v>
      </c>
      <c r="C21" s="35">
        <v>4</v>
      </c>
      <c r="D21" s="35">
        <v>7</v>
      </c>
      <c r="E21" s="35">
        <v>5</v>
      </c>
      <c r="F21" s="35">
        <v>2</v>
      </c>
      <c r="G21" s="35">
        <v>3</v>
      </c>
      <c r="H21" s="35">
        <v>8</v>
      </c>
      <c r="I21" s="35">
        <v>8</v>
      </c>
      <c r="J21" s="35">
        <v>6</v>
      </c>
      <c r="K21" s="35">
        <v>4</v>
      </c>
      <c r="L21" s="35">
        <v>6</v>
      </c>
      <c r="M21" s="35">
        <v>55</v>
      </c>
      <c r="P21">
        <f>SUM(B21:E21)</f>
        <v>18</v>
      </c>
      <c r="Q21">
        <f>SUM(F21:G21)</f>
        <v>5</v>
      </c>
      <c r="R21">
        <f>SUM(H21:L21)</f>
        <v>32</v>
      </c>
    </row>
    <row r="22" spans="1:18" x14ac:dyDescent="0.25">
      <c r="A22" s="3" t="s">
        <v>53</v>
      </c>
      <c r="B22" s="35">
        <v>4</v>
      </c>
      <c r="C22" s="35">
        <v>10</v>
      </c>
      <c r="D22" s="35">
        <v>9</v>
      </c>
      <c r="E22" s="35">
        <v>3</v>
      </c>
      <c r="F22" s="35">
        <v>2</v>
      </c>
      <c r="G22" s="35">
        <v>1</v>
      </c>
      <c r="H22" s="35">
        <v>7</v>
      </c>
      <c r="I22" s="35">
        <v>6</v>
      </c>
      <c r="J22" s="35">
        <v>7</v>
      </c>
      <c r="K22" s="35">
        <v>5</v>
      </c>
      <c r="L22" s="35">
        <v>5</v>
      </c>
      <c r="M22" s="35">
        <v>59</v>
      </c>
      <c r="P22">
        <f t="shared" ref="P22:P30" si="0">SUM(B22:E22)</f>
        <v>26</v>
      </c>
      <c r="Q22">
        <f t="shared" ref="Q22:Q30" si="1">SUM(F22:G22)</f>
        <v>3</v>
      </c>
      <c r="R22">
        <f t="shared" ref="R22:R30" si="2">SUM(H22:L22)</f>
        <v>30</v>
      </c>
    </row>
    <row r="23" spans="1:18" x14ac:dyDescent="0.25">
      <c r="A23" s="3" t="s">
        <v>57</v>
      </c>
      <c r="B23" s="35">
        <v>4</v>
      </c>
      <c r="C23" s="35">
        <v>7</v>
      </c>
      <c r="D23" s="35">
        <v>12</v>
      </c>
      <c r="E23" s="35">
        <v>5</v>
      </c>
      <c r="F23" s="35">
        <v>1</v>
      </c>
      <c r="G23" s="35">
        <v>1</v>
      </c>
      <c r="H23" s="35">
        <v>6</v>
      </c>
      <c r="I23" s="35">
        <v>7</v>
      </c>
      <c r="J23" s="35">
        <v>8</v>
      </c>
      <c r="K23" s="35">
        <v>4</v>
      </c>
      <c r="L23" s="35">
        <v>4</v>
      </c>
      <c r="M23" s="35">
        <v>59</v>
      </c>
      <c r="P23">
        <f t="shared" si="0"/>
        <v>28</v>
      </c>
      <c r="Q23">
        <f t="shared" si="1"/>
        <v>2</v>
      </c>
      <c r="R23">
        <f t="shared" si="2"/>
        <v>29</v>
      </c>
    </row>
    <row r="24" spans="1:18" x14ac:dyDescent="0.25">
      <c r="A24" s="3" t="s">
        <v>54</v>
      </c>
      <c r="B24" s="35">
        <v>3</v>
      </c>
      <c r="C24" s="35">
        <v>7</v>
      </c>
      <c r="D24" s="35">
        <v>10</v>
      </c>
      <c r="E24" s="35">
        <v>3</v>
      </c>
      <c r="F24" s="35">
        <v>2</v>
      </c>
      <c r="G24" s="35">
        <v>1</v>
      </c>
      <c r="H24" s="35">
        <v>7</v>
      </c>
      <c r="I24" s="35">
        <v>5</v>
      </c>
      <c r="J24" s="35">
        <v>8</v>
      </c>
      <c r="K24" s="35">
        <v>5</v>
      </c>
      <c r="L24" s="35">
        <v>5</v>
      </c>
      <c r="M24" s="35">
        <v>56</v>
      </c>
      <c r="P24">
        <f t="shared" si="0"/>
        <v>23</v>
      </c>
      <c r="Q24">
        <f t="shared" si="1"/>
        <v>3</v>
      </c>
      <c r="R24">
        <f t="shared" si="2"/>
        <v>30</v>
      </c>
    </row>
    <row r="25" spans="1:18" x14ac:dyDescent="0.25">
      <c r="A25" s="3" t="s">
        <v>58</v>
      </c>
      <c r="B25" s="35">
        <v>3</v>
      </c>
      <c r="C25" s="35">
        <v>10</v>
      </c>
      <c r="D25" s="35">
        <v>13</v>
      </c>
      <c r="E25" s="35">
        <v>4</v>
      </c>
      <c r="F25" s="35">
        <v>2</v>
      </c>
      <c r="G25" s="35">
        <v>2</v>
      </c>
      <c r="H25" s="35">
        <v>5</v>
      </c>
      <c r="I25" s="35">
        <v>7</v>
      </c>
      <c r="J25" s="35">
        <v>6</v>
      </c>
      <c r="K25" s="35">
        <v>3</v>
      </c>
      <c r="L25" s="35">
        <v>5</v>
      </c>
      <c r="M25" s="35">
        <v>60</v>
      </c>
      <c r="P25">
        <f t="shared" si="0"/>
        <v>30</v>
      </c>
      <c r="Q25">
        <f t="shared" si="1"/>
        <v>4</v>
      </c>
      <c r="R25">
        <f t="shared" si="2"/>
        <v>26</v>
      </c>
    </row>
    <row r="26" spans="1:18" x14ac:dyDescent="0.25">
      <c r="A26" s="3" t="s">
        <v>1932</v>
      </c>
      <c r="B26" s="35">
        <v>4</v>
      </c>
      <c r="C26" s="35">
        <v>5</v>
      </c>
      <c r="D26" s="35">
        <v>11</v>
      </c>
      <c r="E26" s="35">
        <v>5</v>
      </c>
      <c r="F26" s="35">
        <v>1</v>
      </c>
      <c r="G26" s="35">
        <v>1</v>
      </c>
      <c r="H26" s="35">
        <v>6</v>
      </c>
      <c r="I26" s="35">
        <v>6</v>
      </c>
      <c r="J26" s="35">
        <v>7</v>
      </c>
      <c r="K26" s="35">
        <v>5</v>
      </c>
      <c r="L26" s="35">
        <v>4</v>
      </c>
      <c r="M26" s="35">
        <v>55</v>
      </c>
      <c r="P26">
        <f t="shared" si="0"/>
        <v>25</v>
      </c>
      <c r="Q26">
        <f t="shared" si="1"/>
        <v>2</v>
      </c>
      <c r="R26">
        <f t="shared" si="2"/>
        <v>28</v>
      </c>
    </row>
    <row r="27" spans="1:18" x14ac:dyDescent="0.25">
      <c r="A27" s="3" t="s">
        <v>59</v>
      </c>
      <c r="B27" s="35">
        <v>4</v>
      </c>
      <c r="C27" s="35">
        <v>9</v>
      </c>
      <c r="D27" s="35">
        <v>12</v>
      </c>
      <c r="E27" s="35">
        <v>3</v>
      </c>
      <c r="F27" s="35">
        <v>3</v>
      </c>
      <c r="G27" s="35">
        <v>1</v>
      </c>
      <c r="H27" s="35">
        <v>6</v>
      </c>
      <c r="I27" s="35">
        <v>7</v>
      </c>
      <c r="J27" s="35">
        <v>7</v>
      </c>
      <c r="K27" s="35">
        <v>3</v>
      </c>
      <c r="L27" s="35">
        <v>5</v>
      </c>
      <c r="M27" s="35">
        <v>60</v>
      </c>
      <c r="P27">
        <f t="shared" si="0"/>
        <v>28</v>
      </c>
      <c r="Q27">
        <f t="shared" si="1"/>
        <v>4</v>
      </c>
      <c r="R27">
        <f t="shared" si="2"/>
        <v>28</v>
      </c>
    </row>
    <row r="28" spans="1:18" x14ac:dyDescent="0.25">
      <c r="A28" s="3" t="s">
        <v>55</v>
      </c>
      <c r="B28" s="35">
        <v>3</v>
      </c>
      <c r="C28" s="35">
        <v>12</v>
      </c>
      <c r="D28" s="35">
        <v>13</v>
      </c>
      <c r="E28" s="35">
        <v>3</v>
      </c>
      <c r="F28" s="35">
        <v>1</v>
      </c>
      <c r="G28" s="35">
        <v>1</v>
      </c>
      <c r="H28" s="35">
        <v>3</v>
      </c>
      <c r="I28" s="35">
        <v>6</v>
      </c>
      <c r="J28" s="35">
        <v>6</v>
      </c>
      <c r="K28" s="35">
        <v>5</v>
      </c>
      <c r="L28" s="35">
        <v>6</v>
      </c>
      <c r="M28" s="35">
        <v>59</v>
      </c>
      <c r="P28">
        <f t="shared" si="0"/>
        <v>31</v>
      </c>
      <c r="Q28">
        <f t="shared" si="1"/>
        <v>2</v>
      </c>
      <c r="R28">
        <f t="shared" si="2"/>
        <v>26</v>
      </c>
    </row>
    <row r="29" spans="1:18" x14ac:dyDescent="0.25">
      <c r="A29" s="3" t="s">
        <v>60</v>
      </c>
      <c r="B29" s="35">
        <v>2</v>
      </c>
      <c r="C29" s="35">
        <v>8</v>
      </c>
      <c r="D29" s="35">
        <v>10</v>
      </c>
      <c r="E29" s="35">
        <v>6</v>
      </c>
      <c r="F29" s="35">
        <v>1</v>
      </c>
      <c r="G29" s="35">
        <v>1</v>
      </c>
      <c r="H29" s="35">
        <v>4</v>
      </c>
      <c r="I29" s="35">
        <v>9</v>
      </c>
      <c r="J29" s="35">
        <v>9</v>
      </c>
      <c r="K29" s="35">
        <v>5</v>
      </c>
      <c r="L29" s="35">
        <v>4</v>
      </c>
      <c r="M29" s="35">
        <v>59</v>
      </c>
      <c r="P29">
        <f t="shared" si="0"/>
        <v>26</v>
      </c>
      <c r="Q29">
        <f t="shared" si="1"/>
        <v>2</v>
      </c>
      <c r="R29">
        <f t="shared" si="2"/>
        <v>31</v>
      </c>
    </row>
    <row r="30" spans="1:18" x14ac:dyDescent="0.25">
      <c r="A30" s="3" t="s">
        <v>56</v>
      </c>
      <c r="B30" s="35">
        <v>3</v>
      </c>
      <c r="C30" s="35">
        <v>10</v>
      </c>
      <c r="D30" s="35">
        <v>10</v>
      </c>
      <c r="E30" s="35">
        <v>4</v>
      </c>
      <c r="F30" s="35">
        <v>1</v>
      </c>
      <c r="G30" s="35">
        <v>1</v>
      </c>
      <c r="H30" s="35">
        <v>5</v>
      </c>
      <c r="I30" s="35">
        <v>9</v>
      </c>
      <c r="J30" s="35">
        <v>9</v>
      </c>
      <c r="K30" s="35">
        <v>4</v>
      </c>
      <c r="L30" s="35">
        <v>4</v>
      </c>
      <c r="M30" s="35">
        <v>60</v>
      </c>
      <c r="P30">
        <f t="shared" si="0"/>
        <v>27</v>
      </c>
      <c r="Q30">
        <f t="shared" si="1"/>
        <v>2</v>
      </c>
      <c r="R30">
        <f t="shared" si="2"/>
        <v>31</v>
      </c>
    </row>
    <row r="31" spans="1:18" x14ac:dyDescent="0.25">
      <c r="A31" s="3" t="s">
        <v>1955</v>
      </c>
      <c r="B31" s="35">
        <v>32</v>
      </c>
      <c r="C31" s="35">
        <v>82</v>
      </c>
      <c r="D31" s="35">
        <v>107</v>
      </c>
      <c r="E31" s="35">
        <v>41</v>
      </c>
      <c r="F31" s="35">
        <v>16</v>
      </c>
      <c r="G31" s="35">
        <v>13</v>
      </c>
      <c r="H31" s="35">
        <v>57</v>
      </c>
      <c r="I31" s="35">
        <v>70</v>
      </c>
      <c r="J31" s="35">
        <v>73</v>
      </c>
      <c r="K31" s="35">
        <v>43</v>
      </c>
      <c r="L31" s="35">
        <v>48</v>
      </c>
      <c r="M31" s="35">
        <v>582</v>
      </c>
      <c r="P31">
        <f>SUM(B31:E31)</f>
        <v>262</v>
      </c>
      <c r="Q31">
        <f>SUM(F31:G31)</f>
        <v>29</v>
      </c>
      <c r="R31">
        <f>SUM(H31:L31)</f>
        <v>291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36</v>
      </c>
      <c r="C37" s="35">
        <v>149</v>
      </c>
      <c r="D37" s="35">
        <v>69</v>
      </c>
      <c r="E37" s="35">
        <v>26</v>
      </c>
      <c r="F37" s="35">
        <v>4</v>
      </c>
      <c r="G37" s="35">
        <v>3</v>
      </c>
      <c r="H37" s="35">
        <v>22</v>
      </c>
      <c r="I37" s="35">
        <v>139</v>
      </c>
      <c r="J37" s="35">
        <v>137</v>
      </c>
      <c r="K37" s="35">
        <v>7</v>
      </c>
      <c r="L37" s="35">
        <v>18</v>
      </c>
      <c r="M37" s="35">
        <v>2</v>
      </c>
      <c r="N37" s="35">
        <v>612</v>
      </c>
      <c r="P37">
        <f>SUM(B37:E37)</f>
        <v>280</v>
      </c>
      <c r="Q37">
        <f>SUM(F37:G37)</f>
        <v>7</v>
      </c>
      <c r="R37">
        <f>SUM(H37:L37)</f>
        <v>323</v>
      </c>
    </row>
    <row r="38" spans="1:18" x14ac:dyDescent="0.25">
      <c r="A38" s="3" t="s">
        <v>53</v>
      </c>
      <c r="B38" s="35">
        <v>20</v>
      </c>
      <c r="C38" s="35">
        <v>139</v>
      </c>
      <c r="D38" s="35">
        <v>261</v>
      </c>
      <c r="E38" s="35">
        <v>33</v>
      </c>
      <c r="F38" s="35">
        <v>3</v>
      </c>
      <c r="G38" s="35">
        <v>2</v>
      </c>
      <c r="H38" s="35">
        <v>32</v>
      </c>
      <c r="I38" s="35">
        <v>54</v>
      </c>
      <c r="J38" s="35">
        <v>36</v>
      </c>
      <c r="K38" s="35">
        <v>17</v>
      </c>
      <c r="L38" s="35">
        <v>5</v>
      </c>
      <c r="M38" s="35">
        <v>17</v>
      </c>
      <c r="N38" s="35">
        <v>619</v>
      </c>
      <c r="P38">
        <f t="shared" ref="P38:P46" si="3">SUM(B38:E38)</f>
        <v>453</v>
      </c>
      <c r="Q38">
        <f t="shared" ref="Q38:Q46" si="4">SUM(F38:G38)</f>
        <v>5</v>
      </c>
      <c r="R38">
        <f t="shared" ref="R38:R46" si="5">SUM(H38:L38)</f>
        <v>144</v>
      </c>
    </row>
    <row r="39" spans="1:18" x14ac:dyDescent="0.25">
      <c r="A39" s="3" t="s">
        <v>57</v>
      </c>
      <c r="B39" s="35">
        <v>41</v>
      </c>
      <c r="C39" s="35">
        <v>73</v>
      </c>
      <c r="D39" s="35">
        <v>209</v>
      </c>
      <c r="E39" s="35">
        <v>40</v>
      </c>
      <c r="F39" s="35">
        <v>4</v>
      </c>
      <c r="G39" s="35">
        <v>1</v>
      </c>
      <c r="H39" s="35">
        <v>74</v>
      </c>
      <c r="I39" s="35">
        <v>56</v>
      </c>
      <c r="J39" s="35">
        <v>59</v>
      </c>
      <c r="K39" s="35">
        <v>13</v>
      </c>
      <c r="L39" s="35">
        <v>33</v>
      </c>
      <c r="M39" s="35">
        <v>7</v>
      </c>
      <c r="N39" s="35">
        <v>610</v>
      </c>
      <c r="P39">
        <f t="shared" si="3"/>
        <v>363</v>
      </c>
      <c r="Q39">
        <f t="shared" si="4"/>
        <v>5</v>
      </c>
      <c r="R39">
        <f t="shared" si="5"/>
        <v>235</v>
      </c>
    </row>
    <row r="40" spans="1:18" x14ac:dyDescent="0.25">
      <c r="A40" s="3" t="s">
        <v>54</v>
      </c>
      <c r="B40" s="35">
        <v>131</v>
      </c>
      <c r="C40" s="35">
        <v>192</v>
      </c>
      <c r="D40" s="35">
        <v>144</v>
      </c>
      <c r="E40" s="35">
        <v>25</v>
      </c>
      <c r="F40" s="35">
        <v>2</v>
      </c>
      <c r="G40" s="35">
        <v>1</v>
      </c>
      <c r="H40" s="35">
        <v>16</v>
      </c>
      <c r="I40" s="35">
        <v>23</v>
      </c>
      <c r="J40" s="35">
        <v>47</v>
      </c>
      <c r="K40" s="35">
        <v>6</v>
      </c>
      <c r="L40" s="35">
        <v>12</v>
      </c>
      <c r="M40" s="35">
        <v>1</v>
      </c>
      <c r="N40" s="35">
        <v>600</v>
      </c>
      <c r="P40">
        <f t="shared" si="3"/>
        <v>492</v>
      </c>
      <c r="Q40">
        <f t="shared" si="4"/>
        <v>3</v>
      </c>
      <c r="R40">
        <f t="shared" si="5"/>
        <v>104</v>
      </c>
    </row>
    <row r="41" spans="1:18" x14ac:dyDescent="0.25">
      <c r="A41" s="3" t="s">
        <v>58</v>
      </c>
      <c r="B41" s="35">
        <v>47</v>
      </c>
      <c r="C41" s="35">
        <v>132</v>
      </c>
      <c r="D41" s="35">
        <v>175</v>
      </c>
      <c r="E41" s="35">
        <v>49</v>
      </c>
      <c r="F41" s="35">
        <v>2</v>
      </c>
      <c r="G41" s="35">
        <v>3</v>
      </c>
      <c r="H41" s="35">
        <v>39</v>
      </c>
      <c r="I41" s="35">
        <v>78</v>
      </c>
      <c r="J41" s="35">
        <v>47</v>
      </c>
      <c r="K41" s="35">
        <v>5</v>
      </c>
      <c r="L41" s="35">
        <v>13</v>
      </c>
      <c r="M41" s="35">
        <v>9</v>
      </c>
      <c r="N41" s="35">
        <v>599</v>
      </c>
      <c r="P41">
        <f t="shared" si="3"/>
        <v>403</v>
      </c>
      <c r="Q41">
        <f t="shared" si="4"/>
        <v>5</v>
      </c>
      <c r="R41">
        <f t="shared" si="5"/>
        <v>182</v>
      </c>
    </row>
    <row r="42" spans="1:18" x14ac:dyDescent="0.25">
      <c r="A42" s="3" t="s">
        <v>1932</v>
      </c>
      <c r="B42" s="35">
        <v>75</v>
      </c>
      <c r="C42" s="35">
        <v>106</v>
      </c>
      <c r="D42" s="35">
        <v>178</v>
      </c>
      <c r="E42" s="35">
        <v>59</v>
      </c>
      <c r="F42" s="35">
        <v>1</v>
      </c>
      <c r="G42" s="35">
        <v>3</v>
      </c>
      <c r="H42" s="35">
        <v>29</v>
      </c>
      <c r="I42" s="35">
        <v>45</v>
      </c>
      <c r="J42" s="35">
        <v>81</v>
      </c>
      <c r="K42" s="35">
        <v>20</v>
      </c>
      <c r="L42" s="35">
        <v>32</v>
      </c>
      <c r="M42" s="35">
        <v>2</v>
      </c>
      <c r="N42" s="35">
        <v>631</v>
      </c>
      <c r="P42">
        <f t="shared" si="3"/>
        <v>418</v>
      </c>
      <c r="Q42">
        <f t="shared" si="4"/>
        <v>4</v>
      </c>
      <c r="R42">
        <f t="shared" si="5"/>
        <v>207</v>
      </c>
    </row>
    <row r="43" spans="1:18" x14ac:dyDescent="0.25">
      <c r="A43" s="3" t="s">
        <v>59</v>
      </c>
      <c r="B43" s="35">
        <v>41</v>
      </c>
      <c r="C43" s="35">
        <v>174</v>
      </c>
      <c r="D43" s="35">
        <v>168</v>
      </c>
      <c r="E43" s="35">
        <v>38</v>
      </c>
      <c r="F43" s="35">
        <v>3</v>
      </c>
      <c r="G43" s="35">
        <v>1</v>
      </c>
      <c r="H43" s="35">
        <v>47</v>
      </c>
      <c r="I43" s="35">
        <v>36</v>
      </c>
      <c r="J43" s="35">
        <v>58</v>
      </c>
      <c r="K43" s="35">
        <v>10</v>
      </c>
      <c r="L43" s="35">
        <v>33</v>
      </c>
      <c r="M43" s="35">
        <v>1</v>
      </c>
      <c r="N43" s="35">
        <v>610</v>
      </c>
      <c r="P43">
        <f t="shared" si="3"/>
        <v>421</v>
      </c>
      <c r="Q43">
        <f t="shared" si="4"/>
        <v>4</v>
      </c>
      <c r="R43">
        <f t="shared" si="5"/>
        <v>184</v>
      </c>
    </row>
    <row r="44" spans="1:18" x14ac:dyDescent="0.25">
      <c r="A44" s="3" t="s">
        <v>55</v>
      </c>
      <c r="B44" s="35">
        <v>77</v>
      </c>
      <c r="C44" s="35">
        <v>124</v>
      </c>
      <c r="D44" s="35">
        <v>116</v>
      </c>
      <c r="E44" s="35">
        <v>31</v>
      </c>
      <c r="F44" s="35">
        <v>3</v>
      </c>
      <c r="G44" s="35">
        <v>2</v>
      </c>
      <c r="H44" s="35">
        <v>8</v>
      </c>
      <c r="I44" s="35">
        <v>86</v>
      </c>
      <c r="J44" s="35">
        <v>96</v>
      </c>
      <c r="K44" s="35">
        <v>9</v>
      </c>
      <c r="L44" s="35">
        <v>55</v>
      </c>
      <c r="M44" s="35">
        <v>6</v>
      </c>
      <c r="N44" s="35">
        <v>613</v>
      </c>
      <c r="P44">
        <f t="shared" si="3"/>
        <v>348</v>
      </c>
      <c r="Q44">
        <f t="shared" si="4"/>
        <v>5</v>
      </c>
      <c r="R44">
        <f t="shared" si="5"/>
        <v>254</v>
      </c>
    </row>
    <row r="45" spans="1:18" x14ac:dyDescent="0.25">
      <c r="A45" s="3" t="s">
        <v>60</v>
      </c>
      <c r="B45" s="35">
        <v>9</v>
      </c>
      <c r="C45" s="35">
        <v>187</v>
      </c>
      <c r="D45" s="35">
        <v>116</v>
      </c>
      <c r="E45" s="35">
        <v>21</v>
      </c>
      <c r="F45" s="35">
        <v>1</v>
      </c>
      <c r="G45" s="35">
        <v>1</v>
      </c>
      <c r="H45" s="35">
        <v>74</v>
      </c>
      <c r="I45" s="35">
        <v>68</v>
      </c>
      <c r="J45" s="35">
        <v>44</v>
      </c>
      <c r="K45" s="35">
        <v>12</v>
      </c>
      <c r="L45" s="35">
        <v>38</v>
      </c>
      <c r="M45" s="35">
        <v>8</v>
      </c>
      <c r="N45" s="35">
        <v>579</v>
      </c>
      <c r="P45">
        <f t="shared" si="3"/>
        <v>333</v>
      </c>
      <c r="Q45">
        <f t="shared" si="4"/>
        <v>2</v>
      </c>
      <c r="R45">
        <f t="shared" si="5"/>
        <v>236</v>
      </c>
    </row>
    <row r="46" spans="1:18" x14ac:dyDescent="0.25">
      <c r="A46" s="3" t="s">
        <v>56</v>
      </c>
      <c r="B46" s="35">
        <v>37</v>
      </c>
      <c r="C46" s="35">
        <v>161</v>
      </c>
      <c r="D46" s="35">
        <v>199</v>
      </c>
      <c r="E46" s="35">
        <v>64</v>
      </c>
      <c r="F46" s="35">
        <v>1</v>
      </c>
      <c r="G46" s="35">
        <v>2</v>
      </c>
      <c r="H46" s="35">
        <v>32</v>
      </c>
      <c r="I46" s="35">
        <v>41</v>
      </c>
      <c r="J46" s="35">
        <v>30</v>
      </c>
      <c r="K46" s="35">
        <v>14</v>
      </c>
      <c r="L46" s="35">
        <v>14</v>
      </c>
      <c r="M46" s="35">
        <v>4</v>
      </c>
      <c r="N46" s="35">
        <v>599</v>
      </c>
      <c r="P46">
        <f t="shared" si="3"/>
        <v>461</v>
      </c>
      <c r="Q46">
        <f t="shared" si="4"/>
        <v>3</v>
      </c>
      <c r="R46">
        <f t="shared" si="5"/>
        <v>131</v>
      </c>
    </row>
    <row r="47" spans="1:18" x14ac:dyDescent="0.25">
      <c r="A47" s="3" t="s">
        <v>1955</v>
      </c>
      <c r="B47" s="35">
        <v>514</v>
      </c>
      <c r="C47" s="35">
        <v>1437</v>
      </c>
      <c r="D47" s="35">
        <v>1635</v>
      </c>
      <c r="E47" s="35">
        <v>386</v>
      </c>
      <c r="F47" s="35">
        <v>24</v>
      </c>
      <c r="G47" s="35">
        <v>19</v>
      </c>
      <c r="H47" s="35">
        <v>373</v>
      </c>
      <c r="I47" s="35">
        <v>626</v>
      </c>
      <c r="J47" s="35">
        <v>635</v>
      </c>
      <c r="K47" s="35">
        <v>113</v>
      </c>
      <c r="L47" s="35">
        <v>253</v>
      </c>
      <c r="M47" s="35">
        <v>57</v>
      </c>
      <c r="N47" s="35">
        <v>6072</v>
      </c>
      <c r="P47">
        <f>SUM(B47:E47)</f>
        <v>3972</v>
      </c>
      <c r="Q47">
        <f>SUM(F47:G47)</f>
        <v>43</v>
      </c>
      <c r="R47">
        <f>SUM(H47:L47)</f>
        <v>2000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4</v>
      </c>
      <c r="C53" s="35">
        <v>8</v>
      </c>
      <c r="D53" s="35">
        <v>9</v>
      </c>
      <c r="E53" s="35">
        <v>8</v>
      </c>
      <c r="F53" s="35">
        <v>4</v>
      </c>
      <c r="G53" s="35">
        <v>3</v>
      </c>
      <c r="H53" s="35">
        <v>8</v>
      </c>
      <c r="I53" s="35">
        <v>8</v>
      </c>
      <c r="J53" s="35">
        <v>6</v>
      </c>
      <c r="K53" s="35">
        <v>5</v>
      </c>
      <c r="L53" s="35">
        <v>6</v>
      </c>
      <c r="M53" s="35">
        <v>69</v>
      </c>
    </row>
    <row r="54" spans="1:13" x14ac:dyDescent="0.25">
      <c r="A54" s="3" t="s">
        <v>53</v>
      </c>
      <c r="B54" s="35">
        <v>4</v>
      </c>
      <c r="C54" s="35">
        <v>10</v>
      </c>
      <c r="D54" s="35">
        <v>9</v>
      </c>
      <c r="E54" s="35">
        <v>5</v>
      </c>
      <c r="F54" s="35">
        <v>4</v>
      </c>
      <c r="G54" s="35">
        <v>2</v>
      </c>
      <c r="H54" s="35">
        <v>8</v>
      </c>
      <c r="I54" s="35">
        <v>9</v>
      </c>
      <c r="J54" s="35">
        <v>8</v>
      </c>
      <c r="K54" s="35">
        <v>6</v>
      </c>
      <c r="L54" s="35">
        <v>6</v>
      </c>
      <c r="M54" s="35">
        <v>71</v>
      </c>
    </row>
    <row r="55" spans="1:13" x14ac:dyDescent="0.25">
      <c r="A55" s="3" t="s">
        <v>57</v>
      </c>
      <c r="B55" s="35">
        <v>5</v>
      </c>
      <c r="C55" s="35">
        <v>10</v>
      </c>
      <c r="D55" s="35">
        <v>16</v>
      </c>
      <c r="E55" s="35">
        <v>7</v>
      </c>
      <c r="F55" s="35">
        <v>1</v>
      </c>
      <c r="G55" s="35">
        <v>1</v>
      </c>
      <c r="H55" s="35">
        <v>8</v>
      </c>
      <c r="I55" s="35">
        <v>13</v>
      </c>
      <c r="J55" s="35">
        <v>13</v>
      </c>
      <c r="K55" s="35">
        <v>8</v>
      </c>
      <c r="L55" s="35">
        <v>6</v>
      </c>
      <c r="M55" s="35">
        <v>88</v>
      </c>
    </row>
    <row r="56" spans="1:13" x14ac:dyDescent="0.25">
      <c r="A56" s="3" t="s">
        <v>54</v>
      </c>
      <c r="B56" s="35">
        <v>3</v>
      </c>
      <c r="C56" s="35">
        <v>13</v>
      </c>
      <c r="D56" s="35">
        <v>15</v>
      </c>
      <c r="E56" s="35">
        <v>3</v>
      </c>
      <c r="F56" s="35">
        <v>2</v>
      </c>
      <c r="G56" s="35">
        <v>1</v>
      </c>
      <c r="H56" s="35">
        <v>8</v>
      </c>
      <c r="I56" s="35">
        <v>7</v>
      </c>
      <c r="J56" s="35">
        <v>11</v>
      </c>
      <c r="K56" s="35">
        <v>5</v>
      </c>
      <c r="L56" s="35">
        <v>5</v>
      </c>
      <c r="M56" s="35">
        <v>73</v>
      </c>
    </row>
    <row r="57" spans="1:13" x14ac:dyDescent="0.25">
      <c r="A57" s="3" t="s">
        <v>58</v>
      </c>
      <c r="B57" s="35">
        <v>3</v>
      </c>
      <c r="C57" s="35">
        <v>14</v>
      </c>
      <c r="D57" s="35">
        <v>16</v>
      </c>
      <c r="E57" s="35">
        <v>6</v>
      </c>
      <c r="F57" s="35">
        <v>2</v>
      </c>
      <c r="G57" s="35">
        <v>3</v>
      </c>
      <c r="H57" s="35">
        <v>6</v>
      </c>
      <c r="I57" s="35">
        <v>10</v>
      </c>
      <c r="J57" s="35">
        <v>8</v>
      </c>
      <c r="K57" s="35">
        <v>6</v>
      </c>
      <c r="L57" s="35">
        <v>5</v>
      </c>
      <c r="M57" s="35">
        <v>79</v>
      </c>
    </row>
    <row r="58" spans="1:13" x14ac:dyDescent="0.25">
      <c r="A58" s="3" t="s">
        <v>59</v>
      </c>
      <c r="B58" s="35">
        <v>5</v>
      </c>
      <c r="C58" s="35">
        <v>13</v>
      </c>
      <c r="D58" s="35">
        <v>19</v>
      </c>
      <c r="E58" s="35">
        <v>6</v>
      </c>
      <c r="F58" s="35">
        <v>3</v>
      </c>
      <c r="G58" s="35">
        <v>1</v>
      </c>
      <c r="H58" s="35">
        <v>9</v>
      </c>
      <c r="I58" s="35">
        <v>10</v>
      </c>
      <c r="J58" s="35">
        <v>8</v>
      </c>
      <c r="K58" s="35">
        <v>5</v>
      </c>
      <c r="L58" s="35">
        <v>6</v>
      </c>
      <c r="M58" s="35">
        <v>85</v>
      </c>
    </row>
    <row r="59" spans="1:13" x14ac:dyDescent="0.25">
      <c r="A59" s="3" t="s">
        <v>55</v>
      </c>
      <c r="B59" s="35">
        <v>5</v>
      </c>
      <c r="C59" s="35">
        <v>15</v>
      </c>
      <c r="D59" s="35">
        <v>18</v>
      </c>
      <c r="E59" s="35">
        <v>3</v>
      </c>
      <c r="F59" s="35">
        <v>3</v>
      </c>
      <c r="G59" s="35">
        <v>2</v>
      </c>
      <c r="H59" s="35">
        <v>5</v>
      </c>
      <c r="I59" s="35">
        <v>8</v>
      </c>
      <c r="J59" s="35">
        <v>11</v>
      </c>
      <c r="K59" s="35">
        <v>8</v>
      </c>
      <c r="L59" s="35">
        <v>6</v>
      </c>
      <c r="M59" s="35">
        <v>84</v>
      </c>
    </row>
    <row r="60" spans="1:13" x14ac:dyDescent="0.25">
      <c r="A60" s="3" t="s">
        <v>60</v>
      </c>
      <c r="B60" s="35">
        <v>2</v>
      </c>
      <c r="C60" s="35">
        <v>11</v>
      </c>
      <c r="D60" s="35">
        <v>20</v>
      </c>
      <c r="E60" s="35">
        <v>6</v>
      </c>
      <c r="F60" s="35">
        <v>1</v>
      </c>
      <c r="G60" s="35">
        <v>1</v>
      </c>
      <c r="H60" s="35">
        <v>6</v>
      </c>
      <c r="I60" s="35">
        <v>10</v>
      </c>
      <c r="J60" s="35">
        <v>11</v>
      </c>
      <c r="K60" s="35">
        <v>6</v>
      </c>
      <c r="L60" s="35">
        <v>5</v>
      </c>
      <c r="M60" s="35">
        <v>79</v>
      </c>
    </row>
    <row r="61" spans="1:13" x14ac:dyDescent="0.25">
      <c r="A61" s="3" t="s">
        <v>56</v>
      </c>
      <c r="B61" s="35">
        <v>3</v>
      </c>
      <c r="C61" s="35">
        <v>16</v>
      </c>
      <c r="D61" s="35">
        <v>17</v>
      </c>
      <c r="E61" s="35">
        <v>4</v>
      </c>
      <c r="F61" s="35">
        <v>2</v>
      </c>
      <c r="G61" s="35">
        <v>2</v>
      </c>
      <c r="H61" s="35">
        <v>5</v>
      </c>
      <c r="I61" s="35">
        <v>12</v>
      </c>
      <c r="J61" s="35">
        <v>12</v>
      </c>
      <c r="K61" s="35">
        <v>8</v>
      </c>
      <c r="L61" s="35">
        <v>6</v>
      </c>
      <c r="M61" s="35">
        <v>87</v>
      </c>
    </row>
    <row r="62" spans="1:13" x14ac:dyDescent="0.25">
      <c r="A62" s="3" t="s">
        <v>1955</v>
      </c>
      <c r="B62" s="35">
        <v>34</v>
      </c>
      <c r="C62" s="35">
        <v>110</v>
      </c>
      <c r="D62" s="35">
        <v>139</v>
      </c>
      <c r="E62" s="35">
        <v>48</v>
      </c>
      <c r="F62" s="35">
        <v>22</v>
      </c>
      <c r="G62" s="35">
        <v>16</v>
      </c>
      <c r="H62" s="35">
        <v>63</v>
      </c>
      <c r="I62" s="35">
        <v>87</v>
      </c>
      <c r="J62" s="35">
        <v>88</v>
      </c>
      <c r="K62" s="35">
        <v>57</v>
      </c>
      <c r="L62" s="35">
        <v>51</v>
      </c>
      <c r="M62" s="35">
        <v>715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workbookViewId="0">
      <selection activeCell="C13" sqref="C13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2325</v>
      </c>
      <c r="C5" t="s">
        <v>2731</v>
      </c>
      <c r="D5" t="s">
        <v>2732</v>
      </c>
      <c r="E5" t="s">
        <v>3109</v>
      </c>
      <c r="F5" t="s">
        <v>3110</v>
      </c>
    </row>
    <row r="6" spans="1:6" x14ac:dyDescent="0.25">
      <c r="A6" s="3" t="s">
        <v>52</v>
      </c>
      <c r="B6" s="35">
        <v>612</v>
      </c>
      <c r="C6" s="35">
        <v>412</v>
      </c>
      <c r="D6" s="35">
        <v>183</v>
      </c>
      <c r="E6" s="35">
        <v>95</v>
      </c>
      <c r="F6" s="35">
        <v>49</v>
      </c>
    </row>
    <row r="7" spans="1:6" x14ac:dyDescent="0.25">
      <c r="A7" s="3" t="s">
        <v>53</v>
      </c>
      <c r="B7" s="35">
        <v>619</v>
      </c>
      <c r="C7" s="35">
        <v>472</v>
      </c>
      <c r="D7" s="35">
        <v>349</v>
      </c>
      <c r="E7" s="35">
        <v>182</v>
      </c>
      <c r="F7" s="35">
        <v>0</v>
      </c>
    </row>
    <row r="8" spans="1:6" x14ac:dyDescent="0.25">
      <c r="A8" s="3" t="s">
        <v>57</v>
      </c>
      <c r="B8" s="35">
        <v>610</v>
      </c>
      <c r="C8" s="35">
        <v>426</v>
      </c>
      <c r="D8" s="35">
        <v>227</v>
      </c>
      <c r="E8" s="35">
        <v>133</v>
      </c>
      <c r="F8" s="35">
        <v>37</v>
      </c>
    </row>
    <row r="9" spans="1:6" x14ac:dyDescent="0.25">
      <c r="A9" s="3" t="s">
        <v>54</v>
      </c>
      <c r="B9" s="35">
        <v>599</v>
      </c>
      <c r="C9" s="35">
        <v>321</v>
      </c>
      <c r="D9" s="35">
        <v>143</v>
      </c>
      <c r="E9" s="35">
        <v>74</v>
      </c>
      <c r="F9" s="35">
        <v>24</v>
      </c>
    </row>
    <row r="10" spans="1:6" x14ac:dyDescent="0.25">
      <c r="A10" s="3" t="s">
        <v>58</v>
      </c>
      <c r="B10" s="35">
        <v>599</v>
      </c>
      <c r="C10" s="35">
        <v>328</v>
      </c>
      <c r="D10" s="35">
        <v>111</v>
      </c>
      <c r="E10" s="35">
        <v>35</v>
      </c>
      <c r="F10" s="35">
        <v>0</v>
      </c>
    </row>
    <row r="11" spans="1:6" x14ac:dyDescent="0.25">
      <c r="A11" s="3" t="s">
        <v>1932</v>
      </c>
      <c r="B11" s="35">
        <v>631</v>
      </c>
      <c r="C11" s="35">
        <v>608</v>
      </c>
      <c r="D11" s="35">
        <v>447</v>
      </c>
      <c r="E11" s="35">
        <v>67</v>
      </c>
      <c r="F11" s="35">
        <v>0</v>
      </c>
    </row>
    <row r="12" spans="1:6" x14ac:dyDescent="0.25">
      <c r="A12" s="3" t="s">
        <v>59</v>
      </c>
      <c r="B12" s="35">
        <v>610</v>
      </c>
      <c r="C12" s="35">
        <v>436</v>
      </c>
      <c r="D12" s="35">
        <v>225</v>
      </c>
      <c r="E12" s="35">
        <v>149</v>
      </c>
      <c r="F12" s="35">
        <v>98</v>
      </c>
    </row>
    <row r="13" spans="1:6" x14ac:dyDescent="0.25">
      <c r="A13" s="3" t="s">
        <v>55</v>
      </c>
      <c r="B13" s="35">
        <v>613</v>
      </c>
      <c r="C13" s="35">
        <v>366</v>
      </c>
      <c r="D13" s="35">
        <v>190</v>
      </c>
      <c r="E13" s="35">
        <v>88</v>
      </c>
      <c r="F13" s="35">
        <v>0</v>
      </c>
    </row>
    <row r="14" spans="1:6" x14ac:dyDescent="0.25">
      <c r="A14" s="3" t="s">
        <v>60</v>
      </c>
      <c r="B14" s="35">
        <v>579</v>
      </c>
      <c r="C14" s="35">
        <v>324</v>
      </c>
      <c r="D14" s="35">
        <v>203</v>
      </c>
      <c r="E14" s="35">
        <v>87</v>
      </c>
      <c r="F14" s="35">
        <v>34</v>
      </c>
    </row>
    <row r="15" spans="1:6" x14ac:dyDescent="0.25">
      <c r="A15" s="3" t="s">
        <v>56</v>
      </c>
      <c r="B15" s="35">
        <v>590</v>
      </c>
      <c r="C15" s="35">
        <v>319</v>
      </c>
      <c r="D15" s="35">
        <v>152</v>
      </c>
      <c r="E15" s="35">
        <v>75</v>
      </c>
      <c r="F15" s="35">
        <v>0</v>
      </c>
    </row>
    <row r="16" spans="1:6" x14ac:dyDescent="0.25">
      <c r="A16" s="3" t="s">
        <v>1955</v>
      </c>
      <c r="B16" s="35">
        <v>6062</v>
      </c>
      <c r="C16" s="35">
        <v>4012</v>
      </c>
      <c r="D16" s="35">
        <v>2230</v>
      </c>
      <c r="E16" s="35">
        <v>985</v>
      </c>
      <c r="F16" s="35">
        <v>242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1962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2325</v>
      </c>
      <c r="C26" t="s">
        <v>2731</v>
      </c>
      <c r="D26" t="s">
        <v>2732</v>
      </c>
      <c r="E26" t="s">
        <v>3109</v>
      </c>
      <c r="F26" t="s">
        <v>3110</v>
      </c>
    </row>
    <row r="27" spans="1:6" x14ac:dyDescent="0.25">
      <c r="A27" s="3" t="s">
        <v>52</v>
      </c>
      <c r="B27" s="35">
        <v>2</v>
      </c>
      <c r="C27" s="35">
        <v>0</v>
      </c>
      <c r="D27" s="35">
        <v>0</v>
      </c>
      <c r="E27" s="35">
        <v>0</v>
      </c>
      <c r="F27" s="35">
        <v>0</v>
      </c>
    </row>
    <row r="28" spans="1:6" x14ac:dyDescent="0.25">
      <c r="A28" s="3" t="s">
        <v>53</v>
      </c>
      <c r="B28" s="35">
        <v>17</v>
      </c>
      <c r="C28" s="35">
        <v>0</v>
      </c>
      <c r="D28" s="35">
        <v>0</v>
      </c>
      <c r="E28" s="35">
        <v>0</v>
      </c>
      <c r="F28" s="35">
        <v>0</v>
      </c>
    </row>
    <row r="29" spans="1:6" x14ac:dyDescent="0.25">
      <c r="A29" s="3" t="s">
        <v>57</v>
      </c>
      <c r="B29" s="35">
        <v>7</v>
      </c>
      <c r="C29" s="35">
        <v>9</v>
      </c>
      <c r="D29" s="35">
        <v>0</v>
      </c>
      <c r="E29" s="35">
        <v>0</v>
      </c>
      <c r="F29" s="35">
        <v>0</v>
      </c>
    </row>
    <row r="30" spans="1:6" x14ac:dyDescent="0.25">
      <c r="A30" s="3" t="s">
        <v>54</v>
      </c>
      <c r="B30" s="35">
        <v>1</v>
      </c>
      <c r="C30" s="35">
        <v>0</v>
      </c>
      <c r="D30" s="35">
        <v>0</v>
      </c>
      <c r="E30" s="35">
        <v>0</v>
      </c>
      <c r="F30" s="35">
        <v>0</v>
      </c>
    </row>
    <row r="31" spans="1:6" x14ac:dyDescent="0.25">
      <c r="A31" s="3" t="s">
        <v>58</v>
      </c>
      <c r="B31" s="35">
        <v>9</v>
      </c>
      <c r="C31" s="35">
        <v>0</v>
      </c>
      <c r="D31" s="35">
        <v>0</v>
      </c>
      <c r="E31" s="35">
        <v>0</v>
      </c>
      <c r="F31" s="35">
        <v>0</v>
      </c>
    </row>
    <row r="32" spans="1:6" x14ac:dyDescent="0.25">
      <c r="A32" s="3" t="s">
        <v>1932</v>
      </c>
      <c r="B32" s="35">
        <v>2</v>
      </c>
      <c r="C32" s="35">
        <v>6</v>
      </c>
      <c r="D32" s="35">
        <v>0</v>
      </c>
      <c r="E32" s="35">
        <v>0</v>
      </c>
      <c r="F32" s="35">
        <v>0</v>
      </c>
    </row>
    <row r="33" spans="1:6" x14ac:dyDescent="0.25">
      <c r="A33" s="3" t="s">
        <v>59</v>
      </c>
      <c r="B33" s="35">
        <v>1</v>
      </c>
      <c r="C33" s="35">
        <v>0</v>
      </c>
      <c r="D33" s="35">
        <v>0</v>
      </c>
      <c r="E33" s="35">
        <v>0</v>
      </c>
      <c r="F33" s="35">
        <v>0</v>
      </c>
    </row>
    <row r="34" spans="1:6" x14ac:dyDescent="0.25">
      <c r="A34" s="3" t="s">
        <v>55</v>
      </c>
      <c r="B34" s="35">
        <v>6</v>
      </c>
      <c r="C34" s="35">
        <v>0</v>
      </c>
      <c r="D34" s="35">
        <v>0</v>
      </c>
      <c r="E34" s="35">
        <v>0</v>
      </c>
      <c r="F34" s="35">
        <v>0</v>
      </c>
    </row>
    <row r="35" spans="1:6" x14ac:dyDescent="0.25">
      <c r="A35" s="3" t="s">
        <v>60</v>
      </c>
      <c r="B35" s="35">
        <v>8</v>
      </c>
      <c r="C35" s="35">
        <v>8</v>
      </c>
      <c r="D35" s="35">
        <v>0</v>
      </c>
      <c r="E35" s="35">
        <v>0</v>
      </c>
      <c r="F35" s="35">
        <v>0</v>
      </c>
    </row>
    <row r="36" spans="1:6" x14ac:dyDescent="0.25">
      <c r="A36" s="3" t="s">
        <v>56</v>
      </c>
      <c r="B36" s="35">
        <v>4</v>
      </c>
      <c r="C36" s="35">
        <v>0</v>
      </c>
      <c r="D36" s="35">
        <v>0</v>
      </c>
      <c r="E36" s="35">
        <v>0</v>
      </c>
      <c r="F36" s="35">
        <v>0</v>
      </c>
    </row>
    <row r="37" spans="1:6" x14ac:dyDescent="0.25">
      <c r="A37" s="3" t="s">
        <v>1955</v>
      </c>
      <c r="B37" s="35">
        <v>57</v>
      </c>
      <c r="C37" s="35">
        <v>23</v>
      </c>
      <c r="D37" s="35">
        <v>0</v>
      </c>
      <c r="E37" s="35">
        <v>0</v>
      </c>
      <c r="F37" s="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79"/>
  <sheetViews>
    <sheetView workbookViewId="0">
      <selection activeCell="B20" sqref="B20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2324</v>
      </c>
      <c r="T2" s="2" t="s">
        <v>1917</v>
      </c>
      <c r="U2" s="26" t="s">
        <v>1912</v>
      </c>
      <c r="V2" s="27" t="s">
        <v>3100</v>
      </c>
      <c r="W2" s="27" t="s">
        <v>18</v>
      </c>
      <c r="X2" s="10" t="s">
        <v>19</v>
      </c>
      <c r="Y2" s="28" t="s">
        <v>1903</v>
      </c>
      <c r="Z2" s="29" t="s">
        <v>3101</v>
      </c>
      <c r="AA2" s="29" t="s">
        <v>3102</v>
      </c>
      <c r="AB2" s="29" t="s">
        <v>3103</v>
      </c>
      <c r="AC2" s="29" t="s">
        <v>3104</v>
      </c>
      <c r="AD2" s="29" t="s">
        <v>3105</v>
      </c>
      <c r="AE2" s="30" t="s">
        <v>3106</v>
      </c>
    </row>
    <row r="3" spans="1:31" x14ac:dyDescent="0.25">
      <c r="A3" s="14" t="s">
        <v>2781</v>
      </c>
      <c r="B3" s="14" t="s">
        <v>62</v>
      </c>
      <c r="C3" s="14" t="s">
        <v>52</v>
      </c>
      <c r="D3" s="5">
        <v>2</v>
      </c>
      <c r="E3" s="5">
        <v>0</v>
      </c>
      <c r="F3" s="4">
        <v>500</v>
      </c>
      <c r="G3" s="4">
        <v>110</v>
      </c>
      <c r="H3" s="4">
        <v>500</v>
      </c>
      <c r="I3" s="25">
        <v>110</v>
      </c>
      <c r="J3" s="4">
        <v>5</v>
      </c>
      <c r="K3" s="4">
        <v>10</v>
      </c>
      <c r="L3" s="4">
        <v>20</v>
      </c>
      <c r="M3" s="4">
        <v>40</v>
      </c>
      <c r="N3" s="25">
        <v>5</v>
      </c>
      <c r="O3" s="25">
        <v>1000</v>
      </c>
      <c r="P3" s="25">
        <v>3</v>
      </c>
      <c r="Q3" s="25">
        <v>3</v>
      </c>
      <c r="R3" s="31">
        <v>3.0000000000000013E-2</v>
      </c>
      <c r="S3" s="12">
        <v>3</v>
      </c>
      <c r="T3" s="6">
        <v>1</v>
      </c>
      <c r="U3" s="25">
        <v>1</v>
      </c>
      <c r="V3" s="32" t="s">
        <v>3107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3108</v>
      </c>
    </row>
    <row r="4" spans="1:31" x14ac:dyDescent="0.25">
      <c r="A4" s="14" t="s">
        <v>2543</v>
      </c>
      <c r="B4" s="14" t="s">
        <v>62</v>
      </c>
      <c r="C4" s="14" t="s">
        <v>52</v>
      </c>
      <c r="D4" s="5">
        <v>20</v>
      </c>
      <c r="E4" s="5">
        <v>5</v>
      </c>
      <c r="F4" s="4">
        <v>40</v>
      </c>
      <c r="G4" s="4">
        <v>8</v>
      </c>
      <c r="H4" s="4">
        <v>18</v>
      </c>
      <c r="I4" s="25">
        <v>8</v>
      </c>
      <c r="J4" s="4">
        <v>5</v>
      </c>
      <c r="K4" s="4">
        <v>10</v>
      </c>
      <c r="L4" s="4">
        <v>20</v>
      </c>
      <c r="M4" s="4">
        <v>40</v>
      </c>
      <c r="N4" s="25">
        <v>2</v>
      </c>
      <c r="O4" s="25">
        <v>10</v>
      </c>
      <c r="P4" s="25">
        <v>1</v>
      </c>
      <c r="Q4" s="25">
        <v>2</v>
      </c>
      <c r="R4" s="31">
        <v>9.2518585385429707E-18</v>
      </c>
      <c r="S4" s="12">
        <v>39</v>
      </c>
      <c r="T4" s="6">
        <v>19</v>
      </c>
      <c r="U4" s="25">
        <v>4</v>
      </c>
      <c r="V4" s="32" t="s">
        <v>3107</v>
      </c>
      <c r="W4" s="4">
        <v>0</v>
      </c>
      <c r="X4" s="33" t="s">
        <v>75</v>
      </c>
      <c r="Y4" s="5" t="s">
        <v>75</v>
      </c>
      <c r="Z4" s="6">
        <v>5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3108</v>
      </c>
    </row>
    <row r="5" spans="1:31" x14ac:dyDescent="0.25">
      <c r="A5" s="14" t="s">
        <v>2553</v>
      </c>
      <c r="B5" s="14" t="s">
        <v>63</v>
      </c>
      <c r="C5" s="14" t="s">
        <v>52</v>
      </c>
      <c r="D5" s="5">
        <v>10</v>
      </c>
      <c r="E5" s="5">
        <v>3</v>
      </c>
      <c r="F5" s="4">
        <v>29</v>
      </c>
      <c r="G5" s="4">
        <v>57</v>
      </c>
      <c r="H5" s="4">
        <v>66</v>
      </c>
      <c r="I5" s="25">
        <v>29</v>
      </c>
      <c r="J5" s="4">
        <v>5</v>
      </c>
      <c r="K5" s="4">
        <v>10</v>
      </c>
      <c r="L5" s="4">
        <v>20</v>
      </c>
      <c r="M5" s="4">
        <v>40</v>
      </c>
      <c r="N5" s="25">
        <v>4</v>
      </c>
      <c r="O5" s="25">
        <v>40</v>
      </c>
      <c r="P5" s="25">
        <v>1</v>
      </c>
      <c r="Q5" s="25">
        <v>1</v>
      </c>
      <c r="R5" s="31">
        <v>-1.6666666666666663E-2</v>
      </c>
      <c r="S5" s="12">
        <v>19</v>
      </c>
      <c r="T5" s="6">
        <v>9</v>
      </c>
      <c r="U5" s="25">
        <v>4</v>
      </c>
      <c r="V5" s="32" t="s">
        <v>3107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3108</v>
      </c>
    </row>
    <row r="6" spans="1:31" x14ac:dyDescent="0.25">
      <c r="A6" s="14" t="s">
        <v>2800</v>
      </c>
      <c r="B6" s="14" t="s">
        <v>64</v>
      </c>
      <c r="C6" s="14" t="s">
        <v>52</v>
      </c>
      <c r="D6" s="5">
        <v>1</v>
      </c>
      <c r="E6" s="5">
        <v>0</v>
      </c>
      <c r="F6" s="4">
        <v>500</v>
      </c>
      <c r="G6" s="4">
        <v>63</v>
      </c>
      <c r="H6" s="4">
        <v>45</v>
      </c>
      <c r="I6" s="25">
        <v>45</v>
      </c>
      <c r="J6" s="4">
        <v>3</v>
      </c>
      <c r="K6" s="4">
        <v>8</v>
      </c>
      <c r="L6" s="4">
        <v>15</v>
      </c>
      <c r="M6" s="4">
        <v>25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1</v>
      </c>
      <c r="T6" s="6">
        <v>0</v>
      </c>
      <c r="U6" s="25">
        <v>1</v>
      </c>
      <c r="V6" s="32" t="s">
        <v>3107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3108</v>
      </c>
    </row>
    <row r="7" spans="1:31" x14ac:dyDescent="0.25">
      <c r="A7" s="14" t="s">
        <v>1686</v>
      </c>
      <c r="B7" s="14" t="s">
        <v>65</v>
      </c>
      <c r="C7" s="14" t="s">
        <v>52</v>
      </c>
      <c r="D7" s="5">
        <v>2</v>
      </c>
      <c r="E7" s="5">
        <v>1</v>
      </c>
      <c r="F7" s="4">
        <v>3</v>
      </c>
      <c r="G7" s="4">
        <v>2</v>
      </c>
      <c r="H7" s="4">
        <v>9</v>
      </c>
      <c r="I7" s="25">
        <v>2</v>
      </c>
      <c r="J7" s="4">
        <v>3</v>
      </c>
      <c r="K7" s="4">
        <v>8</v>
      </c>
      <c r="L7" s="4">
        <v>15</v>
      </c>
      <c r="M7" s="4">
        <v>25</v>
      </c>
      <c r="N7" s="25">
        <v>1</v>
      </c>
      <c r="O7" s="25">
        <v>3</v>
      </c>
      <c r="P7" s="25">
        <v>2</v>
      </c>
      <c r="Q7" s="25">
        <v>2</v>
      </c>
      <c r="R7" s="31">
        <v>5.0000000000000017E-2</v>
      </c>
      <c r="S7" s="12">
        <v>3</v>
      </c>
      <c r="T7" s="6">
        <v>1</v>
      </c>
      <c r="U7" s="25">
        <v>1</v>
      </c>
      <c r="V7" s="32" t="s">
        <v>3107</v>
      </c>
      <c r="W7" s="4">
        <v>0</v>
      </c>
      <c r="X7" s="33" t="s">
        <v>75</v>
      </c>
      <c r="Y7" s="5" t="s">
        <v>75</v>
      </c>
      <c r="Z7" s="6">
        <v>1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3108</v>
      </c>
    </row>
    <row r="8" spans="1:31" x14ac:dyDescent="0.25">
      <c r="A8" s="14" t="s">
        <v>2817</v>
      </c>
      <c r="B8" s="14" t="s">
        <v>66</v>
      </c>
      <c r="C8" s="14" t="s">
        <v>52</v>
      </c>
      <c r="D8" s="5">
        <v>1</v>
      </c>
      <c r="E8" s="5">
        <v>0</v>
      </c>
      <c r="F8" s="4">
        <v>500</v>
      </c>
      <c r="G8" s="4">
        <v>19</v>
      </c>
      <c r="H8" s="4">
        <v>18</v>
      </c>
      <c r="I8" s="25">
        <v>18</v>
      </c>
      <c r="J8" s="4">
        <v>3</v>
      </c>
      <c r="K8" s="4">
        <v>8</v>
      </c>
      <c r="L8" s="4">
        <v>15</v>
      </c>
      <c r="M8" s="4">
        <v>25</v>
      </c>
      <c r="N8" s="25">
        <v>4</v>
      </c>
      <c r="O8" s="25">
        <v>25</v>
      </c>
      <c r="P8" s="25">
        <v>2</v>
      </c>
      <c r="Q8" s="25">
        <v>3</v>
      </c>
      <c r="R8" s="31">
        <v>3.333333333333334E-2</v>
      </c>
      <c r="S8" s="12">
        <v>1</v>
      </c>
      <c r="T8" s="6">
        <v>0</v>
      </c>
      <c r="U8" s="25">
        <v>1</v>
      </c>
      <c r="V8" s="32" t="s">
        <v>3107</v>
      </c>
      <c r="W8" s="4">
        <v>0</v>
      </c>
      <c r="X8" s="33" t="s">
        <v>75</v>
      </c>
      <c r="Y8" s="5" t="s">
        <v>75</v>
      </c>
      <c r="Z8" s="6">
        <v>0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3108</v>
      </c>
    </row>
    <row r="9" spans="1:31" x14ac:dyDescent="0.25">
      <c r="A9" s="14" t="s">
        <v>2791</v>
      </c>
      <c r="B9" s="14" t="s">
        <v>67</v>
      </c>
      <c r="C9" s="14" t="s">
        <v>52</v>
      </c>
      <c r="D9" s="5">
        <v>2</v>
      </c>
      <c r="E9" s="5">
        <v>0</v>
      </c>
      <c r="F9" s="4">
        <v>500</v>
      </c>
      <c r="G9" s="4">
        <v>115</v>
      </c>
      <c r="H9" s="4">
        <v>78</v>
      </c>
      <c r="I9" s="25">
        <v>78</v>
      </c>
      <c r="J9" s="4">
        <v>3</v>
      </c>
      <c r="K9" s="4">
        <v>8</v>
      </c>
      <c r="L9" s="4">
        <v>15</v>
      </c>
      <c r="M9" s="4">
        <v>25</v>
      </c>
      <c r="N9" s="25">
        <v>5</v>
      </c>
      <c r="O9" s="25">
        <v>1000</v>
      </c>
      <c r="P9" s="25">
        <v>3</v>
      </c>
      <c r="Q9" s="25">
        <v>3</v>
      </c>
      <c r="R9" s="31">
        <v>3.0000000000000013E-2</v>
      </c>
      <c r="S9" s="12">
        <v>1</v>
      </c>
      <c r="T9" s="6">
        <v>-1</v>
      </c>
      <c r="U9" s="25">
        <v>1</v>
      </c>
      <c r="V9" s="32" t="s">
        <v>3107</v>
      </c>
      <c r="W9" s="4">
        <v>0</v>
      </c>
      <c r="X9" s="33" t="s">
        <v>75</v>
      </c>
      <c r="Y9" s="5" t="s">
        <v>75</v>
      </c>
      <c r="Z9" s="6">
        <v>0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3108</v>
      </c>
    </row>
    <row r="10" spans="1:31" x14ac:dyDescent="0.25">
      <c r="A10" s="14" t="s">
        <v>318</v>
      </c>
      <c r="B10" s="14" t="s">
        <v>68</v>
      </c>
      <c r="C10" s="14" t="s">
        <v>52</v>
      </c>
      <c r="D10" s="5">
        <v>14</v>
      </c>
      <c r="E10" s="5">
        <v>0</v>
      </c>
      <c r="F10" s="4">
        <v>7</v>
      </c>
      <c r="G10" s="4">
        <v>25</v>
      </c>
      <c r="H10" s="4">
        <v>7</v>
      </c>
      <c r="I10" s="25">
        <v>7</v>
      </c>
      <c r="J10" s="4">
        <v>3</v>
      </c>
      <c r="K10" s="4">
        <v>8</v>
      </c>
      <c r="L10" s="4">
        <v>15</v>
      </c>
      <c r="M10" s="4">
        <v>25</v>
      </c>
      <c r="N10" s="25">
        <v>2</v>
      </c>
      <c r="O10" s="25">
        <v>8</v>
      </c>
      <c r="P10" s="25">
        <v>2</v>
      </c>
      <c r="Q10" s="25">
        <v>3</v>
      </c>
      <c r="R10" s="31">
        <v>6.666666666666668E-2</v>
      </c>
      <c r="S10" s="12">
        <v>29</v>
      </c>
      <c r="T10" s="6">
        <v>15</v>
      </c>
      <c r="U10" s="25">
        <v>4</v>
      </c>
      <c r="V10" s="32" t="s">
        <v>3107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3108</v>
      </c>
    </row>
    <row r="11" spans="1:31" x14ac:dyDescent="0.25">
      <c r="A11" s="14" t="s">
        <v>1970</v>
      </c>
      <c r="B11" s="14" t="s">
        <v>68</v>
      </c>
      <c r="C11" s="14" t="s">
        <v>52</v>
      </c>
      <c r="D11" s="5">
        <v>14</v>
      </c>
      <c r="E11" s="5">
        <v>1</v>
      </c>
      <c r="F11" s="4">
        <v>29</v>
      </c>
      <c r="G11" s="4">
        <v>8</v>
      </c>
      <c r="H11" s="4">
        <v>183</v>
      </c>
      <c r="I11" s="25">
        <v>8</v>
      </c>
      <c r="J11" s="4">
        <v>3</v>
      </c>
      <c r="K11" s="4">
        <v>8</v>
      </c>
      <c r="L11" s="4">
        <v>15</v>
      </c>
      <c r="M11" s="4">
        <v>25</v>
      </c>
      <c r="N11" s="25">
        <v>2</v>
      </c>
      <c r="O11" s="25">
        <v>8</v>
      </c>
      <c r="P11" s="25">
        <v>1</v>
      </c>
      <c r="Q11" s="25">
        <v>2</v>
      </c>
      <c r="R11" s="31">
        <v>9.2518585385429707E-18</v>
      </c>
      <c r="S11" s="12">
        <v>27</v>
      </c>
      <c r="T11" s="6">
        <v>13</v>
      </c>
      <c r="U11" s="25">
        <v>4</v>
      </c>
      <c r="V11" s="32" t="s">
        <v>3107</v>
      </c>
      <c r="W11" s="4">
        <v>0</v>
      </c>
      <c r="X11" s="33" t="s">
        <v>75</v>
      </c>
      <c r="Y11" s="5" t="s">
        <v>75</v>
      </c>
      <c r="Z11" s="6">
        <v>1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3108</v>
      </c>
    </row>
    <row r="12" spans="1:31" x14ac:dyDescent="0.25">
      <c r="A12" s="14" t="s">
        <v>2373</v>
      </c>
      <c r="B12" s="14" t="s">
        <v>68</v>
      </c>
      <c r="C12" s="14" t="s">
        <v>52</v>
      </c>
      <c r="D12" s="5">
        <v>3</v>
      </c>
      <c r="E12" s="5">
        <v>1</v>
      </c>
      <c r="F12" s="4">
        <v>31</v>
      </c>
      <c r="G12" s="4">
        <v>38</v>
      </c>
      <c r="H12" s="4">
        <v>8</v>
      </c>
      <c r="I12" s="25">
        <v>8</v>
      </c>
      <c r="J12" s="4">
        <v>3</v>
      </c>
      <c r="K12" s="4">
        <v>8</v>
      </c>
      <c r="L12" s="4">
        <v>15</v>
      </c>
      <c r="M12" s="4">
        <v>25</v>
      </c>
      <c r="N12" s="25">
        <v>2</v>
      </c>
      <c r="O12" s="25">
        <v>8</v>
      </c>
      <c r="P12" s="25">
        <v>1</v>
      </c>
      <c r="Q12" s="25">
        <v>3</v>
      </c>
      <c r="R12" s="31">
        <v>3.3333333333333354E-2</v>
      </c>
      <c r="S12" s="12">
        <v>28</v>
      </c>
      <c r="T12" s="6">
        <v>25</v>
      </c>
      <c r="U12" s="25">
        <v>4</v>
      </c>
      <c r="V12" s="32" t="s">
        <v>3107</v>
      </c>
      <c r="W12" s="4">
        <v>0</v>
      </c>
      <c r="X12" s="33" t="s">
        <v>75</v>
      </c>
      <c r="Y12" s="5" t="s">
        <v>75</v>
      </c>
      <c r="Z12" s="6">
        <v>1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3108</v>
      </c>
    </row>
    <row r="13" spans="1:31" x14ac:dyDescent="0.25">
      <c r="A13" s="14" t="s">
        <v>1614</v>
      </c>
      <c r="B13" s="14" t="s">
        <v>68</v>
      </c>
      <c r="C13" s="14" t="s">
        <v>52</v>
      </c>
      <c r="D13" s="5">
        <v>13</v>
      </c>
      <c r="E13" s="5">
        <v>6</v>
      </c>
      <c r="F13" s="4">
        <v>8</v>
      </c>
      <c r="G13" s="4">
        <v>41</v>
      </c>
      <c r="H13" s="4">
        <v>34</v>
      </c>
      <c r="I13" s="25">
        <v>8</v>
      </c>
      <c r="J13" s="4">
        <v>3</v>
      </c>
      <c r="K13" s="4">
        <v>8</v>
      </c>
      <c r="L13" s="4">
        <v>15</v>
      </c>
      <c r="M13" s="4">
        <v>25</v>
      </c>
      <c r="N13" s="25">
        <v>2</v>
      </c>
      <c r="O13" s="25">
        <v>8</v>
      </c>
      <c r="P13" s="25">
        <v>1</v>
      </c>
      <c r="Q13" s="25">
        <v>1</v>
      </c>
      <c r="R13" s="31">
        <v>-3.3333333333333326E-2</v>
      </c>
      <c r="S13" s="12">
        <v>26</v>
      </c>
      <c r="T13" s="6">
        <v>13</v>
      </c>
      <c r="U13" s="25">
        <v>4</v>
      </c>
      <c r="V13" s="32" t="s">
        <v>3107</v>
      </c>
      <c r="W13" s="4">
        <v>0</v>
      </c>
      <c r="X13" s="33" t="s">
        <v>75</v>
      </c>
      <c r="Y13" s="5" t="s">
        <v>75</v>
      </c>
      <c r="Z13" s="6">
        <v>6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3108</v>
      </c>
    </row>
    <row r="14" spans="1:31" x14ac:dyDescent="0.25">
      <c r="A14" s="14" t="s">
        <v>2738</v>
      </c>
      <c r="B14" s="14" t="s">
        <v>69</v>
      </c>
      <c r="C14" s="14" t="s">
        <v>52</v>
      </c>
      <c r="D14" s="5">
        <v>22</v>
      </c>
      <c r="E14" s="5">
        <v>9</v>
      </c>
      <c r="F14" s="4">
        <v>8</v>
      </c>
      <c r="G14" s="4">
        <v>14</v>
      </c>
      <c r="H14" s="4">
        <v>2</v>
      </c>
      <c r="I14" s="25">
        <v>2</v>
      </c>
      <c r="J14" s="4">
        <v>5</v>
      </c>
      <c r="K14" s="4">
        <v>10</v>
      </c>
      <c r="L14" s="4">
        <v>20</v>
      </c>
      <c r="M14" s="4">
        <v>40</v>
      </c>
      <c r="N14" s="25">
        <v>1</v>
      </c>
      <c r="O14" s="25">
        <v>5</v>
      </c>
      <c r="P14" s="25">
        <v>1</v>
      </c>
      <c r="Q14" s="25">
        <v>3</v>
      </c>
      <c r="R14" s="31">
        <v>5.0000000000000031E-2</v>
      </c>
      <c r="S14" s="12">
        <v>30</v>
      </c>
      <c r="T14" s="6">
        <v>8</v>
      </c>
      <c r="U14" s="25">
        <v>4</v>
      </c>
      <c r="V14" s="32" t="s">
        <v>3107</v>
      </c>
      <c r="W14" s="4">
        <v>0</v>
      </c>
      <c r="X14" s="33" t="s">
        <v>75</v>
      </c>
      <c r="Y14" s="5" t="s">
        <v>75</v>
      </c>
      <c r="Z14" s="6">
        <v>9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3108</v>
      </c>
    </row>
    <row r="15" spans="1:31" x14ac:dyDescent="0.25">
      <c r="A15" s="14" t="s">
        <v>2837</v>
      </c>
      <c r="B15" s="14" t="s">
        <v>69</v>
      </c>
      <c r="C15" s="14" t="s">
        <v>52</v>
      </c>
      <c r="D15" s="5">
        <v>1</v>
      </c>
      <c r="E15" s="5">
        <v>0</v>
      </c>
      <c r="F15" s="4">
        <v>500</v>
      </c>
      <c r="G15" s="4">
        <v>119</v>
      </c>
      <c r="H15" s="4">
        <v>147</v>
      </c>
      <c r="I15" s="25">
        <v>119</v>
      </c>
      <c r="J15" s="4">
        <v>5</v>
      </c>
      <c r="K15" s="4">
        <v>10</v>
      </c>
      <c r="L15" s="4">
        <v>20</v>
      </c>
      <c r="M15" s="4">
        <v>40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3107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3108</v>
      </c>
    </row>
    <row r="16" spans="1:31" x14ac:dyDescent="0.25">
      <c r="A16" s="14" t="s">
        <v>2828</v>
      </c>
      <c r="B16" s="14" t="s">
        <v>70</v>
      </c>
      <c r="C16" s="14" t="s">
        <v>52</v>
      </c>
      <c r="D16" s="5">
        <v>1</v>
      </c>
      <c r="E16" s="5">
        <v>0</v>
      </c>
      <c r="F16" s="4">
        <v>500</v>
      </c>
      <c r="G16" s="4">
        <v>64</v>
      </c>
      <c r="H16" s="4">
        <v>500</v>
      </c>
      <c r="I16" s="25">
        <v>64</v>
      </c>
      <c r="J16" s="4">
        <v>3</v>
      </c>
      <c r="K16" s="4">
        <v>8</v>
      </c>
      <c r="L16" s="4">
        <v>15</v>
      </c>
      <c r="M16" s="4">
        <v>25</v>
      </c>
      <c r="N16" s="25">
        <v>5</v>
      </c>
      <c r="O16" s="25">
        <v>1000</v>
      </c>
      <c r="P16" s="25">
        <v>3</v>
      </c>
      <c r="Q16" s="25">
        <v>3</v>
      </c>
      <c r="R16" s="31">
        <v>3.0000000000000013E-2</v>
      </c>
      <c r="S16" s="12">
        <v>1</v>
      </c>
      <c r="T16" s="6">
        <v>0</v>
      </c>
      <c r="U16" s="25">
        <v>1</v>
      </c>
      <c r="V16" s="32" t="s">
        <v>3107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3108</v>
      </c>
    </row>
    <row r="17" spans="1:31" x14ac:dyDescent="0.25">
      <c r="A17" s="14" t="s">
        <v>2429</v>
      </c>
      <c r="B17" s="14" t="s">
        <v>70</v>
      </c>
      <c r="C17" s="14" t="s">
        <v>52</v>
      </c>
      <c r="D17" s="5">
        <v>3</v>
      </c>
      <c r="E17" s="5">
        <v>1</v>
      </c>
      <c r="F17" s="4">
        <v>9</v>
      </c>
      <c r="G17" s="4">
        <v>71</v>
      </c>
      <c r="H17" s="4">
        <v>83</v>
      </c>
      <c r="I17" s="25">
        <v>9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3</v>
      </c>
      <c r="T17" s="6">
        <v>0</v>
      </c>
      <c r="U17" s="25">
        <v>1</v>
      </c>
      <c r="V17" s="32" t="s">
        <v>3107</v>
      </c>
      <c r="W17" s="4">
        <v>0</v>
      </c>
      <c r="X17" s="33" t="s">
        <v>75</v>
      </c>
      <c r="Y17" s="5" t="s">
        <v>75</v>
      </c>
      <c r="Z17" s="6">
        <v>1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3108</v>
      </c>
    </row>
    <row r="18" spans="1:31" x14ac:dyDescent="0.25">
      <c r="A18" s="14" t="s">
        <v>2929</v>
      </c>
      <c r="B18" s="14" t="s">
        <v>70</v>
      </c>
      <c r="C18" s="14" t="s">
        <v>52</v>
      </c>
      <c r="D18" s="5">
        <v>1</v>
      </c>
      <c r="E18" s="5">
        <v>0</v>
      </c>
      <c r="F18" s="4">
        <v>500</v>
      </c>
      <c r="G18" s="4">
        <v>181</v>
      </c>
      <c r="H18" s="4">
        <v>500</v>
      </c>
      <c r="I18" s="25">
        <v>181</v>
      </c>
      <c r="J18" s="4">
        <v>3</v>
      </c>
      <c r="K18" s="4">
        <v>8</v>
      </c>
      <c r="L18" s="4">
        <v>15</v>
      </c>
      <c r="M18" s="4">
        <v>25</v>
      </c>
      <c r="N18" s="25">
        <v>5</v>
      </c>
      <c r="O18" s="25">
        <v>1000</v>
      </c>
      <c r="P18" s="25">
        <v>3</v>
      </c>
      <c r="Q18" s="25">
        <v>3</v>
      </c>
      <c r="R18" s="31">
        <v>3.0000000000000013E-2</v>
      </c>
      <c r="S18" s="12">
        <v>1</v>
      </c>
      <c r="T18" s="6">
        <v>0</v>
      </c>
      <c r="U18" s="25">
        <v>1</v>
      </c>
      <c r="V18" s="32" t="s">
        <v>3107</v>
      </c>
      <c r="W18" s="4">
        <v>0</v>
      </c>
      <c r="X18" s="33" t="s">
        <v>75</v>
      </c>
      <c r="Y18" s="5" t="s">
        <v>75</v>
      </c>
      <c r="Z18" s="6">
        <v>0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3108</v>
      </c>
    </row>
    <row r="19" spans="1:31" x14ac:dyDescent="0.25">
      <c r="A19" s="14" t="s">
        <v>2872</v>
      </c>
      <c r="B19" s="14" t="s">
        <v>71</v>
      </c>
      <c r="C19" s="14" t="s">
        <v>52</v>
      </c>
      <c r="D19" s="5">
        <v>1</v>
      </c>
      <c r="E19" s="5">
        <v>0</v>
      </c>
      <c r="F19" s="4">
        <v>500</v>
      </c>
      <c r="G19" s="4">
        <v>63</v>
      </c>
      <c r="H19" s="4">
        <v>75</v>
      </c>
      <c r="I19" s="25">
        <v>63</v>
      </c>
      <c r="J19" s="4">
        <v>3</v>
      </c>
      <c r="K19" s="4">
        <v>8</v>
      </c>
      <c r="L19" s="4">
        <v>15</v>
      </c>
      <c r="M19" s="4">
        <v>25</v>
      </c>
      <c r="N19" s="25">
        <v>5</v>
      </c>
      <c r="O19" s="25">
        <v>1000</v>
      </c>
      <c r="P19" s="25">
        <v>3</v>
      </c>
      <c r="Q19" s="25">
        <v>3</v>
      </c>
      <c r="R19" s="31">
        <v>3.0000000000000013E-2</v>
      </c>
      <c r="S19" s="12">
        <v>1</v>
      </c>
      <c r="T19" s="6">
        <v>0</v>
      </c>
      <c r="U19" s="25">
        <v>1</v>
      </c>
      <c r="V19" s="32" t="s">
        <v>3107</v>
      </c>
      <c r="W19" s="4">
        <v>0</v>
      </c>
      <c r="X19" s="33" t="s">
        <v>75</v>
      </c>
      <c r="Y19" s="5" t="s">
        <v>75</v>
      </c>
      <c r="Z19" s="6">
        <v>0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3108</v>
      </c>
    </row>
    <row r="20" spans="1:31" x14ac:dyDescent="0.25">
      <c r="A20" s="14" t="s">
        <v>433</v>
      </c>
      <c r="B20" s="14" t="s">
        <v>61</v>
      </c>
      <c r="C20" s="14" t="s">
        <v>53</v>
      </c>
      <c r="D20" s="5">
        <v>4</v>
      </c>
      <c r="E20" s="5">
        <v>1</v>
      </c>
      <c r="F20" s="4">
        <v>9</v>
      </c>
      <c r="G20" s="4">
        <v>24</v>
      </c>
      <c r="H20" s="4">
        <v>21</v>
      </c>
      <c r="I20" s="25">
        <v>9</v>
      </c>
      <c r="J20" s="4">
        <v>3</v>
      </c>
      <c r="K20" s="4">
        <v>8</v>
      </c>
      <c r="L20" s="4">
        <v>15</v>
      </c>
      <c r="M20" s="4">
        <v>25</v>
      </c>
      <c r="N20" s="25">
        <v>3</v>
      </c>
      <c r="O20" s="25">
        <v>15</v>
      </c>
      <c r="P20" s="25">
        <v>1</v>
      </c>
      <c r="Q20" s="25">
        <v>1</v>
      </c>
      <c r="R20" s="31">
        <v>-2.3333333333333327E-2</v>
      </c>
      <c r="S20" s="12">
        <v>17</v>
      </c>
      <c r="T20" s="6">
        <v>13</v>
      </c>
      <c r="U20" s="25">
        <v>4</v>
      </c>
      <c r="V20" s="32" t="s">
        <v>3107</v>
      </c>
      <c r="W20" s="4">
        <v>0</v>
      </c>
      <c r="X20" s="33" t="s">
        <v>75</v>
      </c>
      <c r="Y20" s="5" t="s">
        <v>75</v>
      </c>
      <c r="Z20" s="6">
        <v>1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3108</v>
      </c>
    </row>
    <row r="21" spans="1:31" x14ac:dyDescent="0.25">
      <c r="A21" s="14" t="s">
        <v>852</v>
      </c>
      <c r="B21" s="14" t="s">
        <v>62</v>
      </c>
      <c r="C21" s="14" t="s">
        <v>53</v>
      </c>
      <c r="D21" s="5">
        <v>29</v>
      </c>
      <c r="E21" s="5">
        <v>9</v>
      </c>
      <c r="F21" s="4">
        <v>42</v>
      </c>
      <c r="G21" s="4">
        <v>36</v>
      </c>
      <c r="H21" s="4">
        <v>30</v>
      </c>
      <c r="I21" s="25">
        <v>30</v>
      </c>
      <c r="J21" s="4">
        <v>5</v>
      </c>
      <c r="K21" s="4">
        <v>10</v>
      </c>
      <c r="L21" s="4">
        <v>20</v>
      </c>
      <c r="M21" s="4">
        <v>40</v>
      </c>
      <c r="N21" s="25">
        <v>4</v>
      </c>
      <c r="O21" s="25">
        <v>40</v>
      </c>
      <c r="P21" s="25">
        <v>2</v>
      </c>
      <c r="Q21" s="25">
        <v>3</v>
      </c>
      <c r="R21" s="31">
        <v>3.333333333333334E-2</v>
      </c>
      <c r="S21" s="12">
        <v>14</v>
      </c>
      <c r="T21" s="6">
        <v>-15</v>
      </c>
      <c r="U21" s="25">
        <v>4</v>
      </c>
      <c r="V21" s="32" t="s">
        <v>3107</v>
      </c>
      <c r="W21" s="4">
        <v>0</v>
      </c>
      <c r="X21" s="33" t="s">
        <v>75</v>
      </c>
      <c r="Y21" s="5" t="s">
        <v>75</v>
      </c>
      <c r="Z21" s="6">
        <v>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3108</v>
      </c>
    </row>
    <row r="22" spans="1:31" x14ac:dyDescent="0.25">
      <c r="A22" s="14" t="s">
        <v>1538</v>
      </c>
      <c r="B22" s="14" t="s">
        <v>62</v>
      </c>
      <c r="C22" s="14" t="s">
        <v>53</v>
      </c>
      <c r="D22" s="5">
        <v>14</v>
      </c>
      <c r="E22" s="5">
        <v>6</v>
      </c>
      <c r="F22" s="4">
        <v>23</v>
      </c>
      <c r="G22" s="4">
        <v>30</v>
      </c>
      <c r="H22" s="4">
        <v>48</v>
      </c>
      <c r="I22" s="25">
        <v>23</v>
      </c>
      <c r="J22" s="4">
        <v>5</v>
      </c>
      <c r="K22" s="4">
        <v>10</v>
      </c>
      <c r="L22" s="4">
        <v>20</v>
      </c>
      <c r="M22" s="4">
        <v>40</v>
      </c>
      <c r="N22" s="25">
        <v>4</v>
      </c>
      <c r="O22" s="25">
        <v>40</v>
      </c>
      <c r="P22" s="25">
        <v>2</v>
      </c>
      <c r="Q22" s="25">
        <v>2</v>
      </c>
      <c r="R22" s="31">
        <v>1.666666666666667E-2</v>
      </c>
      <c r="S22" s="12">
        <v>14</v>
      </c>
      <c r="T22" s="6">
        <v>0</v>
      </c>
      <c r="U22" s="25">
        <v>4</v>
      </c>
      <c r="V22" s="32" t="s">
        <v>3107</v>
      </c>
      <c r="W22" s="4">
        <v>0</v>
      </c>
      <c r="X22" s="33" t="s">
        <v>75</v>
      </c>
      <c r="Y22" s="5" t="s">
        <v>75</v>
      </c>
      <c r="Z22" s="6">
        <v>6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3108</v>
      </c>
    </row>
    <row r="23" spans="1:31" x14ac:dyDescent="0.25">
      <c r="A23" s="14" t="s">
        <v>2568</v>
      </c>
      <c r="B23" s="14" t="s">
        <v>63</v>
      </c>
      <c r="C23" s="14" t="s">
        <v>53</v>
      </c>
      <c r="D23" s="5">
        <v>5</v>
      </c>
      <c r="E23" s="5">
        <v>2</v>
      </c>
      <c r="F23" s="4">
        <v>64</v>
      </c>
      <c r="G23" s="4">
        <v>68</v>
      </c>
      <c r="H23" s="4">
        <v>36</v>
      </c>
      <c r="I23" s="25">
        <v>36</v>
      </c>
      <c r="J23" s="4">
        <v>5</v>
      </c>
      <c r="K23" s="4">
        <v>10</v>
      </c>
      <c r="L23" s="4">
        <v>20</v>
      </c>
      <c r="M23" s="4">
        <v>40</v>
      </c>
      <c r="N23" s="25">
        <v>4</v>
      </c>
      <c r="O23" s="25">
        <v>40</v>
      </c>
      <c r="P23" s="25">
        <v>1</v>
      </c>
      <c r="Q23" s="25">
        <v>3</v>
      </c>
      <c r="R23" s="31">
        <v>1.6666666666666677E-2</v>
      </c>
      <c r="S23" s="12">
        <v>19</v>
      </c>
      <c r="T23" s="6">
        <v>14</v>
      </c>
      <c r="U23" s="25">
        <v>4</v>
      </c>
      <c r="V23" s="32" t="s">
        <v>3107</v>
      </c>
      <c r="W23" s="4">
        <v>0</v>
      </c>
      <c r="X23" s="33" t="s">
        <v>75</v>
      </c>
      <c r="Y23" s="5" t="s">
        <v>75</v>
      </c>
      <c r="Z23" s="6">
        <v>2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3108</v>
      </c>
    </row>
    <row r="24" spans="1:31" x14ac:dyDescent="0.25">
      <c r="A24" s="14" t="s">
        <v>2835</v>
      </c>
      <c r="B24" s="14" t="s">
        <v>64</v>
      </c>
      <c r="C24" s="14" t="s">
        <v>53</v>
      </c>
      <c r="D24" s="5">
        <v>1</v>
      </c>
      <c r="E24" s="5">
        <v>0</v>
      </c>
      <c r="F24" s="4">
        <v>500</v>
      </c>
      <c r="G24" s="4">
        <v>77</v>
      </c>
      <c r="H24" s="4">
        <v>28</v>
      </c>
      <c r="I24" s="25">
        <v>28</v>
      </c>
      <c r="J24" s="4">
        <v>3</v>
      </c>
      <c r="K24" s="4">
        <v>8</v>
      </c>
      <c r="L24" s="4">
        <v>15</v>
      </c>
      <c r="M24" s="4">
        <v>25</v>
      </c>
      <c r="N24" s="25">
        <v>5</v>
      </c>
      <c r="O24" s="25">
        <v>1000</v>
      </c>
      <c r="P24" s="25">
        <v>3</v>
      </c>
      <c r="Q24" s="25">
        <v>3</v>
      </c>
      <c r="R24" s="31">
        <v>3.0000000000000013E-2</v>
      </c>
      <c r="S24" s="12">
        <v>1</v>
      </c>
      <c r="T24" s="6">
        <v>0</v>
      </c>
      <c r="U24" s="25">
        <v>1</v>
      </c>
      <c r="V24" s="32" t="s">
        <v>3107</v>
      </c>
      <c r="W24" s="4">
        <v>0</v>
      </c>
      <c r="X24" s="33" t="s">
        <v>75</v>
      </c>
      <c r="Y24" s="5" t="s">
        <v>75</v>
      </c>
      <c r="Z24" s="6">
        <v>0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3108</v>
      </c>
    </row>
    <row r="25" spans="1:31" x14ac:dyDescent="0.25">
      <c r="A25" s="14" t="s">
        <v>2836</v>
      </c>
      <c r="B25" s="14" t="s">
        <v>65</v>
      </c>
      <c r="C25" s="14" t="s">
        <v>53</v>
      </c>
      <c r="D25" s="5">
        <v>1</v>
      </c>
      <c r="E25" s="5">
        <v>0</v>
      </c>
      <c r="F25" s="4">
        <v>500</v>
      </c>
      <c r="G25" s="4">
        <v>18</v>
      </c>
      <c r="H25" s="4">
        <v>23</v>
      </c>
      <c r="I25" s="25">
        <v>18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2</v>
      </c>
      <c r="Q25" s="25">
        <v>3</v>
      </c>
      <c r="R25" s="31">
        <v>3.333333333333334E-2</v>
      </c>
      <c r="S25" s="12">
        <v>1</v>
      </c>
      <c r="T25" s="6">
        <v>0</v>
      </c>
      <c r="U25" s="25">
        <v>1</v>
      </c>
      <c r="V25" s="32" t="s">
        <v>3107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3108</v>
      </c>
    </row>
    <row r="26" spans="1:31" x14ac:dyDescent="0.25">
      <c r="A26" s="14" t="s">
        <v>1975</v>
      </c>
      <c r="B26" s="14" t="s">
        <v>67</v>
      </c>
      <c r="C26" s="14" t="s">
        <v>53</v>
      </c>
      <c r="D26" s="5">
        <v>7</v>
      </c>
      <c r="E26" s="5">
        <v>0</v>
      </c>
      <c r="F26" s="4">
        <v>4</v>
      </c>
      <c r="G26" s="4">
        <v>23</v>
      </c>
      <c r="H26" s="4">
        <v>102</v>
      </c>
      <c r="I26" s="25">
        <v>4</v>
      </c>
      <c r="J26" s="4">
        <v>3</v>
      </c>
      <c r="K26" s="4">
        <v>8</v>
      </c>
      <c r="L26" s="4">
        <v>15</v>
      </c>
      <c r="M26" s="4">
        <v>25</v>
      </c>
      <c r="N26" s="25">
        <v>2</v>
      </c>
      <c r="O26" s="25">
        <v>8</v>
      </c>
      <c r="P26" s="25">
        <v>1</v>
      </c>
      <c r="Q26" s="25">
        <v>1</v>
      </c>
      <c r="R26" s="31">
        <v>-3.3333333333333326E-2</v>
      </c>
      <c r="S26" s="12">
        <v>16</v>
      </c>
      <c r="T26" s="6">
        <v>9</v>
      </c>
      <c r="U26" s="25">
        <v>4</v>
      </c>
      <c r="V26" s="32" t="s">
        <v>3107</v>
      </c>
      <c r="W26" s="4">
        <v>0</v>
      </c>
      <c r="X26" s="33" t="s">
        <v>75</v>
      </c>
      <c r="Y26" s="5" t="s">
        <v>75</v>
      </c>
      <c r="Z26" s="6">
        <v>0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3108</v>
      </c>
    </row>
    <row r="27" spans="1:31" x14ac:dyDescent="0.25">
      <c r="A27" s="14" t="s">
        <v>1965</v>
      </c>
      <c r="B27" s="14" t="s">
        <v>67</v>
      </c>
      <c r="C27" s="14" t="s">
        <v>53</v>
      </c>
      <c r="D27" s="5">
        <v>24</v>
      </c>
      <c r="E27" s="5">
        <v>5</v>
      </c>
      <c r="F27" s="4">
        <v>8</v>
      </c>
      <c r="G27" s="4">
        <v>3</v>
      </c>
      <c r="H27" s="4">
        <v>19</v>
      </c>
      <c r="I27" s="25">
        <v>3</v>
      </c>
      <c r="J27" s="4">
        <v>3</v>
      </c>
      <c r="K27" s="4">
        <v>8</v>
      </c>
      <c r="L27" s="4">
        <v>15</v>
      </c>
      <c r="M27" s="4">
        <v>25</v>
      </c>
      <c r="N27" s="25">
        <v>1</v>
      </c>
      <c r="O27" s="25">
        <v>3</v>
      </c>
      <c r="P27" s="25">
        <v>1</v>
      </c>
      <c r="Q27" s="25">
        <v>2</v>
      </c>
      <c r="R27" s="31">
        <v>1.3877787807814457E-17</v>
      </c>
      <c r="S27" s="12">
        <v>29</v>
      </c>
      <c r="T27" s="6">
        <v>5</v>
      </c>
      <c r="U27" s="25">
        <v>4</v>
      </c>
      <c r="V27" s="32" t="s">
        <v>3107</v>
      </c>
      <c r="W27" s="4">
        <v>0</v>
      </c>
      <c r="X27" s="33" t="s">
        <v>75</v>
      </c>
      <c r="Y27" s="5" t="s">
        <v>75</v>
      </c>
      <c r="Z27" s="6">
        <v>5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3108</v>
      </c>
    </row>
    <row r="28" spans="1:31" x14ac:dyDescent="0.25">
      <c r="A28" s="14" t="s">
        <v>2041</v>
      </c>
      <c r="B28" s="14" t="s">
        <v>67</v>
      </c>
      <c r="C28" s="14" t="s">
        <v>53</v>
      </c>
      <c r="D28" s="5">
        <v>1</v>
      </c>
      <c r="E28" s="5">
        <v>1</v>
      </c>
      <c r="F28" s="4">
        <v>162</v>
      </c>
      <c r="G28" s="4">
        <v>56</v>
      </c>
      <c r="H28" s="4">
        <v>42</v>
      </c>
      <c r="I28" s="25">
        <v>42</v>
      </c>
      <c r="J28" s="4">
        <v>3</v>
      </c>
      <c r="K28" s="4">
        <v>8</v>
      </c>
      <c r="L28" s="4">
        <v>15</v>
      </c>
      <c r="M28" s="4">
        <v>25</v>
      </c>
      <c r="N28" s="25">
        <v>5</v>
      </c>
      <c r="O28" s="25">
        <v>1000</v>
      </c>
      <c r="P28" s="25">
        <v>3</v>
      </c>
      <c r="Q28" s="25">
        <v>3</v>
      </c>
      <c r="R28" s="31">
        <v>3.0000000000000013E-2</v>
      </c>
      <c r="S28" s="12">
        <v>1</v>
      </c>
      <c r="T28" s="6">
        <v>0</v>
      </c>
      <c r="U28" s="25">
        <v>1</v>
      </c>
      <c r="V28" s="32" t="s">
        <v>3107</v>
      </c>
      <c r="W28" s="4">
        <v>0</v>
      </c>
      <c r="X28" s="33" t="s">
        <v>75</v>
      </c>
      <c r="Y28" s="5" t="s">
        <v>75</v>
      </c>
      <c r="Z28" s="6">
        <v>1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3108</v>
      </c>
    </row>
    <row r="29" spans="1:31" x14ac:dyDescent="0.25">
      <c r="A29" s="14" t="s">
        <v>786</v>
      </c>
      <c r="B29" s="14" t="s">
        <v>68</v>
      </c>
      <c r="C29" s="14" t="s">
        <v>53</v>
      </c>
      <c r="D29" s="5">
        <v>13</v>
      </c>
      <c r="E29" s="5">
        <v>0</v>
      </c>
      <c r="F29" s="4">
        <v>43</v>
      </c>
      <c r="G29" s="4">
        <v>7</v>
      </c>
      <c r="H29" s="4">
        <v>5</v>
      </c>
      <c r="I29" s="25">
        <v>5</v>
      </c>
      <c r="J29" s="4">
        <v>3</v>
      </c>
      <c r="K29" s="4">
        <v>8</v>
      </c>
      <c r="L29" s="4">
        <v>15</v>
      </c>
      <c r="M29" s="4">
        <v>25</v>
      </c>
      <c r="N29" s="25">
        <v>2</v>
      </c>
      <c r="O29" s="25">
        <v>8</v>
      </c>
      <c r="P29" s="25">
        <v>2</v>
      </c>
      <c r="Q29" s="25">
        <v>3</v>
      </c>
      <c r="R29" s="31">
        <v>6.666666666666668E-2</v>
      </c>
      <c r="S29" s="12">
        <v>29</v>
      </c>
      <c r="T29" s="6">
        <v>16</v>
      </c>
      <c r="U29" s="25">
        <v>4</v>
      </c>
      <c r="V29" s="32" t="s">
        <v>3107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3108</v>
      </c>
    </row>
    <row r="30" spans="1:31" x14ac:dyDescent="0.25">
      <c r="A30" s="14" t="s">
        <v>2845</v>
      </c>
      <c r="B30" s="14" t="s">
        <v>68</v>
      </c>
      <c r="C30" s="14" t="s">
        <v>53</v>
      </c>
      <c r="D30" s="5">
        <v>1</v>
      </c>
      <c r="E30" s="5">
        <v>0</v>
      </c>
      <c r="F30" s="4">
        <v>500</v>
      </c>
      <c r="G30" s="4">
        <v>100</v>
      </c>
      <c r="H30" s="4">
        <v>149</v>
      </c>
      <c r="I30" s="25">
        <v>100</v>
      </c>
      <c r="J30" s="4">
        <v>3</v>
      </c>
      <c r="K30" s="4">
        <v>8</v>
      </c>
      <c r="L30" s="4">
        <v>15</v>
      </c>
      <c r="M30" s="4">
        <v>25</v>
      </c>
      <c r="N30" s="25">
        <v>5</v>
      </c>
      <c r="O30" s="25">
        <v>1000</v>
      </c>
      <c r="P30" s="25">
        <v>3</v>
      </c>
      <c r="Q30" s="25">
        <v>3</v>
      </c>
      <c r="R30" s="31">
        <v>3.0000000000000013E-2</v>
      </c>
      <c r="S30" s="12">
        <v>3</v>
      </c>
      <c r="T30" s="6">
        <v>2</v>
      </c>
      <c r="U30" s="25">
        <v>1</v>
      </c>
      <c r="V30" s="32" t="s">
        <v>3107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3108</v>
      </c>
    </row>
    <row r="31" spans="1:31" x14ac:dyDescent="0.25">
      <c r="A31" s="14" t="s">
        <v>2558</v>
      </c>
      <c r="B31" s="14" t="s">
        <v>68</v>
      </c>
      <c r="C31" s="14" t="s">
        <v>53</v>
      </c>
      <c r="D31" s="5">
        <v>9</v>
      </c>
      <c r="E31" s="5">
        <v>0</v>
      </c>
      <c r="F31" s="4">
        <v>48</v>
      </c>
      <c r="G31" s="4">
        <v>26</v>
      </c>
      <c r="H31" s="4">
        <v>23</v>
      </c>
      <c r="I31" s="25">
        <v>23</v>
      </c>
      <c r="J31" s="4">
        <v>3</v>
      </c>
      <c r="K31" s="4">
        <v>8</v>
      </c>
      <c r="L31" s="4">
        <v>15</v>
      </c>
      <c r="M31" s="4">
        <v>25</v>
      </c>
      <c r="N31" s="25">
        <v>4</v>
      </c>
      <c r="O31" s="25">
        <v>25</v>
      </c>
      <c r="P31" s="25">
        <v>1</v>
      </c>
      <c r="Q31" s="25">
        <v>3</v>
      </c>
      <c r="R31" s="31">
        <v>1.6666666666666677E-2</v>
      </c>
      <c r="S31" s="12">
        <v>11</v>
      </c>
      <c r="T31" s="6">
        <v>2</v>
      </c>
      <c r="U31" s="25">
        <v>3</v>
      </c>
      <c r="V31" s="32" t="s">
        <v>3107</v>
      </c>
      <c r="W31" s="4">
        <v>0</v>
      </c>
      <c r="X31" s="33" t="s">
        <v>75</v>
      </c>
      <c r="Y31" s="5" t="s">
        <v>75</v>
      </c>
      <c r="Z31" s="6">
        <v>0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3108</v>
      </c>
    </row>
    <row r="32" spans="1:31" x14ac:dyDescent="0.25">
      <c r="A32" s="14" t="s">
        <v>2825</v>
      </c>
      <c r="B32" s="14" t="s">
        <v>68</v>
      </c>
      <c r="C32" s="14" t="s">
        <v>53</v>
      </c>
      <c r="D32" s="5">
        <v>1</v>
      </c>
      <c r="E32" s="5">
        <v>0</v>
      </c>
      <c r="F32" s="4">
        <v>500</v>
      </c>
      <c r="G32" s="4">
        <v>78</v>
      </c>
      <c r="H32" s="4">
        <v>500</v>
      </c>
      <c r="I32" s="25">
        <v>78</v>
      </c>
      <c r="J32" s="4">
        <v>3</v>
      </c>
      <c r="K32" s="4">
        <v>8</v>
      </c>
      <c r="L32" s="4">
        <v>15</v>
      </c>
      <c r="M32" s="4">
        <v>25</v>
      </c>
      <c r="N32" s="25">
        <v>5</v>
      </c>
      <c r="O32" s="25">
        <v>1000</v>
      </c>
      <c r="P32" s="25">
        <v>3</v>
      </c>
      <c r="Q32" s="25">
        <v>3</v>
      </c>
      <c r="R32" s="31">
        <v>3.0000000000000013E-2</v>
      </c>
      <c r="S32" s="12">
        <v>3</v>
      </c>
      <c r="T32" s="6">
        <v>2</v>
      </c>
      <c r="U32" s="25">
        <v>1</v>
      </c>
      <c r="V32" s="32" t="s">
        <v>3107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3108</v>
      </c>
    </row>
    <row r="33" spans="1:31" x14ac:dyDescent="0.25">
      <c r="A33" s="14" t="s">
        <v>2094</v>
      </c>
      <c r="B33" s="14" t="s">
        <v>70</v>
      </c>
      <c r="C33" s="14" t="s">
        <v>53</v>
      </c>
      <c r="D33" s="5">
        <v>11</v>
      </c>
      <c r="E33" s="5">
        <v>0</v>
      </c>
      <c r="F33" s="4">
        <v>17</v>
      </c>
      <c r="G33" s="4">
        <v>131</v>
      </c>
      <c r="H33" s="4">
        <v>54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1</v>
      </c>
      <c r="R33" s="31">
        <v>-1.6666666666666663E-2</v>
      </c>
      <c r="S33" s="12">
        <v>1</v>
      </c>
      <c r="T33" s="6">
        <v>-10</v>
      </c>
      <c r="U33" s="25">
        <v>1</v>
      </c>
      <c r="V33" s="32" t="s">
        <v>3107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3108</v>
      </c>
    </row>
    <row r="34" spans="1:31" x14ac:dyDescent="0.25">
      <c r="A34" s="14" t="s">
        <v>1398</v>
      </c>
      <c r="B34" s="14" t="s">
        <v>70</v>
      </c>
      <c r="C34" s="14" t="s">
        <v>53</v>
      </c>
      <c r="D34" s="5">
        <v>1</v>
      </c>
      <c r="E34" s="5">
        <v>1</v>
      </c>
      <c r="F34" s="4">
        <v>2</v>
      </c>
      <c r="G34" s="4">
        <v>90</v>
      </c>
      <c r="H34" s="4">
        <v>28</v>
      </c>
      <c r="I34" s="25">
        <v>2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1</v>
      </c>
      <c r="R34" s="31">
        <v>-4.9999999999999989E-2</v>
      </c>
      <c r="S34" s="12">
        <v>10</v>
      </c>
      <c r="T34" s="6">
        <v>9</v>
      </c>
      <c r="U34" s="25">
        <v>3</v>
      </c>
      <c r="V34" s="32" t="s">
        <v>3107</v>
      </c>
      <c r="W34" s="4">
        <v>0</v>
      </c>
      <c r="X34" s="33" t="s">
        <v>75</v>
      </c>
      <c r="Y34" s="5" t="s">
        <v>75</v>
      </c>
      <c r="Z34" s="6">
        <v>1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3108</v>
      </c>
    </row>
    <row r="35" spans="1:31" x14ac:dyDescent="0.25">
      <c r="A35" s="14" t="s">
        <v>2875</v>
      </c>
      <c r="B35" s="14" t="s">
        <v>71</v>
      </c>
      <c r="C35" s="14" t="s">
        <v>53</v>
      </c>
      <c r="D35" s="5">
        <v>1</v>
      </c>
      <c r="E35" s="5">
        <v>0</v>
      </c>
      <c r="F35" s="4">
        <v>500</v>
      </c>
      <c r="G35" s="4">
        <v>81</v>
      </c>
      <c r="H35" s="4">
        <v>50</v>
      </c>
      <c r="I35" s="25">
        <v>50</v>
      </c>
      <c r="J35" s="4">
        <v>3</v>
      </c>
      <c r="K35" s="4">
        <v>8</v>
      </c>
      <c r="L35" s="4">
        <v>15</v>
      </c>
      <c r="M35" s="4">
        <v>25</v>
      </c>
      <c r="N35" s="25">
        <v>5</v>
      </c>
      <c r="O35" s="25">
        <v>1000</v>
      </c>
      <c r="P35" s="25">
        <v>3</v>
      </c>
      <c r="Q35" s="25">
        <v>3</v>
      </c>
      <c r="R35" s="31">
        <v>3.0000000000000013E-2</v>
      </c>
      <c r="S35" s="12">
        <v>1</v>
      </c>
      <c r="T35" s="6">
        <v>0</v>
      </c>
      <c r="U35" s="25">
        <v>1</v>
      </c>
      <c r="V35" s="32" t="s">
        <v>3107</v>
      </c>
      <c r="W35" s="4">
        <v>0</v>
      </c>
      <c r="X35" s="33" t="s">
        <v>75</v>
      </c>
      <c r="Y35" s="5" t="s">
        <v>75</v>
      </c>
      <c r="Z35" s="6">
        <v>0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3108</v>
      </c>
    </row>
    <row r="36" spans="1:31" x14ac:dyDescent="0.25">
      <c r="A36" s="14" t="s">
        <v>2518</v>
      </c>
      <c r="B36" s="14" t="s">
        <v>61</v>
      </c>
      <c r="C36" s="14" t="s">
        <v>57</v>
      </c>
      <c r="D36" s="5">
        <v>1</v>
      </c>
      <c r="E36" s="5">
        <v>1</v>
      </c>
      <c r="F36" s="4">
        <v>6</v>
      </c>
      <c r="G36" s="4">
        <v>19</v>
      </c>
      <c r="H36" s="4">
        <v>15</v>
      </c>
      <c r="I36" s="25">
        <v>6</v>
      </c>
      <c r="J36" s="4">
        <v>3</v>
      </c>
      <c r="K36" s="4">
        <v>8</v>
      </c>
      <c r="L36" s="4">
        <v>15</v>
      </c>
      <c r="M36" s="4">
        <v>25</v>
      </c>
      <c r="N36" s="25">
        <v>2</v>
      </c>
      <c r="O36" s="25">
        <v>8</v>
      </c>
      <c r="P36" s="25">
        <v>1</v>
      </c>
      <c r="Q36" s="25">
        <v>1</v>
      </c>
      <c r="R36" s="31">
        <v>-3.3333333333333326E-2</v>
      </c>
      <c r="S36" s="12">
        <v>36</v>
      </c>
      <c r="T36" s="6">
        <v>35</v>
      </c>
      <c r="U36" s="25">
        <v>4</v>
      </c>
      <c r="V36" s="32" t="s">
        <v>3107</v>
      </c>
      <c r="W36" s="4">
        <v>0</v>
      </c>
      <c r="X36" s="33" t="s">
        <v>75</v>
      </c>
      <c r="Y36" s="5" t="s">
        <v>75</v>
      </c>
      <c r="Z36" s="6">
        <v>1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3108</v>
      </c>
    </row>
    <row r="37" spans="1:31" x14ac:dyDescent="0.25">
      <c r="A37" s="14" t="s">
        <v>2561</v>
      </c>
      <c r="B37" s="14" t="s">
        <v>62</v>
      </c>
      <c r="C37" s="14" t="s">
        <v>57</v>
      </c>
      <c r="D37" s="5">
        <v>7</v>
      </c>
      <c r="E37" s="5">
        <v>0</v>
      </c>
      <c r="F37" s="4">
        <v>30</v>
      </c>
      <c r="G37" s="4">
        <v>32</v>
      </c>
      <c r="H37" s="4">
        <v>42</v>
      </c>
      <c r="I37" s="25">
        <v>30</v>
      </c>
      <c r="J37" s="4">
        <v>5</v>
      </c>
      <c r="K37" s="4">
        <v>10</v>
      </c>
      <c r="L37" s="4">
        <v>20</v>
      </c>
      <c r="M37" s="4">
        <v>40</v>
      </c>
      <c r="N37" s="25">
        <v>4</v>
      </c>
      <c r="O37" s="25">
        <v>40</v>
      </c>
      <c r="P37" s="25">
        <v>2</v>
      </c>
      <c r="Q37" s="25">
        <v>2</v>
      </c>
      <c r="R37" s="31">
        <v>1.666666666666667E-2</v>
      </c>
      <c r="S37" s="12">
        <v>14</v>
      </c>
      <c r="T37" s="6">
        <v>7</v>
      </c>
      <c r="U37" s="25">
        <v>4</v>
      </c>
      <c r="V37" s="32" t="s">
        <v>3107</v>
      </c>
      <c r="W37" s="4">
        <v>0</v>
      </c>
      <c r="X37" s="33" t="s">
        <v>75</v>
      </c>
      <c r="Y37" s="5" t="s">
        <v>75</v>
      </c>
      <c r="Z37" s="6">
        <v>0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3108</v>
      </c>
    </row>
    <row r="38" spans="1:31" x14ac:dyDescent="0.25">
      <c r="A38" s="14" t="s">
        <v>2559</v>
      </c>
      <c r="B38" s="14" t="s">
        <v>62</v>
      </c>
      <c r="C38" s="14" t="s">
        <v>57</v>
      </c>
      <c r="D38" s="5">
        <v>8</v>
      </c>
      <c r="E38" s="5">
        <v>0</v>
      </c>
      <c r="F38" s="4">
        <v>24</v>
      </c>
      <c r="G38" s="4">
        <v>45</v>
      </c>
      <c r="H38" s="4">
        <v>84</v>
      </c>
      <c r="I38" s="25">
        <v>24</v>
      </c>
      <c r="J38" s="4">
        <v>5</v>
      </c>
      <c r="K38" s="4">
        <v>10</v>
      </c>
      <c r="L38" s="4">
        <v>20</v>
      </c>
      <c r="M38" s="4">
        <v>40</v>
      </c>
      <c r="N38" s="25">
        <v>4</v>
      </c>
      <c r="O38" s="25">
        <v>40</v>
      </c>
      <c r="P38" s="25">
        <v>1</v>
      </c>
      <c r="Q38" s="25">
        <v>1</v>
      </c>
      <c r="R38" s="31">
        <v>-1.6666666666666663E-2</v>
      </c>
      <c r="S38" s="12">
        <v>14</v>
      </c>
      <c r="T38" s="6">
        <v>6</v>
      </c>
      <c r="U38" s="25">
        <v>4</v>
      </c>
      <c r="V38" s="32" t="s">
        <v>3107</v>
      </c>
      <c r="W38" s="4">
        <v>0</v>
      </c>
      <c r="X38" s="33" t="s">
        <v>75</v>
      </c>
      <c r="Y38" s="5" t="s">
        <v>75</v>
      </c>
      <c r="Z38" s="6">
        <v>0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3108</v>
      </c>
    </row>
    <row r="39" spans="1:31" x14ac:dyDescent="0.25">
      <c r="A39" s="14" t="s">
        <v>2562</v>
      </c>
      <c r="B39" s="14" t="s">
        <v>63</v>
      </c>
      <c r="C39" s="14" t="s">
        <v>57</v>
      </c>
      <c r="D39" s="5">
        <v>7</v>
      </c>
      <c r="E39" s="5">
        <v>0</v>
      </c>
      <c r="F39" s="4">
        <v>45</v>
      </c>
      <c r="G39" s="4">
        <v>55</v>
      </c>
      <c r="H39" s="4">
        <v>149</v>
      </c>
      <c r="I39" s="25">
        <v>45</v>
      </c>
      <c r="J39" s="4">
        <v>5</v>
      </c>
      <c r="K39" s="4">
        <v>10</v>
      </c>
      <c r="L39" s="4">
        <v>20</v>
      </c>
      <c r="M39" s="4">
        <v>40</v>
      </c>
      <c r="N39" s="25">
        <v>5</v>
      </c>
      <c r="O39" s="25">
        <v>1000</v>
      </c>
      <c r="P39" s="25">
        <v>3</v>
      </c>
      <c r="Q39" s="25">
        <v>3</v>
      </c>
      <c r="R39" s="31">
        <v>3.0000000000000013E-2</v>
      </c>
      <c r="S39" s="12">
        <v>5</v>
      </c>
      <c r="T39" s="6">
        <v>-2</v>
      </c>
      <c r="U39" s="25">
        <v>1</v>
      </c>
      <c r="V39" s="32" t="s">
        <v>3107</v>
      </c>
      <c r="W39" s="4">
        <v>0</v>
      </c>
      <c r="X39" s="33" t="s">
        <v>75</v>
      </c>
      <c r="Y39" s="5" t="s">
        <v>75</v>
      </c>
      <c r="Z39" s="6">
        <v>0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3108</v>
      </c>
    </row>
    <row r="40" spans="1:31" x14ac:dyDescent="0.25">
      <c r="A40" s="14" t="s">
        <v>2619</v>
      </c>
      <c r="B40" s="14" t="s">
        <v>64</v>
      </c>
      <c r="C40" s="14" t="s">
        <v>57</v>
      </c>
      <c r="D40" s="5">
        <v>4</v>
      </c>
      <c r="E40" s="5">
        <v>0</v>
      </c>
      <c r="F40" s="4">
        <v>30</v>
      </c>
      <c r="G40" s="4">
        <v>17</v>
      </c>
      <c r="H40" s="4">
        <v>13</v>
      </c>
      <c r="I40" s="25">
        <v>13</v>
      </c>
      <c r="J40" s="4">
        <v>3</v>
      </c>
      <c r="K40" s="4">
        <v>8</v>
      </c>
      <c r="L40" s="4">
        <v>15</v>
      </c>
      <c r="M40" s="4">
        <v>25</v>
      </c>
      <c r="N40" s="25">
        <v>3</v>
      </c>
      <c r="O40" s="25">
        <v>15</v>
      </c>
      <c r="P40" s="25">
        <v>1</v>
      </c>
      <c r="Q40" s="25">
        <v>3</v>
      </c>
      <c r="R40" s="31">
        <v>2.3333333333333348E-2</v>
      </c>
      <c r="S40" s="12">
        <v>16</v>
      </c>
      <c r="T40" s="6">
        <v>12</v>
      </c>
      <c r="U40" s="25">
        <v>4</v>
      </c>
      <c r="V40" s="32" t="s">
        <v>3107</v>
      </c>
      <c r="W40" s="4">
        <v>0</v>
      </c>
      <c r="X40" s="33" t="s">
        <v>75</v>
      </c>
      <c r="Y40" s="5" t="s">
        <v>75</v>
      </c>
      <c r="Z40" s="6">
        <v>0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3108</v>
      </c>
    </row>
    <row r="41" spans="1:31" x14ac:dyDescent="0.25">
      <c r="A41" s="14" t="s">
        <v>2797</v>
      </c>
      <c r="B41" s="14" t="s">
        <v>64</v>
      </c>
      <c r="C41" s="14" t="s">
        <v>57</v>
      </c>
      <c r="D41" s="5">
        <v>1</v>
      </c>
      <c r="E41" s="5">
        <v>0</v>
      </c>
      <c r="F41" s="4">
        <v>500</v>
      </c>
      <c r="G41" s="4">
        <v>58</v>
      </c>
      <c r="H41" s="4">
        <v>44</v>
      </c>
      <c r="I41" s="25">
        <v>44</v>
      </c>
      <c r="J41" s="4">
        <v>3</v>
      </c>
      <c r="K41" s="4">
        <v>8</v>
      </c>
      <c r="L41" s="4">
        <v>15</v>
      </c>
      <c r="M41" s="4">
        <v>25</v>
      </c>
      <c r="N41" s="25">
        <v>5</v>
      </c>
      <c r="O41" s="25">
        <v>1000</v>
      </c>
      <c r="P41" s="25">
        <v>3</v>
      </c>
      <c r="Q41" s="25">
        <v>3</v>
      </c>
      <c r="R41" s="31">
        <v>3.0000000000000013E-2</v>
      </c>
      <c r="S41" s="12">
        <v>1</v>
      </c>
      <c r="T41" s="6">
        <v>0</v>
      </c>
      <c r="U41" s="25">
        <v>1</v>
      </c>
      <c r="V41" s="32" t="s">
        <v>3107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3108</v>
      </c>
    </row>
    <row r="42" spans="1:31" x14ac:dyDescent="0.25">
      <c r="A42" s="14" t="s">
        <v>2889</v>
      </c>
      <c r="B42" s="14" t="s">
        <v>65</v>
      </c>
      <c r="C42" s="14" t="s">
        <v>57</v>
      </c>
      <c r="D42" s="5">
        <v>4</v>
      </c>
      <c r="E42" s="5">
        <v>0</v>
      </c>
      <c r="F42" s="4">
        <v>500</v>
      </c>
      <c r="G42" s="4">
        <v>1</v>
      </c>
      <c r="H42" s="4">
        <v>2</v>
      </c>
      <c r="I42" s="25">
        <v>1</v>
      </c>
      <c r="J42" s="4">
        <v>3</v>
      </c>
      <c r="K42" s="4">
        <v>8</v>
      </c>
      <c r="L42" s="4">
        <v>15</v>
      </c>
      <c r="M42" s="4">
        <v>25</v>
      </c>
      <c r="N42" s="25">
        <v>1</v>
      </c>
      <c r="O42" s="25">
        <v>3</v>
      </c>
      <c r="P42" s="25">
        <v>2</v>
      </c>
      <c r="Q42" s="25">
        <v>3</v>
      </c>
      <c r="R42" s="31">
        <v>0.10000000000000003</v>
      </c>
      <c r="S42" s="12">
        <v>4</v>
      </c>
      <c r="T42" s="6">
        <v>0</v>
      </c>
      <c r="U42" s="25">
        <v>1</v>
      </c>
      <c r="V42" s="32" t="s">
        <v>3107</v>
      </c>
      <c r="W42" s="4">
        <v>0</v>
      </c>
      <c r="X42" s="33" t="s">
        <v>75</v>
      </c>
      <c r="Y42" s="5" t="s">
        <v>75</v>
      </c>
      <c r="Z42" s="6">
        <v>0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3108</v>
      </c>
    </row>
    <row r="43" spans="1:31" x14ac:dyDescent="0.25">
      <c r="A43" s="14" t="s">
        <v>2930</v>
      </c>
      <c r="B43" s="14" t="s">
        <v>67</v>
      </c>
      <c r="C43" s="14" t="s">
        <v>57</v>
      </c>
      <c r="D43" s="5">
        <v>1</v>
      </c>
      <c r="E43" s="5">
        <v>0</v>
      </c>
      <c r="F43" s="4">
        <v>500</v>
      </c>
      <c r="G43" s="4">
        <v>139</v>
      </c>
      <c r="H43" s="4">
        <v>132</v>
      </c>
      <c r="I43" s="25">
        <v>132</v>
      </c>
      <c r="J43" s="4">
        <v>3</v>
      </c>
      <c r="K43" s="4">
        <v>8</v>
      </c>
      <c r="L43" s="4">
        <v>15</v>
      </c>
      <c r="M43" s="4">
        <v>25</v>
      </c>
      <c r="N43" s="25">
        <v>5</v>
      </c>
      <c r="O43" s="25">
        <v>1000</v>
      </c>
      <c r="P43" s="25">
        <v>3</v>
      </c>
      <c r="Q43" s="25">
        <v>3</v>
      </c>
      <c r="R43" s="31">
        <v>3.0000000000000013E-2</v>
      </c>
      <c r="S43" s="12">
        <v>1</v>
      </c>
      <c r="T43" s="6">
        <v>0</v>
      </c>
      <c r="U43" s="25">
        <v>1</v>
      </c>
      <c r="V43" s="32" t="s">
        <v>3107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3108</v>
      </c>
    </row>
    <row r="44" spans="1:31" x14ac:dyDescent="0.25">
      <c r="A44" s="14" t="s">
        <v>1976</v>
      </c>
      <c r="B44" s="14" t="s">
        <v>67</v>
      </c>
      <c r="C44" s="14" t="s">
        <v>57</v>
      </c>
      <c r="D44" s="5">
        <v>24</v>
      </c>
      <c r="E44" s="5">
        <v>10</v>
      </c>
      <c r="F44" s="4">
        <v>2</v>
      </c>
      <c r="G44" s="4">
        <v>10</v>
      </c>
      <c r="H44" s="4">
        <v>17</v>
      </c>
      <c r="I44" s="25">
        <v>2</v>
      </c>
      <c r="J44" s="4">
        <v>3</v>
      </c>
      <c r="K44" s="4">
        <v>8</v>
      </c>
      <c r="L44" s="4">
        <v>15</v>
      </c>
      <c r="M44" s="4">
        <v>25</v>
      </c>
      <c r="N44" s="25">
        <v>1</v>
      </c>
      <c r="O44" s="25">
        <v>3</v>
      </c>
      <c r="P44" s="25">
        <v>1</v>
      </c>
      <c r="Q44" s="25">
        <v>1</v>
      </c>
      <c r="R44" s="31">
        <v>-4.9999999999999989E-2</v>
      </c>
      <c r="S44" s="12">
        <v>28</v>
      </c>
      <c r="T44" s="6">
        <v>4</v>
      </c>
      <c r="U44" s="25">
        <v>4</v>
      </c>
      <c r="V44" s="32" t="s">
        <v>3107</v>
      </c>
      <c r="W44" s="4">
        <v>0</v>
      </c>
      <c r="X44" s="33" t="s">
        <v>75</v>
      </c>
      <c r="Y44" s="5" t="s">
        <v>75</v>
      </c>
      <c r="Z44" s="6">
        <v>10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3108</v>
      </c>
    </row>
    <row r="45" spans="1:31" x14ac:dyDescent="0.25">
      <c r="A45" s="14" t="s">
        <v>1821</v>
      </c>
      <c r="B45" s="14" t="s">
        <v>67</v>
      </c>
      <c r="C45" s="14" t="s">
        <v>57</v>
      </c>
      <c r="D45" s="5">
        <v>38</v>
      </c>
      <c r="E45" s="5">
        <v>23</v>
      </c>
      <c r="F45" s="4">
        <v>1</v>
      </c>
      <c r="G45" s="4">
        <v>15</v>
      </c>
      <c r="H45" s="4">
        <v>20</v>
      </c>
      <c r="I45" s="25">
        <v>1</v>
      </c>
      <c r="J45" s="4">
        <v>3</v>
      </c>
      <c r="K45" s="4">
        <v>8</v>
      </c>
      <c r="L45" s="4">
        <v>15</v>
      </c>
      <c r="M45" s="4">
        <v>25</v>
      </c>
      <c r="N45" s="25">
        <v>1</v>
      </c>
      <c r="O45" s="25">
        <v>3</v>
      </c>
      <c r="P45" s="25">
        <v>1</v>
      </c>
      <c r="Q45" s="25">
        <v>1</v>
      </c>
      <c r="R45" s="31">
        <v>-4.9999999999999989E-2</v>
      </c>
      <c r="S45" s="12">
        <v>38</v>
      </c>
      <c r="T45" s="6">
        <v>0</v>
      </c>
      <c r="U45" s="25">
        <v>4</v>
      </c>
      <c r="V45" s="32" t="s">
        <v>3107</v>
      </c>
      <c r="W45" s="4">
        <v>0</v>
      </c>
      <c r="X45" s="33" t="s">
        <v>75</v>
      </c>
      <c r="Y45" s="5" t="s">
        <v>75</v>
      </c>
      <c r="Z45" s="6">
        <v>23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3108</v>
      </c>
    </row>
    <row r="46" spans="1:31" x14ac:dyDescent="0.25">
      <c r="A46" s="14" t="s">
        <v>2852</v>
      </c>
      <c r="B46" s="14" t="s">
        <v>68</v>
      </c>
      <c r="C46" s="14" t="s">
        <v>57</v>
      </c>
      <c r="D46" s="5">
        <v>1</v>
      </c>
      <c r="E46" s="5">
        <v>0</v>
      </c>
      <c r="F46" s="4">
        <v>500</v>
      </c>
      <c r="G46" s="4">
        <v>137</v>
      </c>
      <c r="H46" s="4">
        <v>99</v>
      </c>
      <c r="I46" s="25">
        <v>99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2</v>
      </c>
      <c r="U46" s="25">
        <v>1</v>
      </c>
      <c r="V46" s="32" t="s">
        <v>3107</v>
      </c>
      <c r="W46" s="4">
        <v>0</v>
      </c>
      <c r="X46" s="33" t="s">
        <v>75</v>
      </c>
      <c r="Y46" s="5" t="s">
        <v>75</v>
      </c>
      <c r="Z46" s="6">
        <v>0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3108</v>
      </c>
    </row>
    <row r="47" spans="1:31" x14ac:dyDescent="0.25">
      <c r="A47" s="14" t="s">
        <v>212</v>
      </c>
      <c r="B47" s="14" t="s">
        <v>69</v>
      </c>
      <c r="C47" s="14" t="s">
        <v>57</v>
      </c>
      <c r="D47" s="5">
        <v>1</v>
      </c>
      <c r="E47" s="5">
        <v>1</v>
      </c>
      <c r="F47" s="4">
        <v>43</v>
      </c>
      <c r="G47" s="4">
        <v>38</v>
      </c>
      <c r="H47" s="4">
        <v>131</v>
      </c>
      <c r="I47" s="25">
        <v>38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1</v>
      </c>
      <c r="Q47" s="25">
        <v>2</v>
      </c>
      <c r="R47" s="31">
        <v>4.6259292692714853E-18</v>
      </c>
      <c r="S47" s="12">
        <v>5</v>
      </c>
      <c r="T47" s="6">
        <v>4</v>
      </c>
      <c r="U47" s="25">
        <v>1</v>
      </c>
      <c r="V47" s="32" t="s">
        <v>3107</v>
      </c>
      <c r="W47" s="4">
        <v>0</v>
      </c>
      <c r="X47" s="33" t="s">
        <v>75</v>
      </c>
      <c r="Y47" s="5" t="s">
        <v>75</v>
      </c>
      <c r="Z47" s="6">
        <v>1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3108</v>
      </c>
    </row>
    <row r="48" spans="1:31" x14ac:dyDescent="0.25">
      <c r="A48" s="14" t="s">
        <v>2822</v>
      </c>
      <c r="B48" s="14" t="s">
        <v>69</v>
      </c>
      <c r="C48" s="14" t="s">
        <v>57</v>
      </c>
      <c r="D48" s="5">
        <v>1</v>
      </c>
      <c r="E48" s="5">
        <v>0</v>
      </c>
      <c r="F48" s="4">
        <v>500</v>
      </c>
      <c r="G48" s="4">
        <v>124</v>
      </c>
      <c r="H48" s="4">
        <v>109</v>
      </c>
      <c r="I48" s="25">
        <v>109</v>
      </c>
      <c r="J48" s="4">
        <v>5</v>
      </c>
      <c r="K48" s="4">
        <v>10</v>
      </c>
      <c r="L48" s="4">
        <v>20</v>
      </c>
      <c r="M48" s="4">
        <v>40</v>
      </c>
      <c r="N48" s="25">
        <v>5</v>
      </c>
      <c r="O48" s="25">
        <v>1000</v>
      </c>
      <c r="P48" s="25">
        <v>3</v>
      </c>
      <c r="Q48" s="25">
        <v>3</v>
      </c>
      <c r="R48" s="31">
        <v>3.0000000000000013E-2</v>
      </c>
      <c r="S48" s="12">
        <v>1</v>
      </c>
      <c r="T48" s="6">
        <v>0</v>
      </c>
      <c r="U48" s="25">
        <v>1</v>
      </c>
      <c r="V48" s="32" t="s">
        <v>3107</v>
      </c>
      <c r="W48" s="4">
        <v>0</v>
      </c>
      <c r="X48" s="33" t="s">
        <v>75</v>
      </c>
      <c r="Y48" s="5" t="s">
        <v>75</v>
      </c>
      <c r="Z48" s="6">
        <v>0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3108</v>
      </c>
    </row>
    <row r="49" spans="1:31" x14ac:dyDescent="0.25">
      <c r="A49" s="14" t="s">
        <v>2392</v>
      </c>
      <c r="B49" s="14" t="s">
        <v>69</v>
      </c>
      <c r="C49" s="14" t="s">
        <v>57</v>
      </c>
      <c r="D49" s="5">
        <v>2</v>
      </c>
      <c r="E49" s="5">
        <v>1</v>
      </c>
      <c r="F49" s="4">
        <v>50</v>
      </c>
      <c r="G49" s="4">
        <v>12</v>
      </c>
      <c r="H49" s="4">
        <v>28</v>
      </c>
      <c r="I49" s="25">
        <v>12</v>
      </c>
      <c r="J49" s="4">
        <v>5</v>
      </c>
      <c r="K49" s="4">
        <v>10</v>
      </c>
      <c r="L49" s="4">
        <v>20</v>
      </c>
      <c r="M49" s="4">
        <v>40</v>
      </c>
      <c r="N49" s="25">
        <v>3</v>
      </c>
      <c r="O49" s="25">
        <v>20</v>
      </c>
      <c r="P49" s="25">
        <v>1</v>
      </c>
      <c r="Q49" s="25">
        <v>2</v>
      </c>
      <c r="R49" s="31">
        <v>6.4763009769800799E-18</v>
      </c>
      <c r="S49" s="12">
        <v>10</v>
      </c>
      <c r="T49" s="6">
        <v>8</v>
      </c>
      <c r="U49" s="25">
        <v>3</v>
      </c>
      <c r="V49" s="32" t="s">
        <v>3107</v>
      </c>
      <c r="W49" s="4">
        <v>0</v>
      </c>
      <c r="X49" s="33" t="s">
        <v>75</v>
      </c>
      <c r="Y49" s="5" t="s">
        <v>75</v>
      </c>
      <c r="Z49" s="6">
        <v>1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3108</v>
      </c>
    </row>
    <row r="50" spans="1:31" x14ac:dyDescent="0.25">
      <c r="A50" s="14" t="s">
        <v>2913</v>
      </c>
      <c r="B50" s="14" t="s">
        <v>69</v>
      </c>
      <c r="C50" s="14" t="s">
        <v>57</v>
      </c>
      <c r="D50" s="5">
        <v>6</v>
      </c>
      <c r="E50" s="5">
        <v>0</v>
      </c>
      <c r="F50" s="4">
        <v>197</v>
      </c>
      <c r="G50" s="4">
        <v>33</v>
      </c>
      <c r="H50" s="4">
        <v>65</v>
      </c>
      <c r="I50" s="25">
        <v>33</v>
      </c>
      <c r="J50" s="4">
        <v>5</v>
      </c>
      <c r="K50" s="4">
        <v>10</v>
      </c>
      <c r="L50" s="4">
        <v>20</v>
      </c>
      <c r="M50" s="4">
        <v>40</v>
      </c>
      <c r="N50" s="25">
        <v>4</v>
      </c>
      <c r="O50" s="25">
        <v>40</v>
      </c>
      <c r="P50" s="25">
        <v>1</v>
      </c>
      <c r="Q50" s="25">
        <v>2</v>
      </c>
      <c r="R50" s="31">
        <v>4.6259292692714853E-18</v>
      </c>
      <c r="S50" s="12">
        <v>5</v>
      </c>
      <c r="T50" s="6">
        <v>-1</v>
      </c>
      <c r="U50" s="25">
        <v>1</v>
      </c>
      <c r="V50" s="32" t="s">
        <v>3107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3108</v>
      </c>
    </row>
    <row r="51" spans="1:31" x14ac:dyDescent="0.25">
      <c r="A51" s="14" t="s">
        <v>2832</v>
      </c>
      <c r="B51" s="14" t="s">
        <v>69</v>
      </c>
      <c r="C51" s="14" t="s">
        <v>57</v>
      </c>
      <c r="D51" s="5">
        <v>1</v>
      </c>
      <c r="E51" s="5">
        <v>0</v>
      </c>
      <c r="F51" s="4">
        <v>500</v>
      </c>
      <c r="G51" s="4">
        <v>500</v>
      </c>
      <c r="H51" s="4">
        <v>58</v>
      </c>
      <c r="I51" s="25">
        <v>58</v>
      </c>
      <c r="J51" s="4">
        <v>5</v>
      </c>
      <c r="K51" s="4">
        <v>10</v>
      </c>
      <c r="L51" s="4">
        <v>20</v>
      </c>
      <c r="M51" s="4">
        <v>40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3107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3108</v>
      </c>
    </row>
    <row r="52" spans="1:31" x14ac:dyDescent="0.25">
      <c r="A52" s="14" t="s">
        <v>1441</v>
      </c>
      <c r="B52" s="14" t="s">
        <v>69</v>
      </c>
      <c r="C52" s="14" t="s">
        <v>57</v>
      </c>
      <c r="D52" s="5">
        <v>1</v>
      </c>
      <c r="E52" s="5">
        <v>1</v>
      </c>
      <c r="F52" s="4">
        <v>41</v>
      </c>
      <c r="G52" s="4">
        <v>37</v>
      </c>
      <c r="H52" s="4">
        <v>71</v>
      </c>
      <c r="I52" s="25">
        <v>37</v>
      </c>
      <c r="J52" s="4">
        <v>5</v>
      </c>
      <c r="K52" s="4">
        <v>10</v>
      </c>
      <c r="L52" s="4">
        <v>20</v>
      </c>
      <c r="M52" s="4">
        <v>40</v>
      </c>
      <c r="N52" s="25">
        <v>4</v>
      </c>
      <c r="O52" s="25">
        <v>40</v>
      </c>
      <c r="P52" s="25">
        <v>1</v>
      </c>
      <c r="Q52" s="25">
        <v>2</v>
      </c>
      <c r="R52" s="31">
        <v>4.6259292692714853E-18</v>
      </c>
      <c r="S52" s="12">
        <v>5</v>
      </c>
      <c r="T52" s="6">
        <v>4</v>
      </c>
      <c r="U52" s="25">
        <v>1</v>
      </c>
      <c r="V52" s="32" t="s">
        <v>3107</v>
      </c>
      <c r="W52" s="4">
        <v>0</v>
      </c>
      <c r="X52" s="33" t="s">
        <v>75</v>
      </c>
      <c r="Y52" s="5" t="s">
        <v>75</v>
      </c>
      <c r="Z52" s="6">
        <v>1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3108</v>
      </c>
    </row>
    <row r="53" spans="1:31" x14ac:dyDescent="0.25">
      <c r="A53" s="14" t="s">
        <v>100</v>
      </c>
      <c r="B53" s="14" t="s">
        <v>70</v>
      </c>
      <c r="C53" s="14" t="s">
        <v>57</v>
      </c>
      <c r="D53" s="5">
        <v>5</v>
      </c>
      <c r="E53" s="5">
        <v>2</v>
      </c>
      <c r="F53" s="4">
        <v>11</v>
      </c>
      <c r="G53" s="4">
        <v>113</v>
      </c>
      <c r="H53" s="4">
        <v>80</v>
      </c>
      <c r="I53" s="25">
        <v>11</v>
      </c>
      <c r="J53" s="4">
        <v>3</v>
      </c>
      <c r="K53" s="4">
        <v>8</v>
      </c>
      <c r="L53" s="4">
        <v>15</v>
      </c>
      <c r="M53" s="4">
        <v>25</v>
      </c>
      <c r="N53" s="25">
        <v>3</v>
      </c>
      <c r="O53" s="25">
        <v>15</v>
      </c>
      <c r="P53" s="25">
        <v>1</v>
      </c>
      <c r="Q53" s="25">
        <v>1</v>
      </c>
      <c r="R53" s="31">
        <v>-2.3333333333333327E-2</v>
      </c>
      <c r="S53" s="12">
        <v>3</v>
      </c>
      <c r="T53" s="6">
        <v>-2</v>
      </c>
      <c r="U53" s="25">
        <v>1</v>
      </c>
      <c r="V53" s="32" t="s">
        <v>3107</v>
      </c>
      <c r="W53" s="4">
        <v>0</v>
      </c>
      <c r="X53" s="33" t="s">
        <v>75</v>
      </c>
      <c r="Y53" s="5" t="s">
        <v>75</v>
      </c>
      <c r="Z53" s="6">
        <v>2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3108</v>
      </c>
    </row>
    <row r="54" spans="1:31" x14ac:dyDescent="0.25">
      <c r="A54" s="14" t="s">
        <v>2786</v>
      </c>
      <c r="B54" s="14" t="s">
        <v>70</v>
      </c>
      <c r="C54" s="14" t="s">
        <v>57</v>
      </c>
      <c r="D54" s="5">
        <v>2</v>
      </c>
      <c r="E54" s="5">
        <v>0</v>
      </c>
      <c r="F54" s="4">
        <v>500</v>
      </c>
      <c r="G54" s="4">
        <v>63</v>
      </c>
      <c r="H54" s="4">
        <v>151</v>
      </c>
      <c r="I54" s="25">
        <v>63</v>
      </c>
      <c r="J54" s="4">
        <v>3</v>
      </c>
      <c r="K54" s="4">
        <v>8</v>
      </c>
      <c r="L54" s="4">
        <v>15</v>
      </c>
      <c r="M54" s="4">
        <v>25</v>
      </c>
      <c r="N54" s="25">
        <v>5</v>
      </c>
      <c r="O54" s="25">
        <v>1000</v>
      </c>
      <c r="P54" s="25">
        <v>3</v>
      </c>
      <c r="Q54" s="25">
        <v>3</v>
      </c>
      <c r="R54" s="31">
        <v>3.0000000000000013E-2</v>
      </c>
      <c r="S54" s="12">
        <v>1</v>
      </c>
      <c r="T54" s="6">
        <v>-1</v>
      </c>
      <c r="U54" s="25">
        <v>1</v>
      </c>
      <c r="V54" s="32" t="s">
        <v>3107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3108</v>
      </c>
    </row>
    <row r="55" spans="1:31" x14ac:dyDescent="0.25">
      <c r="A55" s="14" t="s">
        <v>848</v>
      </c>
      <c r="B55" s="14" t="s">
        <v>70</v>
      </c>
      <c r="C55" s="14" t="s">
        <v>57</v>
      </c>
      <c r="D55" s="5">
        <v>3</v>
      </c>
      <c r="E55" s="5">
        <v>0</v>
      </c>
      <c r="F55" s="4">
        <v>12</v>
      </c>
      <c r="G55" s="4">
        <v>104</v>
      </c>
      <c r="H55" s="4">
        <v>1</v>
      </c>
      <c r="I55" s="25">
        <v>1</v>
      </c>
      <c r="J55" s="4">
        <v>3</v>
      </c>
      <c r="K55" s="4">
        <v>8</v>
      </c>
      <c r="L55" s="4">
        <v>15</v>
      </c>
      <c r="M55" s="4">
        <v>25</v>
      </c>
      <c r="N55" s="25">
        <v>1</v>
      </c>
      <c r="O55" s="25">
        <v>3</v>
      </c>
      <c r="P55" s="25">
        <v>1</v>
      </c>
      <c r="Q55" s="25">
        <v>3</v>
      </c>
      <c r="R55" s="31">
        <v>5.0000000000000031E-2</v>
      </c>
      <c r="S55" s="12">
        <v>11</v>
      </c>
      <c r="T55" s="6">
        <v>8</v>
      </c>
      <c r="U55" s="25">
        <v>3</v>
      </c>
      <c r="V55" s="32" t="s">
        <v>3107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3108</v>
      </c>
    </row>
    <row r="56" spans="1:31" x14ac:dyDescent="0.25">
      <c r="A56" s="14" t="s">
        <v>171</v>
      </c>
      <c r="B56" s="14" t="s">
        <v>71</v>
      </c>
      <c r="C56" s="14" t="s">
        <v>57</v>
      </c>
      <c r="D56" s="5">
        <v>23</v>
      </c>
      <c r="E56" s="5">
        <v>10</v>
      </c>
      <c r="F56" s="4">
        <v>14</v>
      </c>
      <c r="G56" s="4">
        <v>63</v>
      </c>
      <c r="H56" s="4">
        <v>8</v>
      </c>
      <c r="I56" s="25">
        <v>8</v>
      </c>
      <c r="J56" s="4">
        <v>3</v>
      </c>
      <c r="K56" s="4">
        <v>8</v>
      </c>
      <c r="L56" s="4">
        <v>15</v>
      </c>
      <c r="M56" s="4">
        <v>25</v>
      </c>
      <c r="N56" s="25">
        <v>2</v>
      </c>
      <c r="O56" s="25">
        <v>8</v>
      </c>
      <c r="P56" s="25">
        <v>1</v>
      </c>
      <c r="Q56" s="25">
        <v>3</v>
      </c>
      <c r="R56" s="31">
        <v>3.3333333333333354E-2</v>
      </c>
      <c r="S56" s="12">
        <v>11</v>
      </c>
      <c r="T56" s="6">
        <v>-12</v>
      </c>
      <c r="U56" s="25">
        <v>3</v>
      </c>
      <c r="V56" s="32" t="s">
        <v>3107</v>
      </c>
      <c r="W56" s="4">
        <v>0</v>
      </c>
      <c r="X56" s="33" t="s">
        <v>75</v>
      </c>
      <c r="Y56" s="5" t="s">
        <v>75</v>
      </c>
      <c r="Z56" s="6">
        <v>10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3108</v>
      </c>
    </row>
    <row r="57" spans="1:31" x14ac:dyDescent="0.25">
      <c r="A57" s="14" t="s">
        <v>2874</v>
      </c>
      <c r="B57" s="14" t="s">
        <v>71</v>
      </c>
      <c r="C57" s="14" t="s">
        <v>57</v>
      </c>
      <c r="D57" s="5">
        <v>1</v>
      </c>
      <c r="E57" s="5">
        <v>0</v>
      </c>
      <c r="F57" s="4">
        <v>500</v>
      </c>
      <c r="G57" s="4">
        <v>60</v>
      </c>
      <c r="H57" s="4">
        <v>124</v>
      </c>
      <c r="I57" s="25">
        <v>60</v>
      </c>
      <c r="J57" s="4">
        <v>3</v>
      </c>
      <c r="K57" s="4">
        <v>8</v>
      </c>
      <c r="L57" s="4">
        <v>15</v>
      </c>
      <c r="M57" s="4">
        <v>25</v>
      </c>
      <c r="N57" s="25">
        <v>5</v>
      </c>
      <c r="O57" s="25">
        <v>1000</v>
      </c>
      <c r="P57" s="25">
        <v>3</v>
      </c>
      <c r="Q57" s="25">
        <v>3</v>
      </c>
      <c r="R57" s="31">
        <v>3.0000000000000013E-2</v>
      </c>
      <c r="S57" s="12">
        <v>1</v>
      </c>
      <c r="T57" s="6">
        <v>0</v>
      </c>
      <c r="U57" s="25">
        <v>1</v>
      </c>
      <c r="V57" s="32" t="s">
        <v>3107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3108</v>
      </c>
    </row>
    <row r="58" spans="1:31" x14ac:dyDescent="0.25">
      <c r="A58" s="14" t="s">
        <v>2424</v>
      </c>
      <c r="B58" s="14" t="s">
        <v>71</v>
      </c>
      <c r="C58" s="14" t="s">
        <v>57</v>
      </c>
      <c r="D58" s="5">
        <v>3</v>
      </c>
      <c r="E58" s="5">
        <v>1</v>
      </c>
      <c r="F58" s="4">
        <v>16</v>
      </c>
      <c r="G58" s="4">
        <v>28</v>
      </c>
      <c r="H58" s="4">
        <v>65</v>
      </c>
      <c r="I58" s="25">
        <v>16</v>
      </c>
      <c r="J58" s="4">
        <v>3</v>
      </c>
      <c r="K58" s="4">
        <v>8</v>
      </c>
      <c r="L58" s="4">
        <v>15</v>
      </c>
      <c r="M58" s="4">
        <v>25</v>
      </c>
      <c r="N58" s="25">
        <v>4</v>
      </c>
      <c r="O58" s="25">
        <v>25</v>
      </c>
      <c r="P58" s="25">
        <v>1</v>
      </c>
      <c r="Q58" s="25">
        <v>1</v>
      </c>
      <c r="R58" s="31">
        <v>-1.6666666666666663E-2</v>
      </c>
      <c r="S58" s="12">
        <v>2</v>
      </c>
      <c r="T58" s="6">
        <v>-1</v>
      </c>
      <c r="U58" s="25">
        <v>1</v>
      </c>
      <c r="V58" s="32" t="s">
        <v>3107</v>
      </c>
      <c r="W58" s="4">
        <v>0</v>
      </c>
      <c r="X58" s="33" t="s">
        <v>75</v>
      </c>
      <c r="Y58" s="5" t="s">
        <v>75</v>
      </c>
      <c r="Z58" s="6">
        <v>1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3108</v>
      </c>
    </row>
    <row r="59" spans="1:31" x14ac:dyDescent="0.25">
      <c r="A59" s="14" t="s">
        <v>890</v>
      </c>
      <c r="B59" s="14" t="s">
        <v>61</v>
      </c>
      <c r="C59" s="14" t="s">
        <v>54</v>
      </c>
      <c r="D59" s="5">
        <v>40</v>
      </c>
      <c r="E59" s="5">
        <v>0</v>
      </c>
      <c r="F59" s="4">
        <v>13</v>
      </c>
      <c r="G59" s="4">
        <v>3</v>
      </c>
      <c r="H59" s="4">
        <v>1</v>
      </c>
      <c r="I59" s="25">
        <v>1</v>
      </c>
      <c r="J59" s="4">
        <v>3</v>
      </c>
      <c r="K59" s="4">
        <v>8</v>
      </c>
      <c r="L59" s="4">
        <v>15</v>
      </c>
      <c r="M59" s="4">
        <v>25</v>
      </c>
      <c r="N59" s="25">
        <v>1</v>
      </c>
      <c r="O59" s="25">
        <v>3</v>
      </c>
      <c r="P59" s="25">
        <v>2</v>
      </c>
      <c r="Q59" s="25">
        <v>3</v>
      </c>
      <c r="R59" s="31">
        <v>0.10000000000000003</v>
      </c>
      <c r="S59" s="12">
        <v>58</v>
      </c>
      <c r="T59" s="6">
        <v>18</v>
      </c>
      <c r="U59" s="25">
        <v>4</v>
      </c>
      <c r="V59" s="32" t="s">
        <v>3107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3108</v>
      </c>
    </row>
    <row r="60" spans="1:31" x14ac:dyDescent="0.25">
      <c r="A60" s="14" t="s">
        <v>787</v>
      </c>
      <c r="B60" s="14" t="s">
        <v>62</v>
      </c>
      <c r="C60" s="14" t="s">
        <v>54</v>
      </c>
      <c r="D60" s="5">
        <v>40</v>
      </c>
      <c r="E60" s="5">
        <v>0</v>
      </c>
      <c r="F60" s="4">
        <v>4</v>
      </c>
      <c r="G60" s="4">
        <v>5</v>
      </c>
      <c r="H60" s="4">
        <v>2</v>
      </c>
      <c r="I60" s="25">
        <v>2</v>
      </c>
      <c r="J60" s="4">
        <v>5</v>
      </c>
      <c r="K60" s="4">
        <v>10</v>
      </c>
      <c r="L60" s="4">
        <v>20</v>
      </c>
      <c r="M60" s="4">
        <v>40</v>
      </c>
      <c r="N60" s="25">
        <v>1</v>
      </c>
      <c r="O60" s="25">
        <v>5</v>
      </c>
      <c r="P60" s="25">
        <v>3</v>
      </c>
      <c r="Q60" s="25">
        <v>3</v>
      </c>
      <c r="R60" s="31">
        <v>0.15000000000000005</v>
      </c>
      <c r="S60" s="12">
        <v>79</v>
      </c>
      <c r="T60" s="6">
        <v>39</v>
      </c>
      <c r="U60" s="25">
        <v>4</v>
      </c>
      <c r="V60" s="32" t="s">
        <v>3107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3108</v>
      </c>
    </row>
    <row r="61" spans="1:31" x14ac:dyDescent="0.25">
      <c r="A61" s="14" t="s">
        <v>2830</v>
      </c>
      <c r="B61" s="14" t="s">
        <v>62</v>
      </c>
      <c r="C61" s="14" t="s">
        <v>54</v>
      </c>
      <c r="D61" s="5">
        <v>1</v>
      </c>
      <c r="E61" s="5">
        <v>0</v>
      </c>
      <c r="F61" s="4">
        <v>500</v>
      </c>
      <c r="G61" s="4">
        <v>54</v>
      </c>
      <c r="H61" s="4">
        <v>109</v>
      </c>
      <c r="I61" s="25">
        <v>54</v>
      </c>
      <c r="J61" s="4">
        <v>5</v>
      </c>
      <c r="K61" s="4">
        <v>10</v>
      </c>
      <c r="L61" s="4">
        <v>20</v>
      </c>
      <c r="M61" s="4">
        <v>40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2</v>
      </c>
      <c r="U61" s="25">
        <v>1</v>
      </c>
      <c r="V61" s="32" t="s">
        <v>3107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3108</v>
      </c>
    </row>
    <row r="62" spans="1:31" x14ac:dyDescent="0.25">
      <c r="A62" s="14" t="s">
        <v>2794</v>
      </c>
      <c r="B62" s="14" t="s">
        <v>62</v>
      </c>
      <c r="C62" s="14" t="s">
        <v>54</v>
      </c>
      <c r="D62" s="5">
        <v>1</v>
      </c>
      <c r="E62" s="5">
        <v>0</v>
      </c>
      <c r="F62" s="4">
        <v>500</v>
      </c>
      <c r="G62" s="4">
        <v>123</v>
      </c>
      <c r="H62" s="4">
        <v>51</v>
      </c>
      <c r="I62" s="25">
        <v>51</v>
      </c>
      <c r="J62" s="4">
        <v>5</v>
      </c>
      <c r="K62" s="4">
        <v>10</v>
      </c>
      <c r="L62" s="4">
        <v>20</v>
      </c>
      <c r="M62" s="4">
        <v>40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2</v>
      </c>
      <c r="U62" s="25">
        <v>1</v>
      </c>
      <c r="V62" s="32" t="s">
        <v>3107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3108</v>
      </c>
    </row>
    <row r="63" spans="1:31" x14ac:dyDescent="0.25">
      <c r="A63" s="14" t="s">
        <v>2544</v>
      </c>
      <c r="B63" s="14" t="s">
        <v>62</v>
      </c>
      <c r="C63" s="14" t="s">
        <v>54</v>
      </c>
      <c r="D63" s="5">
        <v>19</v>
      </c>
      <c r="E63" s="5">
        <v>0</v>
      </c>
      <c r="F63" s="4">
        <v>17</v>
      </c>
      <c r="G63" s="4">
        <v>16</v>
      </c>
      <c r="H63" s="4">
        <v>29</v>
      </c>
      <c r="I63" s="25">
        <v>16</v>
      </c>
      <c r="J63" s="4">
        <v>5</v>
      </c>
      <c r="K63" s="4">
        <v>10</v>
      </c>
      <c r="L63" s="4">
        <v>20</v>
      </c>
      <c r="M63" s="4">
        <v>40</v>
      </c>
      <c r="N63" s="25">
        <v>3</v>
      </c>
      <c r="O63" s="25">
        <v>20</v>
      </c>
      <c r="P63" s="25">
        <v>2</v>
      </c>
      <c r="Q63" s="25">
        <v>2</v>
      </c>
      <c r="R63" s="31">
        <v>2.3333333333333341E-2</v>
      </c>
      <c r="S63" s="12">
        <v>27</v>
      </c>
      <c r="T63" s="6">
        <v>8</v>
      </c>
      <c r="U63" s="25">
        <v>4</v>
      </c>
      <c r="V63" s="32" t="s">
        <v>3107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3108</v>
      </c>
    </row>
    <row r="64" spans="1:31" x14ac:dyDescent="0.25">
      <c r="A64" s="14" t="s">
        <v>2574</v>
      </c>
      <c r="B64" s="14" t="s">
        <v>62</v>
      </c>
      <c r="C64" s="14" t="s">
        <v>54</v>
      </c>
      <c r="D64" s="5">
        <v>3</v>
      </c>
      <c r="E64" s="5">
        <v>0</v>
      </c>
      <c r="F64" s="4">
        <v>126</v>
      </c>
      <c r="G64" s="4">
        <v>60</v>
      </c>
      <c r="H64" s="4">
        <v>88</v>
      </c>
      <c r="I64" s="25">
        <v>60</v>
      </c>
      <c r="J64" s="4">
        <v>5</v>
      </c>
      <c r="K64" s="4">
        <v>10</v>
      </c>
      <c r="L64" s="4">
        <v>20</v>
      </c>
      <c r="M64" s="4">
        <v>40</v>
      </c>
      <c r="N64" s="25">
        <v>5</v>
      </c>
      <c r="O64" s="25">
        <v>1000</v>
      </c>
      <c r="P64" s="25">
        <v>3</v>
      </c>
      <c r="Q64" s="25">
        <v>3</v>
      </c>
      <c r="R64" s="31">
        <v>3.0000000000000013E-2</v>
      </c>
      <c r="S64" s="12">
        <v>3</v>
      </c>
      <c r="T64" s="6">
        <v>0</v>
      </c>
      <c r="U64" s="25">
        <v>1</v>
      </c>
      <c r="V64" s="32" t="s">
        <v>3107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3108</v>
      </c>
    </row>
    <row r="65" spans="1:31" x14ac:dyDescent="0.25">
      <c r="A65" s="14" t="s">
        <v>2839</v>
      </c>
      <c r="B65" s="14" t="s">
        <v>63</v>
      </c>
      <c r="C65" s="14" t="s">
        <v>54</v>
      </c>
      <c r="D65" s="5">
        <v>1</v>
      </c>
      <c r="E65" s="5">
        <v>0</v>
      </c>
      <c r="F65" s="4">
        <v>500</v>
      </c>
      <c r="G65" s="4">
        <v>500</v>
      </c>
      <c r="H65" s="4">
        <v>180</v>
      </c>
      <c r="I65" s="25">
        <v>180</v>
      </c>
      <c r="J65" s="4">
        <v>5</v>
      </c>
      <c r="K65" s="4">
        <v>10</v>
      </c>
      <c r="L65" s="4">
        <v>20</v>
      </c>
      <c r="M65" s="4">
        <v>40</v>
      </c>
      <c r="N65" s="25">
        <v>5</v>
      </c>
      <c r="O65" s="25">
        <v>1000</v>
      </c>
      <c r="P65" s="25">
        <v>3</v>
      </c>
      <c r="Q65" s="25">
        <v>3</v>
      </c>
      <c r="R65" s="31">
        <v>3.0000000000000013E-2</v>
      </c>
      <c r="S65" s="12">
        <v>5</v>
      </c>
      <c r="T65" s="6">
        <v>4</v>
      </c>
      <c r="U65" s="25">
        <v>1</v>
      </c>
      <c r="V65" s="32" t="s">
        <v>3107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3108</v>
      </c>
    </row>
    <row r="66" spans="1:31" x14ac:dyDescent="0.25">
      <c r="A66" s="14" t="s">
        <v>2819</v>
      </c>
      <c r="B66" s="14" t="s">
        <v>67</v>
      </c>
      <c r="C66" s="14" t="s">
        <v>54</v>
      </c>
      <c r="D66" s="5">
        <v>1</v>
      </c>
      <c r="E66" s="5">
        <v>0</v>
      </c>
      <c r="F66" s="4">
        <v>500</v>
      </c>
      <c r="G66" s="4">
        <v>87</v>
      </c>
      <c r="H66" s="4">
        <v>26</v>
      </c>
      <c r="I66" s="25">
        <v>26</v>
      </c>
      <c r="J66" s="4">
        <v>3</v>
      </c>
      <c r="K66" s="4">
        <v>8</v>
      </c>
      <c r="L66" s="4">
        <v>15</v>
      </c>
      <c r="M66" s="4">
        <v>25</v>
      </c>
      <c r="N66" s="25">
        <v>5</v>
      </c>
      <c r="O66" s="25">
        <v>1000</v>
      </c>
      <c r="P66" s="25">
        <v>3</v>
      </c>
      <c r="Q66" s="25">
        <v>3</v>
      </c>
      <c r="R66" s="31">
        <v>3.0000000000000013E-2</v>
      </c>
      <c r="S66" s="12">
        <v>1</v>
      </c>
      <c r="T66" s="6">
        <v>0</v>
      </c>
      <c r="U66" s="25">
        <v>1</v>
      </c>
      <c r="V66" s="32" t="s">
        <v>3107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3108</v>
      </c>
    </row>
    <row r="67" spans="1:31" x14ac:dyDescent="0.25">
      <c r="A67" s="14" t="s">
        <v>2804</v>
      </c>
      <c r="B67" s="14" t="s">
        <v>67</v>
      </c>
      <c r="C67" s="14" t="s">
        <v>54</v>
      </c>
      <c r="D67" s="5">
        <v>1</v>
      </c>
      <c r="E67" s="5">
        <v>0</v>
      </c>
      <c r="F67" s="4">
        <v>500</v>
      </c>
      <c r="G67" s="4">
        <v>92</v>
      </c>
      <c r="H67" s="4">
        <v>8</v>
      </c>
      <c r="I67" s="25">
        <v>8</v>
      </c>
      <c r="J67" s="4">
        <v>3</v>
      </c>
      <c r="K67" s="4">
        <v>8</v>
      </c>
      <c r="L67" s="4">
        <v>15</v>
      </c>
      <c r="M67" s="4">
        <v>25</v>
      </c>
      <c r="N67" s="25">
        <v>2</v>
      </c>
      <c r="O67" s="25">
        <v>8</v>
      </c>
      <c r="P67" s="25">
        <v>1</v>
      </c>
      <c r="Q67" s="25">
        <v>3</v>
      </c>
      <c r="R67" s="31">
        <v>3.3333333333333354E-2</v>
      </c>
      <c r="S67" s="12">
        <v>18</v>
      </c>
      <c r="T67" s="6">
        <v>17</v>
      </c>
      <c r="U67" s="25">
        <v>4</v>
      </c>
      <c r="V67" s="32" t="s">
        <v>3107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3108</v>
      </c>
    </row>
    <row r="68" spans="1:31" x14ac:dyDescent="0.25">
      <c r="A68" s="14" t="s">
        <v>2783</v>
      </c>
      <c r="B68" s="14" t="s">
        <v>68</v>
      </c>
      <c r="C68" s="14" t="s">
        <v>54</v>
      </c>
      <c r="D68" s="5">
        <v>2</v>
      </c>
      <c r="E68" s="5">
        <v>0</v>
      </c>
      <c r="F68" s="4">
        <v>500</v>
      </c>
      <c r="G68" s="4">
        <v>126</v>
      </c>
      <c r="H68" s="4">
        <v>36</v>
      </c>
      <c r="I68" s="25">
        <v>36</v>
      </c>
      <c r="J68" s="4">
        <v>3</v>
      </c>
      <c r="K68" s="4">
        <v>8</v>
      </c>
      <c r="L68" s="4">
        <v>15</v>
      </c>
      <c r="M68" s="4">
        <v>25</v>
      </c>
      <c r="N68" s="25">
        <v>5</v>
      </c>
      <c r="O68" s="25">
        <v>1000</v>
      </c>
      <c r="P68" s="25">
        <v>3</v>
      </c>
      <c r="Q68" s="25">
        <v>3</v>
      </c>
      <c r="R68" s="31">
        <v>3.0000000000000013E-2</v>
      </c>
      <c r="S68" s="12">
        <v>3</v>
      </c>
      <c r="T68" s="6">
        <v>1</v>
      </c>
      <c r="U68" s="25">
        <v>1</v>
      </c>
      <c r="V68" s="32" t="s">
        <v>3107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3108</v>
      </c>
    </row>
    <row r="69" spans="1:31" x14ac:dyDescent="0.25">
      <c r="A69" s="14" t="s">
        <v>2554</v>
      </c>
      <c r="B69" s="14" t="s">
        <v>69</v>
      </c>
      <c r="C69" s="14" t="s">
        <v>54</v>
      </c>
      <c r="D69" s="5">
        <v>10</v>
      </c>
      <c r="E69" s="5">
        <v>0</v>
      </c>
      <c r="F69" s="4">
        <v>37</v>
      </c>
      <c r="G69" s="4">
        <v>42</v>
      </c>
      <c r="H69" s="4">
        <v>36</v>
      </c>
      <c r="I69" s="25">
        <v>36</v>
      </c>
      <c r="J69" s="4">
        <v>5</v>
      </c>
      <c r="K69" s="4">
        <v>10</v>
      </c>
      <c r="L69" s="4">
        <v>20</v>
      </c>
      <c r="M69" s="4">
        <v>40</v>
      </c>
      <c r="N69" s="25">
        <v>4</v>
      </c>
      <c r="O69" s="25">
        <v>40</v>
      </c>
      <c r="P69" s="25">
        <v>2</v>
      </c>
      <c r="Q69" s="25">
        <v>3</v>
      </c>
      <c r="R69" s="31">
        <v>3.333333333333334E-2</v>
      </c>
      <c r="S69" s="12">
        <v>5</v>
      </c>
      <c r="T69" s="6">
        <v>-5</v>
      </c>
      <c r="U69" s="25">
        <v>1</v>
      </c>
      <c r="V69" s="32" t="s">
        <v>3107</v>
      </c>
      <c r="W69" s="4">
        <v>0</v>
      </c>
      <c r="X69" s="33" t="s">
        <v>75</v>
      </c>
      <c r="Y69" s="5" t="s">
        <v>75</v>
      </c>
      <c r="Z69" s="6">
        <v>0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3108</v>
      </c>
    </row>
    <row r="70" spans="1:31" x14ac:dyDescent="0.25">
      <c r="A70" s="14" t="s">
        <v>2552</v>
      </c>
      <c r="B70" s="14" t="s">
        <v>69</v>
      </c>
      <c r="C70" s="14" t="s">
        <v>54</v>
      </c>
      <c r="D70" s="5">
        <v>11</v>
      </c>
      <c r="E70" s="5">
        <v>0</v>
      </c>
      <c r="F70" s="4">
        <v>25</v>
      </c>
      <c r="G70" s="4">
        <v>41</v>
      </c>
      <c r="H70" s="4">
        <v>33</v>
      </c>
      <c r="I70" s="25">
        <v>25</v>
      </c>
      <c r="J70" s="4">
        <v>5</v>
      </c>
      <c r="K70" s="4">
        <v>10</v>
      </c>
      <c r="L70" s="4">
        <v>20</v>
      </c>
      <c r="M70" s="4">
        <v>40</v>
      </c>
      <c r="N70" s="25">
        <v>4</v>
      </c>
      <c r="O70" s="25">
        <v>40</v>
      </c>
      <c r="P70" s="25">
        <v>2</v>
      </c>
      <c r="Q70" s="25">
        <v>3</v>
      </c>
      <c r="R70" s="31">
        <v>3.333333333333334E-2</v>
      </c>
      <c r="S70" s="12">
        <v>5</v>
      </c>
      <c r="T70" s="6">
        <v>-6</v>
      </c>
      <c r="U70" s="25">
        <v>1</v>
      </c>
      <c r="V70" s="32" t="s">
        <v>3107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3108</v>
      </c>
    </row>
    <row r="71" spans="1:31" x14ac:dyDescent="0.25">
      <c r="A71" s="14" t="s">
        <v>2805</v>
      </c>
      <c r="B71" s="14" t="s">
        <v>70</v>
      </c>
      <c r="C71" s="14" t="s">
        <v>54</v>
      </c>
      <c r="D71" s="5">
        <v>1</v>
      </c>
      <c r="E71" s="5">
        <v>0</v>
      </c>
      <c r="F71" s="4">
        <v>500</v>
      </c>
      <c r="G71" s="4">
        <v>34</v>
      </c>
      <c r="H71" s="4">
        <v>58</v>
      </c>
      <c r="I71" s="25">
        <v>34</v>
      </c>
      <c r="J71" s="4">
        <v>3</v>
      </c>
      <c r="K71" s="4">
        <v>8</v>
      </c>
      <c r="L71" s="4">
        <v>15</v>
      </c>
      <c r="M71" s="4">
        <v>25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1</v>
      </c>
      <c r="T71" s="6">
        <v>0</v>
      </c>
      <c r="U71" s="25">
        <v>1</v>
      </c>
      <c r="V71" s="32" t="s">
        <v>3107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3108</v>
      </c>
    </row>
    <row r="72" spans="1:31" x14ac:dyDescent="0.25">
      <c r="A72" s="14" t="s">
        <v>2811</v>
      </c>
      <c r="B72" s="14" t="s">
        <v>70</v>
      </c>
      <c r="C72" s="14" t="s">
        <v>54</v>
      </c>
      <c r="D72" s="5">
        <v>1</v>
      </c>
      <c r="E72" s="5">
        <v>0</v>
      </c>
      <c r="F72" s="4">
        <v>500</v>
      </c>
      <c r="G72" s="4">
        <v>6</v>
      </c>
      <c r="H72" s="4">
        <v>22</v>
      </c>
      <c r="I72" s="25">
        <v>6</v>
      </c>
      <c r="J72" s="4">
        <v>3</v>
      </c>
      <c r="K72" s="4">
        <v>8</v>
      </c>
      <c r="L72" s="4">
        <v>15</v>
      </c>
      <c r="M72" s="4">
        <v>25</v>
      </c>
      <c r="N72" s="25">
        <v>2</v>
      </c>
      <c r="O72" s="25">
        <v>8</v>
      </c>
      <c r="P72" s="25">
        <v>1</v>
      </c>
      <c r="Q72" s="25">
        <v>2</v>
      </c>
      <c r="R72" s="31">
        <v>9.2518585385429707E-18</v>
      </c>
      <c r="S72" s="12">
        <v>6</v>
      </c>
      <c r="T72" s="6">
        <v>5</v>
      </c>
      <c r="U72" s="25">
        <v>1</v>
      </c>
      <c r="V72" s="32" t="s">
        <v>3107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3108</v>
      </c>
    </row>
    <row r="73" spans="1:31" x14ac:dyDescent="0.25">
      <c r="A73" s="14" t="s">
        <v>2085</v>
      </c>
      <c r="B73" s="14" t="s">
        <v>71</v>
      </c>
      <c r="C73" s="14" t="s">
        <v>54</v>
      </c>
      <c r="D73" s="5">
        <v>5</v>
      </c>
      <c r="E73" s="5">
        <v>0</v>
      </c>
      <c r="F73" s="4">
        <v>9</v>
      </c>
      <c r="G73" s="4">
        <v>33</v>
      </c>
      <c r="H73" s="4">
        <v>37</v>
      </c>
      <c r="I73" s="25">
        <v>9</v>
      </c>
      <c r="J73" s="4">
        <v>3</v>
      </c>
      <c r="K73" s="4">
        <v>8</v>
      </c>
      <c r="L73" s="4">
        <v>15</v>
      </c>
      <c r="M73" s="4">
        <v>25</v>
      </c>
      <c r="N73" s="25">
        <v>3</v>
      </c>
      <c r="O73" s="25">
        <v>15</v>
      </c>
      <c r="P73" s="25">
        <v>1</v>
      </c>
      <c r="Q73" s="25">
        <v>1</v>
      </c>
      <c r="R73" s="31">
        <v>-2.3333333333333327E-2</v>
      </c>
      <c r="S73" s="12">
        <v>5</v>
      </c>
      <c r="T73" s="6">
        <v>0</v>
      </c>
      <c r="U73" s="25">
        <v>1</v>
      </c>
      <c r="V73" s="32" t="s">
        <v>3107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3108</v>
      </c>
    </row>
    <row r="74" spans="1:31" x14ac:dyDescent="0.25">
      <c r="A74" s="14" t="s">
        <v>2564</v>
      </c>
      <c r="B74" s="14" t="s">
        <v>71</v>
      </c>
      <c r="C74" s="14" t="s">
        <v>54</v>
      </c>
      <c r="D74" s="5">
        <v>6</v>
      </c>
      <c r="E74" s="5">
        <v>2</v>
      </c>
      <c r="F74" s="4">
        <v>54</v>
      </c>
      <c r="G74" s="4">
        <v>3</v>
      </c>
      <c r="H74" s="4">
        <v>7</v>
      </c>
      <c r="I74" s="25">
        <v>3</v>
      </c>
      <c r="J74" s="4">
        <v>3</v>
      </c>
      <c r="K74" s="4">
        <v>8</v>
      </c>
      <c r="L74" s="4">
        <v>15</v>
      </c>
      <c r="M74" s="4">
        <v>25</v>
      </c>
      <c r="N74" s="25">
        <v>1</v>
      </c>
      <c r="O74" s="25">
        <v>3</v>
      </c>
      <c r="P74" s="25">
        <v>1</v>
      </c>
      <c r="Q74" s="25">
        <v>2</v>
      </c>
      <c r="R74" s="31">
        <v>1.3877787807814457E-17</v>
      </c>
      <c r="S74" s="12">
        <v>22</v>
      </c>
      <c r="T74" s="6">
        <v>16</v>
      </c>
      <c r="U74" s="25">
        <v>4</v>
      </c>
      <c r="V74" s="32" t="s">
        <v>3107</v>
      </c>
      <c r="W74" s="4">
        <v>0</v>
      </c>
      <c r="X74" s="33" t="s">
        <v>75</v>
      </c>
      <c r="Y74" s="5" t="s">
        <v>75</v>
      </c>
      <c r="Z74" s="6">
        <v>2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3108</v>
      </c>
    </row>
    <row r="75" spans="1:31" x14ac:dyDescent="0.25">
      <c r="A75" s="14" t="s">
        <v>2614</v>
      </c>
      <c r="B75" s="14" t="s">
        <v>62</v>
      </c>
      <c r="C75" s="14" t="s">
        <v>58</v>
      </c>
      <c r="D75" s="5">
        <v>2</v>
      </c>
      <c r="E75" s="5">
        <v>0</v>
      </c>
      <c r="F75" s="4">
        <v>160</v>
      </c>
      <c r="G75" s="4">
        <v>47</v>
      </c>
      <c r="H75" s="4">
        <v>82</v>
      </c>
      <c r="I75" s="25">
        <v>47</v>
      </c>
      <c r="J75" s="4">
        <v>5</v>
      </c>
      <c r="K75" s="4">
        <v>10</v>
      </c>
      <c r="L75" s="4">
        <v>20</v>
      </c>
      <c r="M75" s="4">
        <v>40</v>
      </c>
      <c r="N75" s="25">
        <v>5</v>
      </c>
      <c r="O75" s="25">
        <v>1000</v>
      </c>
      <c r="P75" s="25">
        <v>3</v>
      </c>
      <c r="Q75" s="25">
        <v>3</v>
      </c>
      <c r="R75" s="31">
        <v>3.0000000000000013E-2</v>
      </c>
      <c r="S75" s="12">
        <v>3</v>
      </c>
      <c r="T75" s="6">
        <v>1</v>
      </c>
      <c r="U75" s="25">
        <v>1</v>
      </c>
      <c r="V75" s="32" t="s">
        <v>3107</v>
      </c>
      <c r="W75" s="4">
        <v>0</v>
      </c>
      <c r="X75" s="33" t="s">
        <v>75</v>
      </c>
      <c r="Y75" s="5" t="s">
        <v>75</v>
      </c>
      <c r="Z75" s="6">
        <v>0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3108</v>
      </c>
    </row>
    <row r="76" spans="1:31" x14ac:dyDescent="0.25">
      <c r="A76" s="14" t="s">
        <v>2788</v>
      </c>
      <c r="B76" s="14" t="s">
        <v>62</v>
      </c>
      <c r="C76" s="14" t="s">
        <v>58</v>
      </c>
      <c r="D76" s="5">
        <v>2</v>
      </c>
      <c r="E76" s="5">
        <v>0</v>
      </c>
      <c r="F76" s="4">
        <v>500</v>
      </c>
      <c r="G76" s="4">
        <v>115</v>
      </c>
      <c r="H76" s="4">
        <v>92</v>
      </c>
      <c r="I76" s="25">
        <v>92</v>
      </c>
      <c r="J76" s="4">
        <v>5</v>
      </c>
      <c r="K76" s="4">
        <v>10</v>
      </c>
      <c r="L76" s="4">
        <v>20</v>
      </c>
      <c r="M76" s="4">
        <v>40</v>
      </c>
      <c r="N76" s="25">
        <v>5</v>
      </c>
      <c r="O76" s="25">
        <v>1000</v>
      </c>
      <c r="P76" s="25">
        <v>3</v>
      </c>
      <c r="Q76" s="25">
        <v>3</v>
      </c>
      <c r="R76" s="31">
        <v>3.0000000000000013E-2</v>
      </c>
      <c r="S76" s="12">
        <v>3</v>
      </c>
      <c r="T76" s="6">
        <v>1</v>
      </c>
      <c r="U76" s="25">
        <v>1</v>
      </c>
      <c r="V76" s="32" t="s">
        <v>3107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3108</v>
      </c>
    </row>
    <row r="77" spans="1:31" x14ac:dyDescent="0.25">
      <c r="A77" s="14" t="s">
        <v>1151</v>
      </c>
      <c r="B77" s="14" t="s">
        <v>62</v>
      </c>
      <c r="C77" s="14" t="s">
        <v>58</v>
      </c>
      <c r="D77" s="5">
        <v>84</v>
      </c>
      <c r="E77" s="5">
        <v>0</v>
      </c>
      <c r="F77" s="4">
        <v>3</v>
      </c>
      <c r="G77" s="4">
        <v>1</v>
      </c>
      <c r="H77" s="4">
        <v>71</v>
      </c>
      <c r="I77" s="25">
        <v>1</v>
      </c>
      <c r="J77" s="4">
        <v>5</v>
      </c>
      <c r="K77" s="4">
        <v>10</v>
      </c>
      <c r="L77" s="4">
        <v>20</v>
      </c>
      <c r="M77" s="4">
        <v>40</v>
      </c>
      <c r="N77" s="25">
        <v>1</v>
      </c>
      <c r="O77" s="25">
        <v>5</v>
      </c>
      <c r="P77" s="25">
        <v>2</v>
      </c>
      <c r="Q77" s="25">
        <v>2</v>
      </c>
      <c r="R77" s="31">
        <v>5.0000000000000017E-2</v>
      </c>
      <c r="S77" s="12">
        <v>84</v>
      </c>
      <c r="T77" s="6">
        <v>0</v>
      </c>
      <c r="U77" s="25">
        <v>4</v>
      </c>
      <c r="V77" s="32" t="s">
        <v>3107</v>
      </c>
      <c r="W77" s="4">
        <v>0</v>
      </c>
      <c r="X77" s="33" t="s">
        <v>75</v>
      </c>
      <c r="Y77" s="5" t="s">
        <v>75</v>
      </c>
      <c r="Z77" s="6">
        <v>0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3108</v>
      </c>
    </row>
    <row r="78" spans="1:31" x14ac:dyDescent="0.25">
      <c r="A78" s="14" t="s">
        <v>1238</v>
      </c>
      <c r="B78" s="14" t="s">
        <v>62</v>
      </c>
      <c r="C78" s="14" t="s">
        <v>58</v>
      </c>
      <c r="D78" s="5">
        <v>8</v>
      </c>
      <c r="E78" s="5">
        <v>0</v>
      </c>
      <c r="F78" s="4">
        <v>20</v>
      </c>
      <c r="G78" s="4">
        <v>2</v>
      </c>
      <c r="H78" s="4">
        <v>60</v>
      </c>
      <c r="I78" s="25">
        <v>2</v>
      </c>
      <c r="J78" s="4">
        <v>5</v>
      </c>
      <c r="K78" s="4">
        <v>10</v>
      </c>
      <c r="L78" s="4">
        <v>20</v>
      </c>
      <c r="M78" s="4">
        <v>40</v>
      </c>
      <c r="N78" s="25">
        <v>1</v>
      </c>
      <c r="O78" s="25">
        <v>5</v>
      </c>
      <c r="P78" s="25">
        <v>1</v>
      </c>
      <c r="Q78" s="25">
        <v>2</v>
      </c>
      <c r="R78" s="31">
        <v>1.3877787807814457E-17</v>
      </c>
      <c r="S78" s="12">
        <v>69</v>
      </c>
      <c r="T78" s="6">
        <v>61</v>
      </c>
      <c r="U78" s="25">
        <v>4</v>
      </c>
      <c r="V78" s="32" t="s">
        <v>3107</v>
      </c>
      <c r="W78" s="4">
        <v>0</v>
      </c>
      <c r="X78" s="33" t="s">
        <v>75</v>
      </c>
      <c r="Y78" s="5" t="s">
        <v>75</v>
      </c>
      <c r="Z78" s="6">
        <v>0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3108</v>
      </c>
    </row>
    <row r="79" spans="1:31" x14ac:dyDescent="0.25">
      <c r="A79" s="14" t="s">
        <v>2668</v>
      </c>
      <c r="B79" s="14" t="s">
        <v>62</v>
      </c>
      <c r="C79" s="14" t="s">
        <v>58</v>
      </c>
      <c r="D79" s="5">
        <v>4</v>
      </c>
      <c r="E79" s="5">
        <v>0</v>
      </c>
      <c r="F79" s="4">
        <v>53</v>
      </c>
      <c r="G79" s="4">
        <v>28</v>
      </c>
      <c r="H79" s="4">
        <v>41</v>
      </c>
      <c r="I79" s="25">
        <v>28</v>
      </c>
      <c r="J79" s="4">
        <v>5</v>
      </c>
      <c r="K79" s="4">
        <v>10</v>
      </c>
      <c r="L79" s="4">
        <v>20</v>
      </c>
      <c r="M79" s="4">
        <v>40</v>
      </c>
      <c r="N79" s="25">
        <v>4</v>
      </c>
      <c r="O79" s="25">
        <v>40</v>
      </c>
      <c r="P79" s="25">
        <v>1</v>
      </c>
      <c r="Q79" s="25">
        <v>2</v>
      </c>
      <c r="R79" s="31">
        <v>4.6259292692714853E-18</v>
      </c>
      <c r="S79" s="12">
        <v>14</v>
      </c>
      <c r="T79" s="6">
        <v>10</v>
      </c>
      <c r="U79" s="25">
        <v>4</v>
      </c>
      <c r="V79" s="32" t="s">
        <v>3107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3108</v>
      </c>
    </row>
    <row r="80" spans="1:31" x14ac:dyDescent="0.25">
      <c r="A80" s="14" t="s">
        <v>2037</v>
      </c>
      <c r="B80" s="14" t="s">
        <v>63</v>
      </c>
      <c r="C80" s="14" t="s">
        <v>58</v>
      </c>
      <c r="D80" s="5">
        <v>39</v>
      </c>
      <c r="E80" s="5">
        <v>14</v>
      </c>
      <c r="F80" s="4">
        <v>13</v>
      </c>
      <c r="G80" s="4">
        <v>9</v>
      </c>
      <c r="H80" s="4">
        <v>105</v>
      </c>
      <c r="I80" s="25">
        <v>9</v>
      </c>
      <c r="J80" s="4">
        <v>5</v>
      </c>
      <c r="K80" s="4">
        <v>10</v>
      </c>
      <c r="L80" s="4">
        <v>20</v>
      </c>
      <c r="M80" s="4">
        <v>40</v>
      </c>
      <c r="N80" s="25">
        <v>2</v>
      </c>
      <c r="O80" s="25">
        <v>10</v>
      </c>
      <c r="P80" s="25">
        <v>1</v>
      </c>
      <c r="Q80" s="25">
        <v>2</v>
      </c>
      <c r="R80" s="31">
        <v>9.2518585385429707E-18</v>
      </c>
      <c r="S80" s="12">
        <v>73</v>
      </c>
      <c r="T80" s="6">
        <v>34</v>
      </c>
      <c r="U80" s="25">
        <v>4</v>
      </c>
      <c r="V80" s="32" t="s">
        <v>3107</v>
      </c>
      <c r="W80" s="4">
        <v>0</v>
      </c>
      <c r="X80" s="33" t="s">
        <v>75</v>
      </c>
      <c r="Y80" s="5" t="s">
        <v>75</v>
      </c>
      <c r="Z80" s="6">
        <v>14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3108</v>
      </c>
    </row>
    <row r="81" spans="1:31" x14ac:dyDescent="0.25">
      <c r="A81" s="14" t="s">
        <v>2545</v>
      </c>
      <c r="B81" s="14" t="s">
        <v>63</v>
      </c>
      <c r="C81" s="14" t="s">
        <v>58</v>
      </c>
      <c r="D81" s="5">
        <v>18</v>
      </c>
      <c r="E81" s="5">
        <v>0</v>
      </c>
      <c r="F81" s="4">
        <v>41</v>
      </c>
      <c r="G81" s="4">
        <v>42</v>
      </c>
      <c r="H81" s="4">
        <v>11</v>
      </c>
      <c r="I81" s="25">
        <v>11</v>
      </c>
      <c r="J81" s="4">
        <v>5</v>
      </c>
      <c r="K81" s="4">
        <v>10</v>
      </c>
      <c r="L81" s="4">
        <v>20</v>
      </c>
      <c r="M81" s="4">
        <v>40</v>
      </c>
      <c r="N81" s="25">
        <v>3</v>
      </c>
      <c r="O81" s="25">
        <v>20</v>
      </c>
      <c r="P81" s="25">
        <v>1</v>
      </c>
      <c r="Q81" s="25">
        <v>3</v>
      </c>
      <c r="R81" s="31">
        <v>2.3333333333333348E-2</v>
      </c>
      <c r="S81" s="12">
        <v>44</v>
      </c>
      <c r="T81" s="6">
        <v>26</v>
      </c>
      <c r="U81" s="25">
        <v>4</v>
      </c>
      <c r="V81" s="32" t="s">
        <v>3107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3108</v>
      </c>
    </row>
    <row r="82" spans="1:31" x14ac:dyDescent="0.25">
      <c r="A82" s="14" t="s">
        <v>2567</v>
      </c>
      <c r="B82" s="14" t="s">
        <v>63</v>
      </c>
      <c r="C82" s="14" t="s">
        <v>58</v>
      </c>
      <c r="D82" s="5">
        <v>5</v>
      </c>
      <c r="E82" s="5">
        <v>0</v>
      </c>
      <c r="F82" s="4">
        <v>208</v>
      </c>
      <c r="G82" s="4">
        <v>115</v>
      </c>
      <c r="H82" s="4">
        <v>48</v>
      </c>
      <c r="I82" s="25">
        <v>48</v>
      </c>
      <c r="J82" s="4">
        <v>5</v>
      </c>
      <c r="K82" s="4">
        <v>10</v>
      </c>
      <c r="L82" s="4">
        <v>20</v>
      </c>
      <c r="M82" s="4">
        <v>40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5</v>
      </c>
      <c r="T82" s="6">
        <v>0</v>
      </c>
      <c r="U82" s="25">
        <v>1</v>
      </c>
      <c r="V82" s="32" t="s">
        <v>3107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3108</v>
      </c>
    </row>
    <row r="83" spans="1:31" x14ac:dyDescent="0.25">
      <c r="A83" s="14" t="s">
        <v>676</v>
      </c>
      <c r="B83" s="14" t="s">
        <v>64</v>
      </c>
      <c r="C83" s="14" t="s">
        <v>58</v>
      </c>
      <c r="D83" s="5">
        <v>28</v>
      </c>
      <c r="E83" s="5">
        <v>1</v>
      </c>
      <c r="F83" s="4">
        <v>11</v>
      </c>
      <c r="G83" s="4">
        <v>14</v>
      </c>
      <c r="H83" s="4">
        <v>26</v>
      </c>
      <c r="I83" s="25">
        <v>11</v>
      </c>
      <c r="J83" s="4">
        <v>3</v>
      </c>
      <c r="K83" s="4">
        <v>8</v>
      </c>
      <c r="L83" s="4">
        <v>15</v>
      </c>
      <c r="M83" s="4">
        <v>25</v>
      </c>
      <c r="N83" s="25">
        <v>3</v>
      </c>
      <c r="O83" s="25">
        <v>15</v>
      </c>
      <c r="P83" s="25">
        <v>2</v>
      </c>
      <c r="Q83" s="25">
        <v>2</v>
      </c>
      <c r="R83" s="31">
        <v>2.3333333333333341E-2</v>
      </c>
      <c r="S83" s="12">
        <v>16</v>
      </c>
      <c r="T83" s="6">
        <v>-12</v>
      </c>
      <c r="U83" s="25">
        <v>4</v>
      </c>
      <c r="V83" s="32" t="s">
        <v>3107</v>
      </c>
      <c r="W83" s="4">
        <v>0</v>
      </c>
      <c r="X83" s="33" t="s">
        <v>75</v>
      </c>
      <c r="Y83" s="5" t="s">
        <v>75</v>
      </c>
      <c r="Z83" s="6">
        <v>1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3108</v>
      </c>
    </row>
    <row r="84" spans="1:31" x14ac:dyDescent="0.25">
      <c r="A84" s="14" t="s">
        <v>1029</v>
      </c>
      <c r="B84" s="14" t="s">
        <v>64</v>
      </c>
      <c r="C84" s="14" t="s">
        <v>58</v>
      </c>
      <c r="D84" s="5">
        <v>24</v>
      </c>
      <c r="E84" s="5">
        <v>10</v>
      </c>
      <c r="F84" s="4">
        <v>4</v>
      </c>
      <c r="G84" s="4">
        <v>2</v>
      </c>
      <c r="H84" s="4">
        <v>1</v>
      </c>
      <c r="I84" s="25">
        <v>1</v>
      </c>
      <c r="J84" s="4">
        <v>3</v>
      </c>
      <c r="K84" s="4">
        <v>8</v>
      </c>
      <c r="L84" s="4">
        <v>15</v>
      </c>
      <c r="M84" s="4">
        <v>25</v>
      </c>
      <c r="N84" s="25">
        <v>1</v>
      </c>
      <c r="O84" s="25">
        <v>3</v>
      </c>
      <c r="P84" s="25">
        <v>2</v>
      </c>
      <c r="Q84" s="25">
        <v>3</v>
      </c>
      <c r="R84" s="31">
        <v>0.10000000000000003</v>
      </c>
      <c r="S84" s="12">
        <v>43</v>
      </c>
      <c r="T84" s="6">
        <v>19</v>
      </c>
      <c r="U84" s="25">
        <v>4</v>
      </c>
      <c r="V84" s="32" t="s">
        <v>3107</v>
      </c>
      <c r="W84" s="4">
        <v>0</v>
      </c>
      <c r="X84" s="33" t="s">
        <v>75</v>
      </c>
      <c r="Y84" s="5" t="s">
        <v>75</v>
      </c>
      <c r="Z84" s="6">
        <v>10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3108</v>
      </c>
    </row>
    <row r="85" spans="1:31" x14ac:dyDescent="0.25">
      <c r="A85" s="14" t="s">
        <v>2854</v>
      </c>
      <c r="B85" s="14" t="s">
        <v>64</v>
      </c>
      <c r="C85" s="14" t="s">
        <v>58</v>
      </c>
      <c r="D85" s="5">
        <v>1</v>
      </c>
      <c r="E85" s="5">
        <v>0</v>
      </c>
      <c r="F85" s="4">
        <v>500</v>
      </c>
      <c r="G85" s="4">
        <v>109</v>
      </c>
      <c r="H85" s="4">
        <v>113</v>
      </c>
      <c r="I85" s="25">
        <v>109</v>
      </c>
      <c r="J85" s="4">
        <v>3</v>
      </c>
      <c r="K85" s="4">
        <v>8</v>
      </c>
      <c r="L85" s="4">
        <v>15</v>
      </c>
      <c r="M85" s="4">
        <v>25</v>
      </c>
      <c r="N85" s="25">
        <v>5</v>
      </c>
      <c r="O85" s="25">
        <v>1000</v>
      </c>
      <c r="P85" s="25">
        <v>3</v>
      </c>
      <c r="Q85" s="25">
        <v>3</v>
      </c>
      <c r="R85" s="31">
        <v>3.0000000000000013E-2</v>
      </c>
      <c r="S85" s="12">
        <v>1</v>
      </c>
      <c r="T85" s="6">
        <v>0</v>
      </c>
      <c r="U85" s="25">
        <v>1</v>
      </c>
      <c r="V85" s="32" t="s">
        <v>3107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3108</v>
      </c>
    </row>
    <row r="86" spans="1:31" x14ac:dyDescent="0.25">
      <c r="A86" s="14" t="s">
        <v>902</v>
      </c>
      <c r="B86" s="14" t="s">
        <v>67</v>
      </c>
      <c r="C86" s="14" t="s">
        <v>58</v>
      </c>
      <c r="D86" s="5">
        <v>8</v>
      </c>
      <c r="E86" s="5">
        <v>0</v>
      </c>
      <c r="F86" s="4">
        <v>15</v>
      </c>
      <c r="G86" s="4">
        <v>93</v>
      </c>
      <c r="H86" s="4">
        <v>27</v>
      </c>
      <c r="I86" s="25">
        <v>15</v>
      </c>
      <c r="J86" s="4">
        <v>3</v>
      </c>
      <c r="K86" s="4">
        <v>8</v>
      </c>
      <c r="L86" s="4">
        <v>15</v>
      </c>
      <c r="M86" s="4">
        <v>25</v>
      </c>
      <c r="N86" s="25">
        <v>3</v>
      </c>
      <c r="O86" s="25">
        <v>15</v>
      </c>
      <c r="P86" s="25">
        <v>1</v>
      </c>
      <c r="Q86" s="25">
        <v>1</v>
      </c>
      <c r="R86" s="31">
        <v>-2.3333333333333327E-2</v>
      </c>
      <c r="S86" s="12">
        <v>8</v>
      </c>
      <c r="T86" s="6">
        <v>0</v>
      </c>
      <c r="U86" s="25">
        <v>2</v>
      </c>
      <c r="V86" s="32" t="s">
        <v>3107</v>
      </c>
      <c r="W86" s="4">
        <v>0</v>
      </c>
      <c r="X86" s="33" t="s">
        <v>75</v>
      </c>
      <c r="Y86" s="5" t="s">
        <v>75</v>
      </c>
      <c r="Z86" s="6">
        <v>0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3108</v>
      </c>
    </row>
    <row r="87" spans="1:31" x14ac:dyDescent="0.25">
      <c r="A87" s="14" t="s">
        <v>2585</v>
      </c>
      <c r="B87" s="14" t="s">
        <v>68</v>
      </c>
      <c r="C87" s="14" t="s">
        <v>58</v>
      </c>
      <c r="D87" s="5">
        <v>2</v>
      </c>
      <c r="E87" s="5">
        <v>0</v>
      </c>
      <c r="F87" s="4">
        <v>122</v>
      </c>
      <c r="G87" s="4">
        <v>40</v>
      </c>
      <c r="H87" s="4">
        <v>4</v>
      </c>
      <c r="I87" s="25">
        <v>4</v>
      </c>
      <c r="J87" s="4">
        <v>3</v>
      </c>
      <c r="K87" s="4">
        <v>8</v>
      </c>
      <c r="L87" s="4">
        <v>15</v>
      </c>
      <c r="M87" s="4">
        <v>25</v>
      </c>
      <c r="N87" s="25">
        <v>2</v>
      </c>
      <c r="O87" s="25">
        <v>8</v>
      </c>
      <c r="P87" s="25">
        <v>1</v>
      </c>
      <c r="Q87" s="25">
        <v>3</v>
      </c>
      <c r="R87" s="31">
        <v>3.3333333333333354E-2</v>
      </c>
      <c r="S87" s="12">
        <v>28</v>
      </c>
      <c r="T87" s="6">
        <v>26</v>
      </c>
      <c r="U87" s="25">
        <v>4</v>
      </c>
      <c r="V87" s="32" t="s">
        <v>3107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3108</v>
      </c>
    </row>
    <row r="88" spans="1:31" x14ac:dyDescent="0.25">
      <c r="A88" s="14" t="s">
        <v>2555</v>
      </c>
      <c r="B88" s="14" t="s">
        <v>68</v>
      </c>
      <c r="C88" s="14" t="s">
        <v>58</v>
      </c>
      <c r="D88" s="5">
        <v>10</v>
      </c>
      <c r="E88" s="5">
        <v>0</v>
      </c>
      <c r="F88" s="4">
        <v>25</v>
      </c>
      <c r="G88" s="4">
        <v>14</v>
      </c>
      <c r="H88" s="4">
        <v>62</v>
      </c>
      <c r="I88" s="25">
        <v>14</v>
      </c>
      <c r="J88" s="4">
        <v>3</v>
      </c>
      <c r="K88" s="4">
        <v>8</v>
      </c>
      <c r="L88" s="4">
        <v>15</v>
      </c>
      <c r="M88" s="4">
        <v>25</v>
      </c>
      <c r="N88" s="25">
        <v>3</v>
      </c>
      <c r="O88" s="25">
        <v>15</v>
      </c>
      <c r="P88" s="25">
        <v>1</v>
      </c>
      <c r="Q88" s="25">
        <v>2</v>
      </c>
      <c r="R88" s="31">
        <v>6.4763009769800799E-18</v>
      </c>
      <c r="S88" s="12">
        <v>14</v>
      </c>
      <c r="T88" s="6">
        <v>4</v>
      </c>
      <c r="U88" s="25">
        <v>4</v>
      </c>
      <c r="V88" s="32" t="s">
        <v>3107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3108</v>
      </c>
    </row>
    <row r="89" spans="1:31" x14ac:dyDescent="0.25">
      <c r="A89" s="14" t="s">
        <v>2026</v>
      </c>
      <c r="B89" s="14" t="s">
        <v>68</v>
      </c>
      <c r="C89" s="14" t="s">
        <v>58</v>
      </c>
      <c r="D89" s="5">
        <v>20</v>
      </c>
      <c r="E89" s="5">
        <v>0</v>
      </c>
      <c r="F89" s="4">
        <v>165</v>
      </c>
      <c r="G89" s="4">
        <v>55</v>
      </c>
      <c r="H89" s="4">
        <v>38</v>
      </c>
      <c r="I89" s="25">
        <v>38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3</v>
      </c>
      <c r="T89" s="6">
        <v>-17</v>
      </c>
      <c r="U89" s="25">
        <v>1</v>
      </c>
      <c r="V89" s="32" t="s">
        <v>3107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3108</v>
      </c>
    </row>
    <row r="90" spans="1:31" x14ac:dyDescent="0.25">
      <c r="A90" s="14" t="s">
        <v>2595</v>
      </c>
      <c r="B90" s="14" t="s">
        <v>69</v>
      </c>
      <c r="C90" s="14" t="s">
        <v>58</v>
      </c>
      <c r="D90" s="5">
        <v>1</v>
      </c>
      <c r="E90" s="5">
        <v>0</v>
      </c>
      <c r="F90" s="4">
        <v>60</v>
      </c>
      <c r="G90" s="4">
        <v>46</v>
      </c>
      <c r="H90" s="4">
        <v>109</v>
      </c>
      <c r="I90" s="25">
        <v>46</v>
      </c>
      <c r="J90" s="4">
        <v>5</v>
      </c>
      <c r="K90" s="4">
        <v>10</v>
      </c>
      <c r="L90" s="4">
        <v>20</v>
      </c>
      <c r="M90" s="4">
        <v>40</v>
      </c>
      <c r="N90" s="25">
        <v>5</v>
      </c>
      <c r="O90" s="25">
        <v>1000</v>
      </c>
      <c r="P90" s="25">
        <v>3</v>
      </c>
      <c r="Q90" s="25">
        <v>3</v>
      </c>
      <c r="R90" s="31">
        <v>3.0000000000000013E-2</v>
      </c>
      <c r="S90" s="12">
        <v>1</v>
      </c>
      <c r="T90" s="6">
        <v>0</v>
      </c>
      <c r="U90" s="25">
        <v>1</v>
      </c>
      <c r="V90" s="32" t="s">
        <v>3107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3108</v>
      </c>
    </row>
    <row r="91" spans="1:31" x14ac:dyDescent="0.25">
      <c r="A91" s="14" t="s">
        <v>2844</v>
      </c>
      <c r="B91" s="14" t="s">
        <v>69</v>
      </c>
      <c r="C91" s="14" t="s">
        <v>58</v>
      </c>
      <c r="D91" s="5">
        <v>1</v>
      </c>
      <c r="E91" s="5">
        <v>0</v>
      </c>
      <c r="F91" s="4">
        <v>500</v>
      </c>
      <c r="G91" s="4">
        <v>47</v>
      </c>
      <c r="H91" s="4">
        <v>53</v>
      </c>
      <c r="I91" s="25">
        <v>47</v>
      </c>
      <c r="J91" s="4">
        <v>5</v>
      </c>
      <c r="K91" s="4">
        <v>10</v>
      </c>
      <c r="L91" s="4">
        <v>20</v>
      </c>
      <c r="M91" s="4">
        <v>40</v>
      </c>
      <c r="N91" s="25">
        <v>5</v>
      </c>
      <c r="O91" s="25">
        <v>1000</v>
      </c>
      <c r="P91" s="25">
        <v>3</v>
      </c>
      <c r="Q91" s="25">
        <v>3</v>
      </c>
      <c r="R91" s="31">
        <v>3.0000000000000013E-2</v>
      </c>
      <c r="S91" s="12">
        <v>1</v>
      </c>
      <c r="T91" s="6">
        <v>0</v>
      </c>
      <c r="U91" s="25">
        <v>1</v>
      </c>
      <c r="V91" s="32" t="s">
        <v>3107</v>
      </c>
      <c r="W91" s="4">
        <v>0</v>
      </c>
      <c r="X91" s="33" t="s">
        <v>75</v>
      </c>
      <c r="Y91" s="5" t="s">
        <v>75</v>
      </c>
      <c r="Z91" s="6">
        <v>0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3108</v>
      </c>
    </row>
    <row r="92" spans="1:31" x14ac:dyDescent="0.25">
      <c r="A92" s="14" t="s">
        <v>2727</v>
      </c>
      <c r="B92" s="14" t="s">
        <v>70</v>
      </c>
      <c r="C92" s="14" t="s">
        <v>58</v>
      </c>
      <c r="D92" s="5">
        <v>1</v>
      </c>
      <c r="E92" s="5">
        <v>1</v>
      </c>
      <c r="F92" s="4">
        <v>8</v>
      </c>
      <c r="G92" s="4">
        <v>168</v>
      </c>
      <c r="H92" s="4">
        <v>18</v>
      </c>
      <c r="I92" s="25">
        <v>8</v>
      </c>
      <c r="J92" s="4">
        <v>3</v>
      </c>
      <c r="K92" s="4">
        <v>8</v>
      </c>
      <c r="L92" s="4">
        <v>15</v>
      </c>
      <c r="M92" s="4">
        <v>25</v>
      </c>
      <c r="N92" s="25">
        <v>2</v>
      </c>
      <c r="O92" s="25">
        <v>8</v>
      </c>
      <c r="P92" s="25">
        <v>1</v>
      </c>
      <c r="Q92" s="25">
        <v>1</v>
      </c>
      <c r="R92" s="31">
        <v>-3.3333333333333326E-2</v>
      </c>
      <c r="S92" s="12">
        <v>6</v>
      </c>
      <c r="T92" s="6">
        <v>5</v>
      </c>
      <c r="U92" s="25">
        <v>1</v>
      </c>
      <c r="V92" s="32" t="s">
        <v>3107</v>
      </c>
      <c r="W92" s="4">
        <v>0</v>
      </c>
      <c r="X92" s="33" t="s">
        <v>75</v>
      </c>
      <c r="Y92" s="5" t="s">
        <v>75</v>
      </c>
      <c r="Z92" s="6">
        <v>1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3108</v>
      </c>
    </row>
    <row r="93" spans="1:31" x14ac:dyDescent="0.25">
      <c r="A93" s="14" t="s">
        <v>420</v>
      </c>
      <c r="B93" s="14" t="s">
        <v>62</v>
      </c>
      <c r="C93" s="14" t="s">
        <v>1932</v>
      </c>
      <c r="D93" s="5">
        <v>34</v>
      </c>
      <c r="E93" s="5">
        <v>21</v>
      </c>
      <c r="F93" s="4">
        <v>18</v>
      </c>
      <c r="G93" s="4">
        <v>23</v>
      </c>
      <c r="H93" s="4">
        <v>8</v>
      </c>
      <c r="I93" s="25">
        <v>8</v>
      </c>
      <c r="J93" s="4">
        <v>5</v>
      </c>
      <c r="K93" s="4">
        <v>10</v>
      </c>
      <c r="L93" s="4">
        <v>20</v>
      </c>
      <c r="M93" s="4">
        <v>40</v>
      </c>
      <c r="N93" s="25">
        <v>2</v>
      </c>
      <c r="O93" s="25">
        <v>10</v>
      </c>
      <c r="P93" s="25">
        <v>1</v>
      </c>
      <c r="Q93" s="25">
        <v>3</v>
      </c>
      <c r="R93" s="31">
        <v>3.3333333333333354E-2</v>
      </c>
      <c r="S93" s="12">
        <v>40</v>
      </c>
      <c r="T93" s="6">
        <v>6</v>
      </c>
      <c r="U93" s="25">
        <v>4</v>
      </c>
      <c r="V93" s="32" t="s">
        <v>3107</v>
      </c>
      <c r="W93" s="4">
        <v>0</v>
      </c>
      <c r="X93" s="33" t="s">
        <v>75</v>
      </c>
      <c r="Y93" s="5" t="s">
        <v>75</v>
      </c>
      <c r="Z93" s="6">
        <v>21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3108</v>
      </c>
    </row>
    <row r="94" spans="1:31" x14ac:dyDescent="0.25">
      <c r="A94" s="14" t="s">
        <v>2547</v>
      </c>
      <c r="B94" s="14" t="s">
        <v>62</v>
      </c>
      <c r="C94" s="14" t="s">
        <v>1932</v>
      </c>
      <c r="D94" s="5">
        <v>16</v>
      </c>
      <c r="E94" s="5">
        <v>4</v>
      </c>
      <c r="F94" s="4">
        <v>45</v>
      </c>
      <c r="G94" s="4">
        <v>9</v>
      </c>
      <c r="H94" s="4">
        <v>7</v>
      </c>
      <c r="I94" s="25">
        <v>7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2</v>
      </c>
      <c r="Q94" s="25">
        <v>3</v>
      </c>
      <c r="R94" s="31">
        <v>6.666666666666668E-2</v>
      </c>
      <c r="S94" s="12">
        <v>42</v>
      </c>
      <c r="T94" s="6">
        <v>26</v>
      </c>
      <c r="U94" s="25">
        <v>4</v>
      </c>
      <c r="V94" s="32" t="s">
        <v>3107</v>
      </c>
      <c r="W94" s="4">
        <v>0</v>
      </c>
      <c r="X94" s="33" t="s">
        <v>75</v>
      </c>
      <c r="Y94" s="5" t="s">
        <v>75</v>
      </c>
      <c r="Z94" s="6">
        <v>4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3108</v>
      </c>
    </row>
    <row r="95" spans="1:31" x14ac:dyDescent="0.25">
      <c r="A95" s="14" t="s">
        <v>549</v>
      </c>
      <c r="B95" s="14" t="s">
        <v>62</v>
      </c>
      <c r="C95" s="14" t="s">
        <v>1932</v>
      </c>
      <c r="D95" s="5">
        <v>14</v>
      </c>
      <c r="E95" s="5">
        <v>6</v>
      </c>
      <c r="F95" s="4">
        <v>56</v>
      </c>
      <c r="G95" s="4">
        <v>12</v>
      </c>
      <c r="H95" s="4">
        <v>53</v>
      </c>
      <c r="I95" s="25">
        <v>12</v>
      </c>
      <c r="J95" s="4">
        <v>5</v>
      </c>
      <c r="K95" s="4">
        <v>10</v>
      </c>
      <c r="L95" s="4">
        <v>20</v>
      </c>
      <c r="M95" s="4">
        <v>40</v>
      </c>
      <c r="N95" s="25">
        <v>3</v>
      </c>
      <c r="O95" s="25">
        <v>20</v>
      </c>
      <c r="P95" s="25">
        <v>1</v>
      </c>
      <c r="Q95" s="25">
        <v>2</v>
      </c>
      <c r="R95" s="31">
        <v>6.4763009769800799E-18</v>
      </c>
      <c r="S95" s="12">
        <v>26</v>
      </c>
      <c r="T95" s="6">
        <v>12</v>
      </c>
      <c r="U95" s="25">
        <v>4</v>
      </c>
      <c r="V95" s="32" t="s">
        <v>3107</v>
      </c>
      <c r="W95" s="4">
        <v>0</v>
      </c>
      <c r="X95" s="33" t="s">
        <v>75</v>
      </c>
      <c r="Y95" s="5" t="s">
        <v>75</v>
      </c>
      <c r="Z95" s="6">
        <v>6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3108</v>
      </c>
    </row>
    <row r="96" spans="1:31" x14ac:dyDescent="0.25">
      <c r="A96" s="14" t="s">
        <v>1184</v>
      </c>
      <c r="B96" s="14" t="s">
        <v>63</v>
      </c>
      <c r="C96" s="14" t="s">
        <v>1932</v>
      </c>
      <c r="D96" s="5">
        <v>18</v>
      </c>
      <c r="E96" s="5">
        <v>8</v>
      </c>
      <c r="F96" s="4">
        <v>17</v>
      </c>
      <c r="G96" s="4">
        <v>34</v>
      </c>
      <c r="H96" s="4">
        <v>5</v>
      </c>
      <c r="I96" s="25">
        <v>5</v>
      </c>
      <c r="J96" s="4">
        <v>5</v>
      </c>
      <c r="K96" s="4">
        <v>10</v>
      </c>
      <c r="L96" s="4">
        <v>20</v>
      </c>
      <c r="M96" s="4">
        <v>40</v>
      </c>
      <c r="N96" s="25">
        <v>1</v>
      </c>
      <c r="O96" s="25">
        <v>5</v>
      </c>
      <c r="P96" s="25">
        <v>1</v>
      </c>
      <c r="Q96" s="25">
        <v>3</v>
      </c>
      <c r="R96" s="31">
        <v>5.0000000000000031E-2</v>
      </c>
      <c r="S96" s="12">
        <v>89</v>
      </c>
      <c r="T96" s="6">
        <v>71</v>
      </c>
      <c r="U96" s="25">
        <v>4</v>
      </c>
      <c r="V96" s="32" t="s">
        <v>3107</v>
      </c>
      <c r="W96" s="4">
        <v>0</v>
      </c>
      <c r="X96" s="33" t="s">
        <v>75</v>
      </c>
      <c r="Y96" s="5" t="s">
        <v>75</v>
      </c>
      <c r="Z96" s="6">
        <v>8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3108</v>
      </c>
    </row>
    <row r="97" spans="1:31" x14ac:dyDescent="0.25">
      <c r="A97" s="14" t="s">
        <v>2550</v>
      </c>
      <c r="B97" s="14" t="s">
        <v>63</v>
      </c>
      <c r="C97" s="14" t="s">
        <v>1932</v>
      </c>
      <c r="D97" s="5">
        <v>13</v>
      </c>
      <c r="E97" s="5">
        <v>0</v>
      </c>
      <c r="F97" s="4">
        <v>24</v>
      </c>
      <c r="G97" s="4">
        <v>25</v>
      </c>
      <c r="H97" s="4">
        <v>95</v>
      </c>
      <c r="I97" s="25">
        <v>24</v>
      </c>
      <c r="J97" s="4">
        <v>5</v>
      </c>
      <c r="K97" s="4">
        <v>10</v>
      </c>
      <c r="L97" s="4">
        <v>20</v>
      </c>
      <c r="M97" s="4">
        <v>40</v>
      </c>
      <c r="N97" s="25">
        <v>4</v>
      </c>
      <c r="O97" s="25">
        <v>40</v>
      </c>
      <c r="P97" s="25">
        <v>2</v>
      </c>
      <c r="Q97" s="25">
        <v>2</v>
      </c>
      <c r="R97" s="31">
        <v>1.666666666666667E-2</v>
      </c>
      <c r="S97" s="12">
        <v>19</v>
      </c>
      <c r="T97" s="6">
        <v>6</v>
      </c>
      <c r="U97" s="25">
        <v>4</v>
      </c>
      <c r="V97" s="32" t="s">
        <v>3107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3108</v>
      </c>
    </row>
    <row r="98" spans="1:31" x14ac:dyDescent="0.25">
      <c r="A98" s="14" t="s">
        <v>1667</v>
      </c>
      <c r="B98" s="14" t="s">
        <v>67</v>
      </c>
      <c r="C98" s="14" t="s">
        <v>1932</v>
      </c>
      <c r="D98" s="5">
        <v>1</v>
      </c>
      <c r="E98" s="5">
        <v>1</v>
      </c>
      <c r="F98" s="4">
        <v>89</v>
      </c>
      <c r="G98" s="4">
        <v>84</v>
      </c>
      <c r="H98" s="4">
        <v>76</v>
      </c>
      <c r="I98" s="25">
        <v>76</v>
      </c>
      <c r="J98" s="4">
        <v>3</v>
      </c>
      <c r="K98" s="4">
        <v>8</v>
      </c>
      <c r="L98" s="4">
        <v>15</v>
      </c>
      <c r="M98" s="4">
        <v>25</v>
      </c>
      <c r="N98" s="25">
        <v>5</v>
      </c>
      <c r="O98" s="25">
        <v>1000</v>
      </c>
      <c r="P98" s="25">
        <v>3</v>
      </c>
      <c r="Q98" s="25">
        <v>3</v>
      </c>
      <c r="R98" s="31">
        <v>3.0000000000000013E-2</v>
      </c>
      <c r="S98" s="12">
        <v>1</v>
      </c>
      <c r="T98" s="6">
        <v>0</v>
      </c>
      <c r="U98" s="25">
        <v>1</v>
      </c>
      <c r="V98" s="32" t="s">
        <v>3107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3108</v>
      </c>
    </row>
    <row r="99" spans="1:31" x14ac:dyDescent="0.25">
      <c r="A99" s="14" t="s">
        <v>1977</v>
      </c>
      <c r="B99" s="14" t="s">
        <v>68</v>
      </c>
      <c r="C99" s="14" t="s">
        <v>1932</v>
      </c>
      <c r="D99" s="5">
        <v>9</v>
      </c>
      <c r="E99" s="5">
        <v>0</v>
      </c>
      <c r="F99" s="4">
        <v>61</v>
      </c>
      <c r="G99" s="4">
        <v>51</v>
      </c>
      <c r="H99" s="4">
        <v>53</v>
      </c>
      <c r="I99" s="25">
        <v>51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3</v>
      </c>
      <c r="T99" s="6">
        <v>-6</v>
      </c>
      <c r="U99" s="25">
        <v>1</v>
      </c>
      <c r="V99" s="32" t="s">
        <v>3107</v>
      </c>
      <c r="W99" s="4">
        <v>0</v>
      </c>
      <c r="X99" s="33" t="s">
        <v>75</v>
      </c>
      <c r="Y99" s="5" t="s">
        <v>75</v>
      </c>
      <c r="Z99" s="6">
        <v>0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3108</v>
      </c>
    </row>
    <row r="100" spans="1:31" x14ac:dyDescent="0.25">
      <c r="A100" s="14" t="s">
        <v>2557</v>
      </c>
      <c r="B100" s="14" t="s">
        <v>68</v>
      </c>
      <c r="C100" s="14" t="s">
        <v>1932</v>
      </c>
      <c r="D100" s="5">
        <v>9</v>
      </c>
      <c r="E100" s="5">
        <v>3</v>
      </c>
      <c r="F100" s="4">
        <v>15</v>
      </c>
      <c r="G100" s="4">
        <v>11</v>
      </c>
      <c r="H100" s="4">
        <v>56</v>
      </c>
      <c r="I100" s="25">
        <v>11</v>
      </c>
      <c r="J100" s="4">
        <v>3</v>
      </c>
      <c r="K100" s="4">
        <v>8</v>
      </c>
      <c r="L100" s="4">
        <v>15</v>
      </c>
      <c r="M100" s="4">
        <v>25</v>
      </c>
      <c r="N100" s="25">
        <v>3</v>
      </c>
      <c r="O100" s="25">
        <v>15</v>
      </c>
      <c r="P100" s="25">
        <v>2</v>
      </c>
      <c r="Q100" s="25">
        <v>2</v>
      </c>
      <c r="R100" s="31">
        <v>2.3333333333333341E-2</v>
      </c>
      <c r="S100" s="12">
        <v>14</v>
      </c>
      <c r="T100" s="6">
        <v>5</v>
      </c>
      <c r="U100" s="25">
        <v>4</v>
      </c>
      <c r="V100" s="32" t="s">
        <v>3107</v>
      </c>
      <c r="W100" s="4">
        <v>0</v>
      </c>
      <c r="X100" s="33" t="s">
        <v>75</v>
      </c>
      <c r="Y100" s="5" t="s">
        <v>75</v>
      </c>
      <c r="Z100" s="6">
        <v>3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3108</v>
      </c>
    </row>
    <row r="101" spans="1:31" x14ac:dyDescent="0.25">
      <c r="A101" s="14" t="s">
        <v>2073</v>
      </c>
      <c r="B101" s="14" t="s">
        <v>69</v>
      </c>
      <c r="C101" s="14" t="s">
        <v>1932</v>
      </c>
      <c r="D101" s="5">
        <v>12</v>
      </c>
      <c r="E101" s="5">
        <v>0</v>
      </c>
      <c r="F101" s="4">
        <v>19</v>
      </c>
      <c r="G101" s="4">
        <v>19</v>
      </c>
      <c r="H101" s="4">
        <v>9</v>
      </c>
      <c r="I101" s="25">
        <v>9</v>
      </c>
      <c r="J101" s="4">
        <v>5</v>
      </c>
      <c r="K101" s="4">
        <v>10</v>
      </c>
      <c r="L101" s="4">
        <v>20</v>
      </c>
      <c r="M101" s="4">
        <v>40</v>
      </c>
      <c r="N101" s="25">
        <v>2</v>
      </c>
      <c r="O101" s="25">
        <v>10</v>
      </c>
      <c r="P101" s="25">
        <v>1</v>
      </c>
      <c r="Q101" s="25">
        <v>3</v>
      </c>
      <c r="R101" s="31">
        <v>3.3333333333333354E-2</v>
      </c>
      <c r="S101" s="12">
        <v>20</v>
      </c>
      <c r="T101" s="6">
        <v>8</v>
      </c>
      <c r="U101" s="25">
        <v>4</v>
      </c>
      <c r="V101" s="32" t="s">
        <v>3107</v>
      </c>
      <c r="W101" s="4">
        <v>0</v>
      </c>
      <c r="X101" s="33" t="s">
        <v>75</v>
      </c>
      <c r="Y101" s="5" t="s">
        <v>75</v>
      </c>
      <c r="Z101" s="6">
        <v>0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3108</v>
      </c>
    </row>
    <row r="102" spans="1:31" x14ac:dyDescent="0.25">
      <c r="A102" s="14" t="s">
        <v>2816</v>
      </c>
      <c r="B102" s="14" t="s">
        <v>70</v>
      </c>
      <c r="C102" s="14" t="s">
        <v>1932</v>
      </c>
      <c r="D102" s="5">
        <v>1</v>
      </c>
      <c r="E102" s="5">
        <v>0</v>
      </c>
      <c r="F102" s="4">
        <v>500</v>
      </c>
      <c r="G102" s="4">
        <v>69</v>
      </c>
      <c r="H102" s="4">
        <v>61</v>
      </c>
      <c r="I102" s="25">
        <v>61</v>
      </c>
      <c r="J102" s="4">
        <v>3</v>
      </c>
      <c r="K102" s="4">
        <v>8</v>
      </c>
      <c r="L102" s="4">
        <v>15</v>
      </c>
      <c r="M102" s="4">
        <v>25</v>
      </c>
      <c r="N102" s="25">
        <v>5</v>
      </c>
      <c r="O102" s="25">
        <v>1000</v>
      </c>
      <c r="P102" s="25">
        <v>3</v>
      </c>
      <c r="Q102" s="25">
        <v>3</v>
      </c>
      <c r="R102" s="31">
        <v>3.0000000000000013E-2</v>
      </c>
      <c r="S102" s="12">
        <v>1</v>
      </c>
      <c r="T102" s="6">
        <v>0</v>
      </c>
      <c r="U102" s="25">
        <v>1</v>
      </c>
      <c r="V102" s="32" t="s">
        <v>3107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3108</v>
      </c>
    </row>
    <row r="103" spans="1:31" x14ac:dyDescent="0.25">
      <c r="A103" s="14" t="s">
        <v>2410</v>
      </c>
      <c r="B103" s="14" t="s">
        <v>70</v>
      </c>
      <c r="C103" s="14" t="s">
        <v>1932</v>
      </c>
      <c r="D103" s="5">
        <v>3</v>
      </c>
      <c r="E103" s="5">
        <v>0</v>
      </c>
      <c r="F103" s="4">
        <v>30</v>
      </c>
      <c r="G103" s="4">
        <v>42</v>
      </c>
      <c r="H103" s="4">
        <v>13</v>
      </c>
      <c r="I103" s="25">
        <v>13</v>
      </c>
      <c r="J103" s="4">
        <v>3</v>
      </c>
      <c r="K103" s="4">
        <v>8</v>
      </c>
      <c r="L103" s="4">
        <v>15</v>
      </c>
      <c r="M103" s="4">
        <v>25</v>
      </c>
      <c r="N103" s="25">
        <v>3</v>
      </c>
      <c r="O103" s="25">
        <v>15</v>
      </c>
      <c r="P103" s="25">
        <v>1</v>
      </c>
      <c r="Q103" s="25">
        <v>3</v>
      </c>
      <c r="R103" s="31">
        <v>2.3333333333333348E-2</v>
      </c>
      <c r="S103" s="12">
        <v>3</v>
      </c>
      <c r="T103" s="6">
        <v>0</v>
      </c>
      <c r="U103" s="25">
        <v>1</v>
      </c>
      <c r="V103" s="32" t="s">
        <v>3107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3108</v>
      </c>
    </row>
    <row r="104" spans="1:31" x14ac:dyDescent="0.25">
      <c r="A104" s="14" t="s">
        <v>2735</v>
      </c>
      <c r="B104" s="14" t="s">
        <v>70</v>
      </c>
      <c r="C104" s="14" t="s">
        <v>1932</v>
      </c>
      <c r="D104" s="5">
        <v>7</v>
      </c>
      <c r="E104" s="5">
        <v>2</v>
      </c>
      <c r="F104" s="4">
        <v>3</v>
      </c>
      <c r="G104" s="4">
        <v>39</v>
      </c>
      <c r="H104" s="4">
        <v>30</v>
      </c>
      <c r="I104" s="25">
        <v>3</v>
      </c>
      <c r="J104" s="4">
        <v>3</v>
      </c>
      <c r="K104" s="4">
        <v>8</v>
      </c>
      <c r="L104" s="4">
        <v>15</v>
      </c>
      <c r="M104" s="4">
        <v>25</v>
      </c>
      <c r="N104" s="25">
        <v>1</v>
      </c>
      <c r="O104" s="25">
        <v>3</v>
      </c>
      <c r="P104" s="25">
        <v>1</v>
      </c>
      <c r="Q104" s="25">
        <v>1</v>
      </c>
      <c r="R104" s="31">
        <v>-4.9999999999999989E-2</v>
      </c>
      <c r="S104" s="12">
        <v>10</v>
      </c>
      <c r="T104" s="6">
        <v>3</v>
      </c>
      <c r="U104" s="25">
        <v>3</v>
      </c>
      <c r="V104" s="32" t="s">
        <v>3107</v>
      </c>
      <c r="W104" s="4">
        <v>0</v>
      </c>
      <c r="X104" s="33" t="s">
        <v>75</v>
      </c>
      <c r="Y104" s="5" t="s">
        <v>75</v>
      </c>
      <c r="Z104" s="6">
        <v>2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3108</v>
      </c>
    </row>
    <row r="105" spans="1:31" x14ac:dyDescent="0.25">
      <c r="A105" s="14" t="s">
        <v>113</v>
      </c>
      <c r="B105" s="14" t="s">
        <v>61</v>
      </c>
      <c r="C105" s="14" t="s">
        <v>59</v>
      </c>
      <c r="D105" s="5">
        <v>36</v>
      </c>
      <c r="E105" s="5">
        <v>15</v>
      </c>
      <c r="F105" s="4">
        <v>2</v>
      </c>
      <c r="G105" s="4">
        <v>1</v>
      </c>
      <c r="H105" s="4">
        <v>2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3</v>
      </c>
      <c r="Q105" s="25">
        <v>3</v>
      </c>
      <c r="R105" s="31">
        <v>0.15000000000000005</v>
      </c>
      <c r="S105" s="12">
        <v>61</v>
      </c>
      <c r="T105" s="6">
        <v>25</v>
      </c>
      <c r="U105" s="25">
        <v>4</v>
      </c>
      <c r="V105" s="32" t="s">
        <v>3107</v>
      </c>
      <c r="W105" s="4">
        <v>0</v>
      </c>
      <c r="X105" s="33" t="s">
        <v>75</v>
      </c>
      <c r="Y105" s="5" t="s">
        <v>75</v>
      </c>
      <c r="Z105" s="6">
        <v>15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3108</v>
      </c>
    </row>
    <row r="106" spans="1:31" x14ac:dyDescent="0.25">
      <c r="A106" s="14" t="s">
        <v>2858</v>
      </c>
      <c r="B106" s="14" t="s">
        <v>61</v>
      </c>
      <c r="C106" s="14" t="s">
        <v>59</v>
      </c>
      <c r="D106" s="5">
        <v>1</v>
      </c>
      <c r="E106" s="5">
        <v>0</v>
      </c>
      <c r="F106" s="4">
        <v>500</v>
      </c>
      <c r="G106" s="4">
        <v>500</v>
      </c>
      <c r="H106" s="4">
        <v>500</v>
      </c>
      <c r="I106" s="25">
        <v>500</v>
      </c>
      <c r="J106" s="4">
        <v>3</v>
      </c>
      <c r="K106" s="4">
        <v>8</v>
      </c>
      <c r="L106" s="4">
        <v>15</v>
      </c>
      <c r="M106" s="4">
        <v>25</v>
      </c>
      <c r="N106" s="25">
        <v>5</v>
      </c>
      <c r="O106" s="25">
        <v>1000</v>
      </c>
      <c r="P106" s="25">
        <v>3</v>
      </c>
      <c r="Q106" s="25">
        <v>3</v>
      </c>
      <c r="R106" s="31">
        <v>3.0000000000000013E-2</v>
      </c>
      <c r="S106" s="12">
        <v>1</v>
      </c>
      <c r="T106" s="6">
        <v>0</v>
      </c>
      <c r="U106" s="25">
        <v>1</v>
      </c>
      <c r="V106" s="32" t="s">
        <v>3107</v>
      </c>
      <c r="W106" s="4">
        <v>0</v>
      </c>
      <c r="X106" s="33" t="s">
        <v>75</v>
      </c>
      <c r="Y106" s="5" t="s">
        <v>75</v>
      </c>
      <c r="Z106" s="6">
        <v>0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3108</v>
      </c>
    </row>
    <row r="107" spans="1:31" x14ac:dyDescent="0.25">
      <c r="A107" s="14" t="s">
        <v>2838</v>
      </c>
      <c r="B107" s="14" t="s">
        <v>62</v>
      </c>
      <c r="C107" s="14" t="s">
        <v>59</v>
      </c>
      <c r="D107" s="5">
        <v>1</v>
      </c>
      <c r="E107" s="5">
        <v>0</v>
      </c>
      <c r="F107" s="4">
        <v>500</v>
      </c>
      <c r="G107" s="4">
        <v>146</v>
      </c>
      <c r="H107" s="4">
        <v>95</v>
      </c>
      <c r="I107" s="25">
        <v>95</v>
      </c>
      <c r="J107" s="4">
        <v>5</v>
      </c>
      <c r="K107" s="4">
        <v>10</v>
      </c>
      <c r="L107" s="4">
        <v>20</v>
      </c>
      <c r="M107" s="4">
        <v>40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3</v>
      </c>
      <c r="T107" s="6">
        <v>2</v>
      </c>
      <c r="U107" s="25">
        <v>1</v>
      </c>
      <c r="V107" s="32" t="s">
        <v>3107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3108</v>
      </c>
    </row>
    <row r="108" spans="1:31" x14ac:dyDescent="0.25">
      <c r="A108" s="14" t="s">
        <v>2880</v>
      </c>
      <c r="B108" s="14" t="s">
        <v>62</v>
      </c>
      <c r="C108" s="14" t="s">
        <v>59</v>
      </c>
      <c r="D108" s="5">
        <v>1</v>
      </c>
      <c r="E108" s="5">
        <v>1</v>
      </c>
      <c r="F108" s="4">
        <v>500</v>
      </c>
      <c r="G108" s="4">
        <v>46</v>
      </c>
      <c r="H108" s="4">
        <v>50</v>
      </c>
      <c r="I108" s="25">
        <v>46</v>
      </c>
      <c r="J108" s="4">
        <v>5</v>
      </c>
      <c r="K108" s="4">
        <v>10</v>
      </c>
      <c r="L108" s="4">
        <v>20</v>
      </c>
      <c r="M108" s="4">
        <v>40</v>
      </c>
      <c r="N108" s="25">
        <v>5</v>
      </c>
      <c r="O108" s="25">
        <v>1000</v>
      </c>
      <c r="P108" s="25">
        <v>3</v>
      </c>
      <c r="Q108" s="25">
        <v>3</v>
      </c>
      <c r="R108" s="31">
        <v>3.0000000000000013E-2</v>
      </c>
      <c r="S108" s="12">
        <v>3</v>
      </c>
      <c r="T108" s="6">
        <v>2</v>
      </c>
      <c r="U108" s="25">
        <v>1</v>
      </c>
      <c r="V108" s="32" t="s">
        <v>3107</v>
      </c>
      <c r="W108" s="4">
        <v>0</v>
      </c>
      <c r="X108" s="33" t="s">
        <v>75</v>
      </c>
      <c r="Y108" s="5" t="s">
        <v>75</v>
      </c>
      <c r="Z108" s="6">
        <v>1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3108</v>
      </c>
    </row>
    <row r="109" spans="1:31" x14ac:dyDescent="0.25">
      <c r="A109" s="14" t="s">
        <v>2080</v>
      </c>
      <c r="B109" s="14" t="s">
        <v>63</v>
      </c>
      <c r="C109" s="14" t="s">
        <v>59</v>
      </c>
      <c r="D109" s="5">
        <v>5</v>
      </c>
      <c r="E109" s="5">
        <v>0</v>
      </c>
      <c r="F109" s="4">
        <v>22</v>
      </c>
      <c r="G109" s="4">
        <v>35</v>
      </c>
      <c r="H109" s="4">
        <v>111</v>
      </c>
      <c r="I109" s="25">
        <v>22</v>
      </c>
      <c r="J109" s="4">
        <v>5</v>
      </c>
      <c r="K109" s="4">
        <v>10</v>
      </c>
      <c r="L109" s="4">
        <v>20</v>
      </c>
      <c r="M109" s="4">
        <v>40</v>
      </c>
      <c r="N109" s="25">
        <v>4</v>
      </c>
      <c r="O109" s="25">
        <v>40</v>
      </c>
      <c r="P109" s="25">
        <v>2</v>
      </c>
      <c r="Q109" s="25">
        <v>2</v>
      </c>
      <c r="R109" s="31">
        <v>1.666666666666667E-2</v>
      </c>
      <c r="S109" s="12">
        <v>19</v>
      </c>
      <c r="T109" s="6">
        <v>14</v>
      </c>
      <c r="U109" s="25">
        <v>4</v>
      </c>
      <c r="V109" s="32" t="s">
        <v>3107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3108</v>
      </c>
    </row>
    <row r="110" spans="1:31" x14ac:dyDescent="0.25">
      <c r="A110" s="14" t="s">
        <v>2580</v>
      </c>
      <c r="B110" s="14" t="s">
        <v>63</v>
      </c>
      <c r="C110" s="14" t="s">
        <v>59</v>
      </c>
      <c r="D110" s="5">
        <v>3</v>
      </c>
      <c r="E110" s="5">
        <v>0</v>
      </c>
      <c r="F110" s="4">
        <v>77</v>
      </c>
      <c r="G110" s="4">
        <v>36</v>
      </c>
      <c r="H110" s="4">
        <v>55</v>
      </c>
      <c r="I110" s="25">
        <v>36</v>
      </c>
      <c r="J110" s="4">
        <v>5</v>
      </c>
      <c r="K110" s="4">
        <v>10</v>
      </c>
      <c r="L110" s="4">
        <v>20</v>
      </c>
      <c r="M110" s="4">
        <v>40</v>
      </c>
      <c r="N110" s="25">
        <v>4</v>
      </c>
      <c r="O110" s="25">
        <v>40</v>
      </c>
      <c r="P110" s="25">
        <v>1</v>
      </c>
      <c r="Q110" s="25">
        <v>2</v>
      </c>
      <c r="R110" s="31">
        <v>4.6259292692714853E-18</v>
      </c>
      <c r="S110" s="12">
        <v>19</v>
      </c>
      <c r="T110" s="6">
        <v>16</v>
      </c>
      <c r="U110" s="25">
        <v>4</v>
      </c>
      <c r="V110" s="32" t="s">
        <v>3107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3108</v>
      </c>
    </row>
    <row r="111" spans="1:31" x14ac:dyDescent="0.25">
      <c r="A111" s="14" t="s">
        <v>571</v>
      </c>
      <c r="B111" s="14" t="s">
        <v>63</v>
      </c>
      <c r="C111" s="14" t="s">
        <v>59</v>
      </c>
      <c r="D111" s="5">
        <v>32</v>
      </c>
      <c r="E111" s="5">
        <v>10</v>
      </c>
      <c r="F111" s="4">
        <v>11</v>
      </c>
      <c r="G111" s="4">
        <v>3</v>
      </c>
      <c r="H111" s="4">
        <v>7</v>
      </c>
      <c r="I111" s="25">
        <v>3</v>
      </c>
      <c r="J111" s="4">
        <v>5</v>
      </c>
      <c r="K111" s="4">
        <v>10</v>
      </c>
      <c r="L111" s="4">
        <v>20</v>
      </c>
      <c r="M111" s="4">
        <v>40</v>
      </c>
      <c r="N111" s="25">
        <v>1</v>
      </c>
      <c r="O111" s="25">
        <v>5</v>
      </c>
      <c r="P111" s="25">
        <v>1</v>
      </c>
      <c r="Q111" s="25">
        <v>2</v>
      </c>
      <c r="R111" s="31">
        <v>1.3877787807814457E-17</v>
      </c>
      <c r="S111" s="12">
        <v>85</v>
      </c>
      <c r="T111" s="6">
        <v>53</v>
      </c>
      <c r="U111" s="25">
        <v>4</v>
      </c>
      <c r="V111" s="32" t="s">
        <v>3107</v>
      </c>
      <c r="W111" s="4">
        <v>0</v>
      </c>
      <c r="X111" s="33" t="s">
        <v>75</v>
      </c>
      <c r="Y111" s="5" t="s">
        <v>75</v>
      </c>
      <c r="Z111" s="6">
        <v>10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3108</v>
      </c>
    </row>
    <row r="112" spans="1:31" x14ac:dyDescent="0.25">
      <c r="A112" s="14" t="s">
        <v>2848</v>
      </c>
      <c r="B112" s="14" t="s">
        <v>63</v>
      </c>
      <c r="C112" s="14" t="s">
        <v>59</v>
      </c>
      <c r="D112" s="5">
        <v>1</v>
      </c>
      <c r="E112" s="5">
        <v>0</v>
      </c>
      <c r="F112" s="4">
        <v>500</v>
      </c>
      <c r="G112" s="4">
        <v>138</v>
      </c>
      <c r="H112" s="4">
        <v>60</v>
      </c>
      <c r="I112" s="25">
        <v>60</v>
      </c>
      <c r="J112" s="4">
        <v>5</v>
      </c>
      <c r="K112" s="4">
        <v>10</v>
      </c>
      <c r="L112" s="4">
        <v>20</v>
      </c>
      <c r="M112" s="4">
        <v>40</v>
      </c>
      <c r="N112" s="25">
        <v>5</v>
      </c>
      <c r="O112" s="25">
        <v>1000</v>
      </c>
      <c r="P112" s="25">
        <v>3</v>
      </c>
      <c r="Q112" s="25">
        <v>3</v>
      </c>
      <c r="R112" s="31">
        <v>3.0000000000000013E-2</v>
      </c>
      <c r="S112" s="12">
        <v>5</v>
      </c>
      <c r="T112" s="6">
        <v>4</v>
      </c>
      <c r="U112" s="25">
        <v>1</v>
      </c>
      <c r="V112" s="32" t="s">
        <v>3107</v>
      </c>
      <c r="W112" s="4">
        <v>0</v>
      </c>
      <c r="X112" s="33" t="s">
        <v>75</v>
      </c>
      <c r="Y112" s="5" t="s">
        <v>75</v>
      </c>
      <c r="Z112" s="6">
        <v>0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3108</v>
      </c>
    </row>
    <row r="113" spans="1:31" x14ac:dyDescent="0.25">
      <c r="A113" s="14" t="s">
        <v>932</v>
      </c>
      <c r="B113" s="14" t="s">
        <v>63</v>
      </c>
      <c r="C113" s="14" t="s">
        <v>59</v>
      </c>
      <c r="D113" s="5">
        <v>18</v>
      </c>
      <c r="E113" s="5">
        <v>0</v>
      </c>
      <c r="F113" s="4">
        <v>44</v>
      </c>
      <c r="G113" s="4">
        <v>47</v>
      </c>
      <c r="H113" s="4">
        <v>84</v>
      </c>
      <c r="I113" s="25">
        <v>44</v>
      </c>
      <c r="J113" s="4">
        <v>5</v>
      </c>
      <c r="K113" s="4">
        <v>10</v>
      </c>
      <c r="L113" s="4">
        <v>20</v>
      </c>
      <c r="M113" s="4">
        <v>40</v>
      </c>
      <c r="N113" s="25">
        <v>5</v>
      </c>
      <c r="O113" s="25">
        <v>1000</v>
      </c>
      <c r="P113" s="25">
        <v>3</v>
      </c>
      <c r="Q113" s="25">
        <v>3</v>
      </c>
      <c r="R113" s="31">
        <v>3.0000000000000013E-2</v>
      </c>
      <c r="S113" s="12">
        <v>5</v>
      </c>
      <c r="T113" s="6">
        <v>-13</v>
      </c>
      <c r="U113" s="25">
        <v>1</v>
      </c>
      <c r="V113" s="32" t="s">
        <v>3107</v>
      </c>
      <c r="W113" s="4">
        <v>0</v>
      </c>
      <c r="X113" s="33" t="s">
        <v>75</v>
      </c>
      <c r="Y113" s="5" t="s">
        <v>75</v>
      </c>
      <c r="Z113" s="6">
        <v>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3108</v>
      </c>
    </row>
    <row r="114" spans="1:31" x14ac:dyDescent="0.25">
      <c r="A114" s="14" t="s">
        <v>2810</v>
      </c>
      <c r="B114" s="14" t="s">
        <v>63</v>
      </c>
      <c r="C114" s="14" t="s">
        <v>59</v>
      </c>
      <c r="D114" s="5">
        <v>1</v>
      </c>
      <c r="E114" s="5">
        <v>0</v>
      </c>
      <c r="F114" s="4">
        <v>500</v>
      </c>
      <c r="G114" s="4">
        <v>143</v>
      </c>
      <c r="H114" s="4">
        <v>146</v>
      </c>
      <c r="I114" s="25">
        <v>143</v>
      </c>
      <c r="J114" s="4">
        <v>5</v>
      </c>
      <c r="K114" s="4">
        <v>10</v>
      </c>
      <c r="L114" s="4">
        <v>20</v>
      </c>
      <c r="M114" s="4">
        <v>40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5</v>
      </c>
      <c r="T114" s="6">
        <v>4</v>
      </c>
      <c r="U114" s="25">
        <v>1</v>
      </c>
      <c r="V114" s="32" t="s">
        <v>3107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3108</v>
      </c>
    </row>
    <row r="115" spans="1:31" x14ac:dyDescent="0.25">
      <c r="A115" s="14" t="s">
        <v>2802</v>
      </c>
      <c r="B115" s="14" t="s">
        <v>63</v>
      </c>
      <c r="C115" s="14" t="s">
        <v>59</v>
      </c>
      <c r="D115" s="5">
        <v>1</v>
      </c>
      <c r="E115" s="5">
        <v>0</v>
      </c>
      <c r="F115" s="4">
        <v>500</v>
      </c>
      <c r="G115" s="4">
        <v>8</v>
      </c>
      <c r="H115" s="4">
        <v>29</v>
      </c>
      <c r="I115" s="25">
        <v>8</v>
      </c>
      <c r="J115" s="4">
        <v>5</v>
      </c>
      <c r="K115" s="4">
        <v>10</v>
      </c>
      <c r="L115" s="4">
        <v>20</v>
      </c>
      <c r="M115" s="4">
        <v>40</v>
      </c>
      <c r="N115" s="25">
        <v>2</v>
      </c>
      <c r="O115" s="25">
        <v>10</v>
      </c>
      <c r="P115" s="25">
        <v>1</v>
      </c>
      <c r="Q115" s="25">
        <v>2</v>
      </c>
      <c r="R115" s="31">
        <v>9.2518585385429707E-18</v>
      </c>
      <c r="S115" s="12">
        <v>73</v>
      </c>
      <c r="T115" s="6">
        <v>72</v>
      </c>
      <c r="U115" s="25">
        <v>4</v>
      </c>
      <c r="V115" s="32" t="s">
        <v>3107</v>
      </c>
      <c r="W115" s="4">
        <v>0</v>
      </c>
      <c r="X115" s="33" t="s">
        <v>75</v>
      </c>
      <c r="Y115" s="5" t="s">
        <v>75</v>
      </c>
      <c r="Z115" s="6">
        <v>0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3108</v>
      </c>
    </row>
    <row r="116" spans="1:31" x14ac:dyDescent="0.25">
      <c r="A116" s="14" t="s">
        <v>1816</v>
      </c>
      <c r="B116" s="14" t="s">
        <v>63</v>
      </c>
      <c r="C116" s="14" t="s">
        <v>59</v>
      </c>
      <c r="D116" s="5">
        <v>12</v>
      </c>
      <c r="E116" s="5">
        <v>0</v>
      </c>
      <c r="F116" s="4">
        <v>30</v>
      </c>
      <c r="G116" s="4">
        <v>114</v>
      </c>
      <c r="H116" s="4">
        <v>112</v>
      </c>
      <c r="I116" s="25">
        <v>30</v>
      </c>
      <c r="J116" s="4">
        <v>5</v>
      </c>
      <c r="K116" s="4">
        <v>10</v>
      </c>
      <c r="L116" s="4">
        <v>20</v>
      </c>
      <c r="M116" s="4">
        <v>40</v>
      </c>
      <c r="N116" s="25">
        <v>4</v>
      </c>
      <c r="O116" s="25">
        <v>40</v>
      </c>
      <c r="P116" s="25">
        <v>1</v>
      </c>
      <c r="Q116" s="25">
        <v>1</v>
      </c>
      <c r="R116" s="31">
        <v>-1.6666666666666663E-2</v>
      </c>
      <c r="S116" s="12">
        <v>19</v>
      </c>
      <c r="T116" s="6">
        <v>7</v>
      </c>
      <c r="U116" s="25">
        <v>4</v>
      </c>
      <c r="V116" s="32" t="s">
        <v>3107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3108</v>
      </c>
    </row>
    <row r="117" spans="1:31" x14ac:dyDescent="0.25">
      <c r="A117" s="14" t="s">
        <v>2803</v>
      </c>
      <c r="B117" s="14" t="s">
        <v>64</v>
      </c>
      <c r="C117" s="14" t="s">
        <v>59</v>
      </c>
      <c r="D117" s="5">
        <v>1</v>
      </c>
      <c r="E117" s="5">
        <v>0</v>
      </c>
      <c r="F117" s="4">
        <v>500</v>
      </c>
      <c r="G117" s="4">
        <v>26</v>
      </c>
      <c r="H117" s="4">
        <v>6</v>
      </c>
      <c r="I117" s="25">
        <v>6</v>
      </c>
      <c r="J117" s="4">
        <v>3</v>
      </c>
      <c r="K117" s="4">
        <v>8</v>
      </c>
      <c r="L117" s="4">
        <v>15</v>
      </c>
      <c r="M117" s="4">
        <v>25</v>
      </c>
      <c r="N117" s="25">
        <v>2</v>
      </c>
      <c r="O117" s="25">
        <v>8</v>
      </c>
      <c r="P117" s="25">
        <v>1</v>
      </c>
      <c r="Q117" s="25">
        <v>3</v>
      </c>
      <c r="R117" s="31">
        <v>3.3333333333333354E-2</v>
      </c>
      <c r="S117" s="12">
        <v>29</v>
      </c>
      <c r="T117" s="6">
        <v>28</v>
      </c>
      <c r="U117" s="25">
        <v>4</v>
      </c>
      <c r="V117" s="32" t="s">
        <v>3107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3108</v>
      </c>
    </row>
    <row r="118" spans="1:31" x14ac:dyDescent="0.25">
      <c r="A118" s="14" t="s">
        <v>2818</v>
      </c>
      <c r="B118" s="14" t="s">
        <v>67</v>
      </c>
      <c r="C118" s="14" t="s">
        <v>59</v>
      </c>
      <c r="D118" s="5">
        <v>1</v>
      </c>
      <c r="E118" s="5">
        <v>0</v>
      </c>
      <c r="F118" s="4">
        <v>500</v>
      </c>
      <c r="G118" s="4">
        <v>67</v>
      </c>
      <c r="H118" s="4">
        <v>56</v>
      </c>
      <c r="I118" s="25">
        <v>56</v>
      </c>
      <c r="J118" s="4">
        <v>3</v>
      </c>
      <c r="K118" s="4">
        <v>8</v>
      </c>
      <c r="L118" s="4">
        <v>15</v>
      </c>
      <c r="M118" s="4">
        <v>25</v>
      </c>
      <c r="N118" s="25">
        <v>5</v>
      </c>
      <c r="O118" s="25">
        <v>1000</v>
      </c>
      <c r="P118" s="25">
        <v>3</v>
      </c>
      <c r="Q118" s="25">
        <v>3</v>
      </c>
      <c r="R118" s="31">
        <v>3.0000000000000013E-2</v>
      </c>
      <c r="S118" s="12">
        <v>1</v>
      </c>
      <c r="T118" s="6">
        <v>0</v>
      </c>
      <c r="U118" s="25">
        <v>1</v>
      </c>
      <c r="V118" s="32" t="s">
        <v>3107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3108</v>
      </c>
    </row>
    <row r="119" spans="1:31" x14ac:dyDescent="0.25">
      <c r="A119" s="14" t="s">
        <v>2579</v>
      </c>
      <c r="B119" s="14" t="s">
        <v>67</v>
      </c>
      <c r="C119" s="14" t="s">
        <v>59</v>
      </c>
      <c r="D119" s="5">
        <v>3</v>
      </c>
      <c r="E119" s="5">
        <v>0</v>
      </c>
      <c r="F119" s="4">
        <v>78</v>
      </c>
      <c r="G119" s="4">
        <v>96</v>
      </c>
      <c r="H119" s="4">
        <v>40</v>
      </c>
      <c r="I119" s="25">
        <v>40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1</v>
      </c>
      <c r="T119" s="6">
        <v>-2</v>
      </c>
      <c r="U119" s="25">
        <v>1</v>
      </c>
      <c r="V119" s="32" t="s">
        <v>3107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3108</v>
      </c>
    </row>
    <row r="120" spans="1:31" x14ac:dyDescent="0.25">
      <c r="A120" s="14" t="s">
        <v>1300</v>
      </c>
      <c r="B120" s="14" t="s">
        <v>67</v>
      </c>
      <c r="C120" s="14" t="s">
        <v>59</v>
      </c>
      <c r="D120" s="5">
        <v>4</v>
      </c>
      <c r="E120" s="5">
        <v>0</v>
      </c>
      <c r="F120" s="4">
        <v>26</v>
      </c>
      <c r="G120" s="4">
        <v>5</v>
      </c>
      <c r="H120" s="4">
        <v>31</v>
      </c>
      <c r="I120" s="25">
        <v>5</v>
      </c>
      <c r="J120" s="4">
        <v>3</v>
      </c>
      <c r="K120" s="4">
        <v>8</v>
      </c>
      <c r="L120" s="4">
        <v>15</v>
      </c>
      <c r="M120" s="4">
        <v>25</v>
      </c>
      <c r="N120" s="25">
        <v>2</v>
      </c>
      <c r="O120" s="25">
        <v>8</v>
      </c>
      <c r="P120" s="25">
        <v>1</v>
      </c>
      <c r="Q120" s="25">
        <v>2</v>
      </c>
      <c r="R120" s="31">
        <v>9.2518585385429707E-18</v>
      </c>
      <c r="S120" s="12">
        <v>17</v>
      </c>
      <c r="T120" s="6">
        <v>13</v>
      </c>
      <c r="U120" s="25">
        <v>4</v>
      </c>
      <c r="V120" s="32" t="s">
        <v>3107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3108</v>
      </c>
    </row>
    <row r="121" spans="1:31" x14ac:dyDescent="0.25">
      <c r="A121" s="14" t="s">
        <v>2570</v>
      </c>
      <c r="B121" s="14" t="s">
        <v>68</v>
      </c>
      <c r="C121" s="14" t="s">
        <v>59</v>
      </c>
      <c r="D121" s="5">
        <v>5</v>
      </c>
      <c r="E121" s="5">
        <v>0</v>
      </c>
      <c r="F121" s="4">
        <v>85</v>
      </c>
      <c r="G121" s="4">
        <v>16</v>
      </c>
      <c r="H121" s="4">
        <v>155</v>
      </c>
      <c r="I121" s="25">
        <v>16</v>
      </c>
      <c r="J121" s="4">
        <v>3</v>
      </c>
      <c r="K121" s="4">
        <v>8</v>
      </c>
      <c r="L121" s="4">
        <v>15</v>
      </c>
      <c r="M121" s="4">
        <v>25</v>
      </c>
      <c r="N121" s="25">
        <v>4</v>
      </c>
      <c r="O121" s="25">
        <v>25</v>
      </c>
      <c r="P121" s="25">
        <v>1</v>
      </c>
      <c r="Q121" s="25">
        <v>2</v>
      </c>
      <c r="R121" s="31">
        <v>4.6259292692714853E-18</v>
      </c>
      <c r="S121" s="12">
        <v>11</v>
      </c>
      <c r="T121" s="6">
        <v>6</v>
      </c>
      <c r="U121" s="25">
        <v>3</v>
      </c>
      <c r="V121" s="32" t="s">
        <v>3107</v>
      </c>
      <c r="W121" s="4">
        <v>0</v>
      </c>
      <c r="X121" s="33" t="s">
        <v>75</v>
      </c>
      <c r="Y121" s="5" t="s">
        <v>75</v>
      </c>
      <c r="Z121" s="6">
        <v>0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3108</v>
      </c>
    </row>
    <row r="122" spans="1:31" x14ac:dyDescent="0.25">
      <c r="A122" s="14" t="s">
        <v>2297</v>
      </c>
      <c r="B122" s="14" t="s">
        <v>68</v>
      </c>
      <c r="C122" s="14" t="s">
        <v>59</v>
      </c>
      <c r="D122" s="5">
        <v>8</v>
      </c>
      <c r="E122" s="5">
        <v>0</v>
      </c>
      <c r="F122" s="4">
        <v>2</v>
      </c>
      <c r="G122" s="4">
        <v>23</v>
      </c>
      <c r="H122" s="4">
        <v>125</v>
      </c>
      <c r="I122" s="25">
        <v>2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1</v>
      </c>
      <c r="R122" s="31">
        <v>-4.9999999999999989E-2</v>
      </c>
      <c r="S122" s="12">
        <v>39</v>
      </c>
      <c r="T122" s="6">
        <v>31</v>
      </c>
      <c r="U122" s="25">
        <v>4</v>
      </c>
      <c r="V122" s="32" t="s">
        <v>3107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3108</v>
      </c>
    </row>
    <row r="123" spans="1:31" x14ac:dyDescent="0.25">
      <c r="A123" s="14" t="s">
        <v>2829</v>
      </c>
      <c r="B123" s="14" t="s">
        <v>68</v>
      </c>
      <c r="C123" s="14" t="s">
        <v>59</v>
      </c>
      <c r="D123" s="5">
        <v>1</v>
      </c>
      <c r="E123" s="5">
        <v>0</v>
      </c>
      <c r="F123" s="4">
        <v>500</v>
      </c>
      <c r="G123" s="4">
        <v>43</v>
      </c>
      <c r="H123" s="4">
        <v>26</v>
      </c>
      <c r="I123" s="25">
        <v>26</v>
      </c>
      <c r="J123" s="4">
        <v>3</v>
      </c>
      <c r="K123" s="4">
        <v>8</v>
      </c>
      <c r="L123" s="4">
        <v>15</v>
      </c>
      <c r="M123" s="4">
        <v>25</v>
      </c>
      <c r="N123" s="25">
        <v>5</v>
      </c>
      <c r="O123" s="25">
        <v>1000</v>
      </c>
      <c r="P123" s="25">
        <v>3</v>
      </c>
      <c r="Q123" s="25">
        <v>3</v>
      </c>
      <c r="R123" s="31">
        <v>3.0000000000000013E-2</v>
      </c>
      <c r="S123" s="12">
        <v>3</v>
      </c>
      <c r="T123" s="6">
        <v>2</v>
      </c>
      <c r="U123" s="25">
        <v>1</v>
      </c>
      <c r="V123" s="32" t="s">
        <v>3107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3108</v>
      </c>
    </row>
    <row r="124" spans="1:31" x14ac:dyDescent="0.25">
      <c r="A124" s="14" t="s">
        <v>2569</v>
      </c>
      <c r="B124" s="14" t="s">
        <v>69</v>
      </c>
      <c r="C124" s="14" t="s">
        <v>59</v>
      </c>
      <c r="D124" s="5">
        <v>5</v>
      </c>
      <c r="E124" s="5">
        <v>0</v>
      </c>
      <c r="F124" s="4">
        <v>153</v>
      </c>
      <c r="G124" s="4">
        <v>90</v>
      </c>
      <c r="H124" s="4">
        <v>10</v>
      </c>
      <c r="I124" s="25">
        <v>10</v>
      </c>
      <c r="J124" s="4">
        <v>5</v>
      </c>
      <c r="K124" s="4">
        <v>10</v>
      </c>
      <c r="L124" s="4">
        <v>20</v>
      </c>
      <c r="M124" s="4">
        <v>40</v>
      </c>
      <c r="N124" s="25">
        <v>2</v>
      </c>
      <c r="O124" s="25">
        <v>10</v>
      </c>
      <c r="P124" s="25">
        <v>1</v>
      </c>
      <c r="Q124" s="25">
        <v>3</v>
      </c>
      <c r="R124" s="31">
        <v>3.3333333333333354E-2</v>
      </c>
      <c r="S124" s="12">
        <v>20</v>
      </c>
      <c r="T124" s="6">
        <v>15</v>
      </c>
      <c r="U124" s="25">
        <v>4</v>
      </c>
      <c r="V124" s="32" t="s">
        <v>3107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3108</v>
      </c>
    </row>
    <row r="125" spans="1:31" x14ac:dyDescent="0.25">
      <c r="A125" s="14" t="s">
        <v>1202</v>
      </c>
      <c r="B125" s="14" t="s">
        <v>69</v>
      </c>
      <c r="C125" s="14" t="s">
        <v>59</v>
      </c>
      <c r="D125" s="5">
        <v>8</v>
      </c>
      <c r="E125" s="5">
        <v>0</v>
      </c>
      <c r="F125" s="4">
        <v>11</v>
      </c>
      <c r="G125" s="4">
        <v>83</v>
      </c>
      <c r="H125" s="4">
        <v>104</v>
      </c>
      <c r="I125" s="25">
        <v>11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1</v>
      </c>
      <c r="R125" s="31">
        <v>-2.3333333333333327E-2</v>
      </c>
      <c r="S125" s="12">
        <v>10</v>
      </c>
      <c r="T125" s="6">
        <v>2</v>
      </c>
      <c r="U125" s="25">
        <v>3</v>
      </c>
      <c r="V125" s="32" t="s">
        <v>3107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3108</v>
      </c>
    </row>
    <row r="126" spans="1:31" x14ac:dyDescent="0.25">
      <c r="A126" s="14" t="s">
        <v>1377</v>
      </c>
      <c r="B126" s="14" t="s">
        <v>69</v>
      </c>
      <c r="C126" s="14" t="s">
        <v>59</v>
      </c>
      <c r="D126" s="5">
        <v>6</v>
      </c>
      <c r="E126" s="5">
        <v>0</v>
      </c>
      <c r="F126" s="4">
        <v>33</v>
      </c>
      <c r="G126" s="4">
        <v>25</v>
      </c>
      <c r="H126" s="4">
        <v>12</v>
      </c>
      <c r="I126" s="25">
        <v>12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1</v>
      </c>
      <c r="Q126" s="25">
        <v>3</v>
      </c>
      <c r="R126" s="31">
        <v>2.3333333333333348E-2</v>
      </c>
      <c r="S126" s="12">
        <v>10</v>
      </c>
      <c r="T126" s="6">
        <v>4</v>
      </c>
      <c r="U126" s="25">
        <v>3</v>
      </c>
      <c r="V126" s="32" t="s">
        <v>3107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3108</v>
      </c>
    </row>
    <row r="127" spans="1:31" x14ac:dyDescent="0.25">
      <c r="A127" s="14" t="s">
        <v>2782</v>
      </c>
      <c r="B127" s="14" t="s">
        <v>69</v>
      </c>
      <c r="C127" s="14" t="s">
        <v>59</v>
      </c>
      <c r="D127" s="5">
        <v>2</v>
      </c>
      <c r="E127" s="5">
        <v>0</v>
      </c>
      <c r="F127" s="4">
        <v>500</v>
      </c>
      <c r="G127" s="4">
        <v>136</v>
      </c>
      <c r="H127" s="4">
        <v>52</v>
      </c>
      <c r="I127" s="25">
        <v>52</v>
      </c>
      <c r="J127" s="4">
        <v>5</v>
      </c>
      <c r="K127" s="4">
        <v>10</v>
      </c>
      <c r="L127" s="4">
        <v>20</v>
      </c>
      <c r="M127" s="4">
        <v>40</v>
      </c>
      <c r="N127" s="25">
        <v>5</v>
      </c>
      <c r="O127" s="25">
        <v>1000</v>
      </c>
      <c r="P127" s="25">
        <v>3</v>
      </c>
      <c r="Q127" s="25">
        <v>3</v>
      </c>
      <c r="R127" s="31">
        <v>3.0000000000000013E-2</v>
      </c>
      <c r="S127" s="12">
        <v>1</v>
      </c>
      <c r="T127" s="6">
        <v>-1</v>
      </c>
      <c r="U127" s="25">
        <v>1</v>
      </c>
      <c r="V127" s="32" t="s">
        <v>3107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3108</v>
      </c>
    </row>
    <row r="128" spans="1:31" x14ac:dyDescent="0.25">
      <c r="A128" s="14" t="s">
        <v>2801</v>
      </c>
      <c r="B128" s="14" t="s">
        <v>70</v>
      </c>
      <c r="C128" s="14" t="s">
        <v>59</v>
      </c>
      <c r="D128" s="5">
        <v>1</v>
      </c>
      <c r="E128" s="5">
        <v>0</v>
      </c>
      <c r="F128" s="4">
        <v>500</v>
      </c>
      <c r="G128" s="4">
        <v>116</v>
      </c>
      <c r="H128" s="4">
        <v>23</v>
      </c>
      <c r="I128" s="25">
        <v>23</v>
      </c>
      <c r="J128" s="4">
        <v>3</v>
      </c>
      <c r="K128" s="4">
        <v>8</v>
      </c>
      <c r="L128" s="4">
        <v>15</v>
      </c>
      <c r="M128" s="4">
        <v>25</v>
      </c>
      <c r="N128" s="25">
        <v>4</v>
      </c>
      <c r="O128" s="25">
        <v>25</v>
      </c>
      <c r="P128" s="25">
        <v>1</v>
      </c>
      <c r="Q128" s="25">
        <v>3</v>
      </c>
      <c r="R128" s="31">
        <v>1.6666666666666677E-2</v>
      </c>
      <c r="S128" s="12">
        <v>1</v>
      </c>
      <c r="T128" s="6">
        <v>0</v>
      </c>
      <c r="U128" s="25">
        <v>1</v>
      </c>
      <c r="V128" s="32" t="s">
        <v>3107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3108</v>
      </c>
    </row>
    <row r="129" spans="1:31" x14ac:dyDescent="0.25">
      <c r="A129" s="14" t="s">
        <v>2873</v>
      </c>
      <c r="B129" s="14" t="s">
        <v>71</v>
      </c>
      <c r="C129" s="14" t="s">
        <v>59</v>
      </c>
      <c r="D129" s="5">
        <v>1</v>
      </c>
      <c r="E129" s="5">
        <v>0</v>
      </c>
      <c r="F129" s="4">
        <v>500</v>
      </c>
      <c r="G129" s="4">
        <v>7</v>
      </c>
      <c r="H129" s="4">
        <v>1</v>
      </c>
      <c r="I129" s="25">
        <v>1</v>
      </c>
      <c r="J129" s="4">
        <v>3</v>
      </c>
      <c r="K129" s="4">
        <v>8</v>
      </c>
      <c r="L129" s="4">
        <v>15</v>
      </c>
      <c r="M129" s="4">
        <v>25</v>
      </c>
      <c r="N129" s="25">
        <v>1</v>
      </c>
      <c r="O129" s="25">
        <v>3</v>
      </c>
      <c r="P129" s="25">
        <v>1</v>
      </c>
      <c r="Q129" s="25">
        <v>3</v>
      </c>
      <c r="R129" s="31">
        <v>5.0000000000000031E-2</v>
      </c>
      <c r="S129" s="12">
        <v>23</v>
      </c>
      <c r="T129" s="6">
        <v>22</v>
      </c>
      <c r="U129" s="25">
        <v>4</v>
      </c>
      <c r="V129" s="32" t="s">
        <v>3107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3108</v>
      </c>
    </row>
    <row r="130" spans="1:31" x14ac:dyDescent="0.25">
      <c r="A130" s="14" t="s">
        <v>2070</v>
      </c>
      <c r="B130" s="14" t="s">
        <v>71</v>
      </c>
      <c r="C130" s="14" t="s">
        <v>59</v>
      </c>
      <c r="D130" s="5">
        <v>6</v>
      </c>
      <c r="E130" s="5">
        <v>0</v>
      </c>
      <c r="F130" s="4">
        <v>68</v>
      </c>
      <c r="G130" s="4">
        <v>17</v>
      </c>
      <c r="H130" s="4">
        <v>4</v>
      </c>
      <c r="I130" s="25">
        <v>4</v>
      </c>
      <c r="J130" s="4">
        <v>3</v>
      </c>
      <c r="K130" s="4">
        <v>8</v>
      </c>
      <c r="L130" s="4">
        <v>15</v>
      </c>
      <c r="M130" s="4">
        <v>25</v>
      </c>
      <c r="N130" s="25">
        <v>2</v>
      </c>
      <c r="O130" s="25">
        <v>8</v>
      </c>
      <c r="P130" s="25">
        <v>1</v>
      </c>
      <c r="Q130" s="25">
        <v>3</v>
      </c>
      <c r="R130" s="31">
        <v>3.3333333333333354E-2</v>
      </c>
      <c r="S130" s="12">
        <v>11</v>
      </c>
      <c r="T130" s="6">
        <v>5</v>
      </c>
      <c r="U130" s="25">
        <v>3</v>
      </c>
      <c r="V130" s="32" t="s">
        <v>3107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3108</v>
      </c>
    </row>
    <row r="131" spans="1:31" x14ac:dyDescent="0.25">
      <c r="A131" s="14" t="s">
        <v>1847</v>
      </c>
      <c r="B131" s="14" t="s">
        <v>61</v>
      </c>
      <c r="C131" s="14" t="s">
        <v>55</v>
      </c>
      <c r="D131" s="5">
        <v>24</v>
      </c>
      <c r="E131" s="5">
        <v>10</v>
      </c>
      <c r="F131" s="4">
        <v>17</v>
      </c>
      <c r="G131" s="4">
        <v>11</v>
      </c>
      <c r="H131" s="4">
        <v>25</v>
      </c>
      <c r="I131" s="25">
        <v>11</v>
      </c>
      <c r="J131" s="4">
        <v>3</v>
      </c>
      <c r="K131" s="4">
        <v>8</v>
      </c>
      <c r="L131" s="4">
        <v>15</v>
      </c>
      <c r="M131" s="4">
        <v>25</v>
      </c>
      <c r="N131" s="25">
        <v>3</v>
      </c>
      <c r="O131" s="25">
        <v>15</v>
      </c>
      <c r="P131" s="25">
        <v>1</v>
      </c>
      <c r="Q131" s="25">
        <v>2</v>
      </c>
      <c r="R131" s="31">
        <v>6.4763009769800799E-18</v>
      </c>
      <c r="S131" s="12">
        <v>17</v>
      </c>
      <c r="T131" s="6">
        <v>-7</v>
      </c>
      <c r="U131" s="25">
        <v>4</v>
      </c>
      <c r="V131" s="32" t="s">
        <v>3107</v>
      </c>
      <c r="W131" s="4">
        <v>0</v>
      </c>
      <c r="X131" s="33" t="s">
        <v>75</v>
      </c>
      <c r="Y131" s="5" t="s">
        <v>75</v>
      </c>
      <c r="Z131" s="6">
        <v>10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3108</v>
      </c>
    </row>
    <row r="132" spans="1:31" x14ac:dyDescent="0.25">
      <c r="A132" s="14" t="s">
        <v>2812</v>
      </c>
      <c r="B132" s="14" t="s">
        <v>62</v>
      </c>
      <c r="C132" s="14" t="s">
        <v>55</v>
      </c>
      <c r="D132" s="5">
        <v>1</v>
      </c>
      <c r="E132" s="5">
        <v>0</v>
      </c>
      <c r="F132" s="4">
        <v>500</v>
      </c>
      <c r="G132" s="4">
        <v>146</v>
      </c>
      <c r="H132" s="4">
        <v>500</v>
      </c>
      <c r="I132" s="25">
        <v>146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3</v>
      </c>
      <c r="T132" s="6">
        <v>2</v>
      </c>
      <c r="U132" s="25">
        <v>1</v>
      </c>
      <c r="V132" s="32" t="s">
        <v>3107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3108</v>
      </c>
    </row>
    <row r="133" spans="1:31" x14ac:dyDescent="0.25">
      <c r="A133" s="14" t="s">
        <v>2576</v>
      </c>
      <c r="B133" s="14" t="s">
        <v>62</v>
      </c>
      <c r="C133" s="14" t="s">
        <v>55</v>
      </c>
      <c r="D133" s="5">
        <v>3</v>
      </c>
      <c r="E133" s="5">
        <v>0</v>
      </c>
      <c r="F133" s="4">
        <v>38</v>
      </c>
      <c r="G133" s="4">
        <v>20</v>
      </c>
      <c r="H133" s="4">
        <v>27</v>
      </c>
      <c r="I133" s="25">
        <v>20</v>
      </c>
      <c r="J133" s="4">
        <v>5</v>
      </c>
      <c r="K133" s="4">
        <v>10</v>
      </c>
      <c r="L133" s="4">
        <v>20</v>
      </c>
      <c r="M133" s="4">
        <v>40</v>
      </c>
      <c r="N133" s="25">
        <v>3</v>
      </c>
      <c r="O133" s="25">
        <v>20</v>
      </c>
      <c r="P133" s="25">
        <v>1</v>
      </c>
      <c r="Q133" s="25">
        <v>2</v>
      </c>
      <c r="R133" s="31">
        <v>6.4763009769800799E-18</v>
      </c>
      <c r="S133" s="12">
        <v>26</v>
      </c>
      <c r="T133" s="6">
        <v>23</v>
      </c>
      <c r="U133" s="25">
        <v>4</v>
      </c>
      <c r="V133" s="32" t="s">
        <v>3107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3108</v>
      </c>
    </row>
    <row r="134" spans="1:31" x14ac:dyDescent="0.25">
      <c r="A134" s="14" t="s">
        <v>831</v>
      </c>
      <c r="B134" s="14" t="s">
        <v>63</v>
      </c>
      <c r="C134" s="14" t="s">
        <v>55</v>
      </c>
      <c r="D134" s="5">
        <v>32</v>
      </c>
      <c r="E134" s="5">
        <v>8</v>
      </c>
      <c r="F134" s="4">
        <v>500</v>
      </c>
      <c r="G134" s="4">
        <v>500</v>
      </c>
      <c r="H134" s="4">
        <v>49</v>
      </c>
      <c r="I134" s="25">
        <v>49</v>
      </c>
      <c r="J134" s="4">
        <v>5</v>
      </c>
      <c r="K134" s="4">
        <v>10</v>
      </c>
      <c r="L134" s="4">
        <v>20</v>
      </c>
      <c r="M134" s="4">
        <v>40</v>
      </c>
      <c r="N134" s="25">
        <v>5</v>
      </c>
      <c r="O134" s="25">
        <v>1000</v>
      </c>
      <c r="P134" s="25">
        <v>3</v>
      </c>
      <c r="Q134" s="25">
        <v>3</v>
      </c>
      <c r="R134" s="31">
        <v>3.0000000000000013E-2</v>
      </c>
      <c r="S134" s="12">
        <v>5</v>
      </c>
      <c r="T134" s="6">
        <v>-27</v>
      </c>
      <c r="U134" s="25">
        <v>1</v>
      </c>
      <c r="V134" s="32" t="s">
        <v>3107</v>
      </c>
      <c r="W134" s="4">
        <v>0</v>
      </c>
      <c r="X134" s="33" t="s">
        <v>75</v>
      </c>
      <c r="Y134" s="5" t="s">
        <v>75</v>
      </c>
      <c r="Z134" s="6">
        <v>8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3108</v>
      </c>
    </row>
    <row r="135" spans="1:31" x14ac:dyDescent="0.25">
      <c r="A135" s="14" t="s">
        <v>1063</v>
      </c>
      <c r="B135" s="14" t="s">
        <v>63</v>
      </c>
      <c r="C135" s="14" t="s">
        <v>55</v>
      </c>
      <c r="D135" s="5">
        <v>8</v>
      </c>
      <c r="E135" s="5">
        <v>0</v>
      </c>
      <c r="F135" s="4">
        <v>33</v>
      </c>
      <c r="G135" s="4">
        <v>103</v>
      </c>
      <c r="H135" s="4">
        <v>67</v>
      </c>
      <c r="I135" s="25">
        <v>33</v>
      </c>
      <c r="J135" s="4">
        <v>5</v>
      </c>
      <c r="K135" s="4">
        <v>10</v>
      </c>
      <c r="L135" s="4">
        <v>20</v>
      </c>
      <c r="M135" s="4">
        <v>40</v>
      </c>
      <c r="N135" s="25">
        <v>4</v>
      </c>
      <c r="O135" s="25">
        <v>40</v>
      </c>
      <c r="P135" s="25">
        <v>1</v>
      </c>
      <c r="Q135" s="25">
        <v>1</v>
      </c>
      <c r="R135" s="31">
        <v>-1.6666666666666663E-2</v>
      </c>
      <c r="S135" s="12">
        <v>19</v>
      </c>
      <c r="T135" s="6">
        <v>11</v>
      </c>
      <c r="U135" s="25">
        <v>4</v>
      </c>
      <c r="V135" s="32" t="s">
        <v>3107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3108</v>
      </c>
    </row>
    <row r="136" spans="1:31" x14ac:dyDescent="0.25">
      <c r="A136" s="14" t="s">
        <v>2556</v>
      </c>
      <c r="B136" s="14" t="s">
        <v>63</v>
      </c>
      <c r="C136" s="14" t="s">
        <v>55</v>
      </c>
      <c r="D136" s="5">
        <v>9</v>
      </c>
      <c r="E136" s="5">
        <v>0</v>
      </c>
      <c r="F136" s="4">
        <v>38</v>
      </c>
      <c r="G136" s="4">
        <v>19</v>
      </c>
      <c r="H136" s="4">
        <v>41</v>
      </c>
      <c r="I136" s="25">
        <v>19</v>
      </c>
      <c r="J136" s="4">
        <v>5</v>
      </c>
      <c r="K136" s="4">
        <v>10</v>
      </c>
      <c r="L136" s="4">
        <v>20</v>
      </c>
      <c r="M136" s="4">
        <v>40</v>
      </c>
      <c r="N136" s="25">
        <v>3</v>
      </c>
      <c r="O136" s="25">
        <v>20</v>
      </c>
      <c r="P136" s="25">
        <v>1</v>
      </c>
      <c r="Q136" s="25">
        <v>2</v>
      </c>
      <c r="R136" s="31">
        <v>6.4763009769800799E-18</v>
      </c>
      <c r="S136" s="12">
        <v>43</v>
      </c>
      <c r="T136" s="6">
        <v>34</v>
      </c>
      <c r="U136" s="25">
        <v>4</v>
      </c>
      <c r="V136" s="32" t="s">
        <v>3107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3108</v>
      </c>
    </row>
    <row r="137" spans="1:31" x14ac:dyDescent="0.25">
      <c r="A137" s="14" t="s">
        <v>2831</v>
      </c>
      <c r="B137" s="14" t="s">
        <v>63</v>
      </c>
      <c r="C137" s="14" t="s">
        <v>55</v>
      </c>
      <c r="D137" s="5">
        <v>1</v>
      </c>
      <c r="E137" s="5">
        <v>0</v>
      </c>
      <c r="F137" s="4">
        <v>500</v>
      </c>
      <c r="G137" s="4">
        <v>94</v>
      </c>
      <c r="H137" s="4">
        <v>59</v>
      </c>
      <c r="I137" s="25">
        <v>59</v>
      </c>
      <c r="J137" s="4">
        <v>5</v>
      </c>
      <c r="K137" s="4">
        <v>10</v>
      </c>
      <c r="L137" s="4">
        <v>20</v>
      </c>
      <c r="M137" s="4">
        <v>40</v>
      </c>
      <c r="N137" s="25">
        <v>5</v>
      </c>
      <c r="O137" s="25">
        <v>1000</v>
      </c>
      <c r="P137" s="25">
        <v>3</v>
      </c>
      <c r="Q137" s="25">
        <v>3</v>
      </c>
      <c r="R137" s="31">
        <v>3.0000000000000013E-2</v>
      </c>
      <c r="S137" s="12">
        <v>5</v>
      </c>
      <c r="T137" s="6">
        <v>4</v>
      </c>
      <c r="U137" s="25">
        <v>1</v>
      </c>
      <c r="V137" s="32" t="s">
        <v>3107</v>
      </c>
      <c r="W137" s="4">
        <v>0</v>
      </c>
      <c r="X137" s="33" t="s">
        <v>75</v>
      </c>
      <c r="Y137" s="5" t="s">
        <v>75</v>
      </c>
      <c r="Z137" s="6">
        <v>0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3108</v>
      </c>
    </row>
    <row r="138" spans="1:31" x14ac:dyDescent="0.25">
      <c r="A138" s="14" t="s">
        <v>2549</v>
      </c>
      <c r="B138" s="14" t="s">
        <v>63</v>
      </c>
      <c r="C138" s="14" t="s">
        <v>55</v>
      </c>
      <c r="D138" s="5">
        <v>14</v>
      </c>
      <c r="E138" s="5">
        <v>0</v>
      </c>
      <c r="F138" s="4">
        <v>151</v>
      </c>
      <c r="G138" s="4">
        <v>80</v>
      </c>
      <c r="H138" s="4">
        <v>10</v>
      </c>
      <c r="I138" s="25">
        <v>10</v>
      </c>
      <c r="J138" s="4">
        <v>5</v>
      </c>
      <c r="K138" s="4">
        <v>10</v>
      </c>
      <c r="L138" s="4">
        <v>20</v>
      </c>
      <c r="M138" s="4">
        <v>40</v>
      </c>
      <c r="N138" s="25">
        <v>2</v>
      </c>
      <c r="O138" s="25">
        <v>10</v>
      </c>
      <c r="P138" s="25">
        <v>1</v>
      </c>
      <c r="Q138" s="25">
        <v>3</v>
      </c>
      <c r="R138" s="31">
        <v>3.3333333333333354E-2</v>
      </c>
      <c r="S138" s="12">
        <v>75</v>
      </c>
      <c r="T138" s="6">
        <v>61</v>
      </c>
      <c r="U138" s="25">
        <v>4</v>
      </c>
      <c r="V138" s="32" t="s">
        <v>3107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3108</v>
      </c>
    </row>
    <row r="139" spans="1:31" x14ac:dyDescent="0.25">
      <c r="A139" s="14" t="s">
        <v>2578</v>
      </c>
      <c r="B139" s="14" t="s">
        <v>68</v>
      </c>
      <c r="C139" s="14" t="s">
        <v>55</v>
      </c>
      <c r="D139" s="5">
        <v>3</v>
      </c>
      <c r="E139" s="5">
        <v>0</v>
      </c>
      <c r="F139" s="4">
        <v>89</v>
      </c>
      <c r="G139" s="4">
        <v>22</v>
      </c>
      <c r="H139" s="4">
        <v>42</v>
      </c>
      <c r="I139" s="25">
        <v>22</v>
      </c>
      <c r="J139" s="4">
        <v>3</v>
      </c>
      <c r="K139" s="4">
        <v>8</v>
      </c>
      <c r="L139" s="4">
        <v>15</v>
      </c>
      <c r="M139" s="4">
        <v>25</v>
      </c>
      <c r="N139" s="25">
        <v>4</v>
      </c>
      <c r="O139" s="25">
        <v>25</v>
      </c>
      <c r="P139" s="25">
        <v>1</v>
      </c>
      <c r="Q139" s="25">
        <v>2</v>
      </c>
      <c r="R139" s="31">
        <v>4.6259292692714853E-18</v>
      </c>
      <c r="S139" s="12">
        <v>11</v>
      </c>
      <c r="T139" s="6">
        <v>8</v>
      </c>
      <c r="U139" s="25">
        <v>3</v>
      </c>
      <c r="V139" s="32" t="s">
        <v>3107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3108</v>
      </c>
    </row>
    <row r="140" spans="1:31" x14ac:dyDescent="0.25">
      <c r="A140" s="14" t="s">
        <v>2795</v>
      </c>
      <c r="B140" s="14" t="s">
        <v>69</v>
      </c>
      <c r="C140" s="14" t="s">
        <v>55</v>
      </c>
      <c r="D140" s="5">
        <v>1</v>
      </c>
      <c r="E140" s="5">
        <v>0</v>
      </c>
      <c r="F140" s="4">
        <v>500</v>
      </c>
      <c r="G140" s="4">
        <v>500</v>
      </c>
      <c r="H140" s="4">
        <v>18</v>
      </c>
      <c r="I140" s="25">
        <v>18</v>
      </c>
      <c r="J140" s="4">
        <v>5</v>
      </c>
      <c r="K140" s="4">
        <v>10</v>
      </c>
      <c r="L140" s="4">
        <v>20</v>
      </c>
      <c r="M140" s="4">
        <v>40</v>
      </c>
      <c r="N140" s="25">
        <v>3</v>
      </c>
      <c r="O140" s="25">
        <v>20</v>
      </c>
      <c r="P140" s="25">
        <v>1</v>
      </c>
      <c r="Q140" s="25">
        <v>3</v>
      </c>
      <c r="R140" s="31">
        <v>2.3333333333333348E-2</v>
      </c>
      <c r="S140" s="12">
        <v>10</v>
      </c>
      <c r="T140" s="6">
        <v>9</v>
      </c>
      <c r="U140" s="25">
        <v>3</v>
      </c>
      <c r="V140" s="32" t="s">
        <v>3107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3108</v>
      </c>
    </row>
    <row r="141" spans="1:31" x14ac:dyDescent="0.25">
      <c r="A141" s="14" t="s">
        <v>897</v>
      </c>
      <c r="B141" s="14" t="s">
        <v>71</v>
      </c>
      <c r="C141" s="14" t="s">
        <v>55</v>
      </c>
      <c r="D141" s="5">
        <v>21</v>
      </c>
      <c r="E141" s="5">
        <v>0</v>
      </c>
      <c r="F141" s="4">
        <v>6</v>
      </c>
      <c r="G141" s="4">
        <v>11</v>
      </c>
      <c r="H141" s="4">
        <v>13</v>
      </c>
      <c r="I141" s="25">
        <v>6</v>
      </c>
      <c r="J141" s="4">
        <v>3</v>
      </c>
      <c r="K141" s="4">
        <v>8</v>
      </c>
      <c r="L141" s="4">
        <v>15</v>
      </c>
      <c r="M141" s="4">
        <v>25</v>
      </c>
      <c r="N141" s="25">
        <v>2</v>
      </c>
      <c r="O141" s="25">
        <v>8</v>
      </c>
      <c r="P141" s="25">
        <v>1</v>
      </c>
      <c r="Q141" s="25">
        <v>1</v>
      </c>
      <c r="R141" s="31">
        <v>-3.3333333333333326E-2</v>
      </c>
      <c r="S141" s="12">
        <v>11</v>
      </c>
      <c r="T141" s="6">
        <v>-10</v>
      </c>
      <c r="U141" s="25">
        <v>3</v>
      </c>
      <c r="V141" s="32" t="s">
        <v>3107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3108</v>
      </c>
    </row>
    <row r="142" spans="1:31" x14ac:dyDescent="0.25">
      <c r="A142" s="14" t="s">
        <v>555</v>
      </c>
      <c r="B142" s="14" t="s">
        <v>62</v>
      </c>
      <c r="C142" s="14" t="s">
        <v>60</v>
      </c>
      <c r="D142" s="5">
        <v>34</v>
      </c>
      <c r="E142" s="5">
        <v>21</v>
      </c>
      <c r="F142" s="4">
        <v>2</v>
      </c>
      <c r="G142" s="4">
        <v>29</v>
      </c>
      <c r="H142" s="4">
        <v>32</v>
      </c>
      <c r="I142" s="25">
        <v>2</v>
      </c>
      <c r="J142" s="4">
        <v>5</v>
      </c>
      <c r="K142" s="4">
        <v>10</v>
      </c>
      <c r="L142" s="4">
        <v>20</v>
      </c>
      <c r="M142" s="4">
        <v>40</v>
      </c>
      <c r="N142" s="25">
        <v>1</v>
      </c>
      <c r="O142" s="25">
        <v>5</v>
      </c>
      <c r="P142" s="25">
        <v>1</v>
      </c>
      <c r="Q142" s="25">
        <v>1</v>
      </c>
      <c r="R142" s="31">
        <v>-4.9999999999999989E-2</v>
      </c>
      <c r="S142" s="12">
        <v>66</v>
      </c>
      <c r="T142" s="6">
        <v>32</v>
      </c>
      <c r="U142" s="25">
        <v>4</v>
      </c>
      <c r="V142" s="32" t="s">
        <v>3107</v>
      </c>
      <c r="W142" s="4">
        <v>0</v>
      </c>
      <c r="X142" s="33" t="s">
        <v>75</v>
      </c>
      <c r="Y142" s="5" t="s">
        <v>75</v>
      </c>
      <c r="Z142" s="6">
        <v>21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3108</v>
      </c>
    </row>
    <row r="143" spans="1:31" x14ac:dyDescent="0.25">
      <c r="A143" s="14" t="s">
        <v>2377</v>
      </c>
      <c r="B143" s="14" t="s">
        <v>62</v>
      </c>
      <c r="C143" s="14" t="s">
        <v>60</v>
      </c>
      <c r="D143" s="5">
        <v>3</v>
      </c>
      <c r="E143" s="5">
        <v>0</v>
      </c>
      <c r="F143" s="4">
        <v>54</v>
      </c>
      <c r="G143" s="4">
        <v>53</v>
      </c>
      <c r="H143" s="4">
        <v>59</v>
      </c>
      <c r="I143" s="25">
        <v>53</v>
      </c>
      <c r="J143" s="4">
        <v>5</v>
      </c>
      <c r="K143" s="4">
        <v>10</v>
      </c>
      <c r="L143" s="4">
        <v>20</v>
      </c>
      <c r="M143" s="4">
        <v>40</v>
      </c>
      <c r="N143" s="25">
        <v>5</v>
      </c>
      <c r="O143" s="25">
        <v>1000</v>
      </c>
      <c r="P143" s="25">
        <v>3</v>
      </c>
      <c r="Q143" s="25">
        <v>3</v>
      </c>
      <c r="R143" s="31">
        <v>3.0000000000000013E-2</v>
      </c>
      <c r="S143" s="12">
        <v>3</v>
      </c>
      <c r="T143" s="6">
        <v>0</v>
      </c>
      <c r="U143" s="25">
        <v>1</v>
      </c>
      <c r="V143" s="32" t="s">
        <v>3107</v>
      </c>
      <c r="W143" s="4">
        <v>0</v>
      </c>
      <c r="X143" s="33" t="s">
        <v>75</v>
      </c>
      <c r="Y143" s="5" t="s">
        <v>75</v>
      </c>
      <c r="Z143" s="6">
        <v>0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3108</v>
      </c>
    </row>
    <row r="144" spans="1:31" x14ac:dyDescent="0.25">
      <c r="A144" s="14" t="s">
        <v>1219</v>
      </c>
      <c r="B144" s="14" t="s">
        <v>62</v>
      </c>
      <c r="C144" s="14" t="s">
        <v>60</v>
      </c>
      <c r="D144" s="5">
        <v>41</v>
      </c>
      <c r="E144" s="5">
        <v>5</v>
      </c>
      <c r="F144" s="4">
        <v>22</v>
      </c>
      <c r="G144" s="4">
        <v>10</v>
      </c>
      <c r="H144" s="4">
        <v>16</v>
      </c>
      <c r="I144" s="25">
        <v>10</v>
      </c>
      <c r="J144" s="4">
        <v>5</v>
      </c>
      <c r="K144" s="4">
        <v>10</v>
      </c>
      <c r="L144" s="4">
        <v>20</v>
      </c>
      <c r="M144" s="4">
        <v>40</v>
      </c>
      <c r="N144" s="25">
        <v>2</v>
      </c>
      <c r="O144" s="25">
        <v>10</v>
      </c>
      <c r="P144" s="25">
        <v>1</v>
      </c>
      <c r="Q144" s="25">
        <v>2</v>
      </c>
      <c r="R144" s="31">
        <v>9.2518585385429707E-18</v>
      </c>
      <c r="S144" s="12">
        <v>39</v>
      </c>
      <c r="T144" s="6">
        <v>-2</v>
      </c>
      <c r="U144" s="25">
        <v>4</v>
      </c>
      <c r="V144" s="32" t="s">
        <v>3107</v>
      </c>
      <c r="W144" s="4">
        <v>0</v>
      </c>
      <c r="X144" s="33" t="s">
        <v>75</v>
      </c>
      <c r="Y144" s="5" t="s">
        <v>75</v>
      </c>
      <c r="Z144" s="6">
        <v>5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3108</v>
      </c>
    </row>
    <row r="145" spans="1:31" x14ac:dyDescent="0.25">
      <c r="A145" s="14" t="s">
        <v>2908</v>
      </c>
      <c r="B145" s="14" t="s">
        <v>63</v>
      </c>
      <c r="C145" s="14" t="s">
        <v>60</v>
      </c>
      <c r="D145" s="5">
        <v>4</v>
      </c>
      <c r="E145" s="5">
        <v>0</v>
      </c>
      <c r="F145" s="4">
        <v>500</v>
      </c>
      <c r="G145" s="4">
        <v>76</v>
      </c>
      <c r="H145" s="4">
        <v>64</v>
      </c>
      <c r="I145" s="25">
        <v>64</v>
      </c>
      <c r="J145" s="4">
        <v>5</v>
      </c>
      <c r="K145" s="4">
        <v>10</v>
      </c>
      <c r="L145" s="4">
        <v>20</v>
      </c>
      <c r="M145" s="4">
        <v>40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5</v>
      </c>
      <c r="T145" s="6">
        <v>1</v>
      </c>
      <c r="U145" s="25">
        <v>1</v>
      </c>
      <c r="V145" s="32" t="s">
        <v>3107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3108</v>
      </c>
    </row>
    <row r="146" spans="1:31" x14ac:dyDescent="0.25">
      <c r="A146" s="14" t="s">
        <v>675</v>
      </c>
      <c r="B146" s="14" t="s">
        <v>63</v>
      </c>
      <c r="C146" s="14" t="s">
        <v>60</v>
      </c>
      <c r="D146" s="5">
        <v>38</v>
      </c>
      <c r="E146" s="5">
        <v>0</v>
      </c>
      <c r="F146" s="4">
        <v>25</v>
      </c>
      <c r="G146" s="4">
        <v>33</v>
      </c>
      <c r="H146" s="4">
        <v>52</v>
      </c>
      <c r="I146" s="25">
        <v>25</v>
      </c>
      <c r="J146" s="4">
        <v>5</v>
      </c>
      <c r="K146" s="4">
        <v>10</v>
      </c>
      <c r="L146" s="4">
        <v>20</v>
      </c>
      <c r="M146" s="4">
        <v>40</v>
      </c>
      <c r="N146" s="25">
        <v>4</v>
      </c>
      <c r="O146" s="25">
        <v>40</v>
      </c>
      <c r="P146" s="25">
        <v>2</v>
      </c>
      <c r="Q146" s="25">
        <v>2</v>
      </c>
      <c r="R146" s="31">
        <v>1.666666666666667E-2</v>
      </c>
      <c r="S146" s="12">
        <v>19</v>
      </c>
      <c r="T146" s="6">
        <v>-19</v>
      </c>
      <c r="U146" s="25">
        <v>4</v>
      </c>
      <c r="V146" s="32" t="s">
        <v>3107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3108</v>
      </c>
    </row>
    <row r="147" spans="1:31" x14ac:dyDescent="0.25">
      <c r="A147" s="14" t="s">
        <v>2346</v>
      </c>
      <c r="B147" s="14" t="s">
        <v>63</v>
      </c>
      <c r="C147" s="14" t="s">
        <v>60</v>
      </c>
      <c r="D147" s="5">
        <v>4</v>
      </c>
      <c r="E147" s="5">
        <v>0</v>
      </c>
      <c r="F147" s="4">
        <v>90</v>
      </c>
      <c r="G147" s="4">
        <v>54</v>
      </c>
      <c r="H147" s="4">
        <v>83</v>
      </c>
      <c r="I147" s="25">
        <v>54</v>
      </c>
      <c r="J147" s="4">
        <v>5</v>
      </c>
      <c r="K147" s="4">
        <v>10</v>
      </c>
      <c r="L147" s="4">
        <v>20</v>
      </c>
      <c r="M147" s="4">
        <v>40</v>
      </c>
      <c r="N147" s="25">
        <v>5</v>
      </c>
      <c r="O147" s="25">
        <v>1000</v>
      </c>
      <c r="P147" s="25">
        <v>3</v>
      </c>
      <c r="Q147" s="25">
        <v>3</v>
      </c>
      <c r="R147" s="31">
        <v>3.0000000000000013E-2</v>
      </c>
      <c r="S147" s="12">
        <v>5</v>
      </c>
      <c r="T147" s="6">
        <v>1</v>
      </c>
      <c r="U147" s="25">
        <v>1</v>
      </c>
      <c r="V147" s="32" t="s">
        <v>3107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3108</v>
      </c>
    </row>
    <row r="148" spans="1:31" x14ac:dyDescent="0.25">
      <c r="A148" s="14" t="s">
        <v>2833</v>
      </c>
      <c r="B148" s="14" t="s">
        <v>63</v>
      </c>
      <c r="C148" s="14" t="s">
        <v>60</v>
      </c>
      <c r="D148" s="5">
        <v>1</v>
      </c>
      <c r="E148" s="5">
        <v>0</v>
      </c>
      <c r="F148" s="4">
        <v>500</v>
      </c>
      <c r="G148" s="4">
        <v>81</v>
      </c>
      <c r="H148" s="4">
        <v>116</v>
      </c>
      <c r="I148" s="25">
        <v>81</v>
      </c>
      <c r="J148" s="4">
        <v>5</v>
      </c>
      <c r="K148" s="4">
        <v>10</v>
      </c>
      <c r="L148" s="4">
        <v>20</v>
      </c>
      <c r="M148" s="4">
        <v>40</v>
      </c>
      <c r="N148" s="25">
        <v>5</v>
      </c>
      <c r="O148" s="25">
        <v>1000</v>
      </c>
      <c r="P148" s="25">
        <v>3</v>
      </c>
      <c r="Q148" s="25">
        <v>3</v>
      </c>
      <c r="R148" s="31">
        <v>3.0000000000000013E-2</v>
      </c>
      <c r="S148" s="12">
        <v>5</v>
      </c>
      <c r="T148" s="6">
        <v>4</v>
      </c>
      <c r="U148" s="25">
        <v>1</v>
      </c>
      <c r="V148" s="32" t="s">
        <v>3107</v>
      </c>
      <c r="W148" s="4">
        <v>0</v>
      </c>
      <c r="X148" s="33" t="s">
        <v>75</v>
      </c>
      <c r="Y148" s="5" t="s">
        <v>75</v>
      </c>
      <c r="Z148" s="6">
        <v>0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3108</v>
      </c>
    </row>
    <row r="149" spans="1:31" x14ac:dyDescent="0.25">
      <c r="A149" s="14" t="s">
        <v>2806</v>
      </c>
      <c r="B149" s="14" t="s">
        <v>63</v>
      </c>
      <c r="C149" s="14" t="s">
        <v>60</v>
      </c>
      <c r="D149" s="5">
        <v>1</v>
      </c>
      <c r="E149" s="5">
        <v>0</v>
      </c>
      <c r="F149" s="4">
        <v>500</v>
      </c>
      <c r="G149" s="4">
        <v>137</v>
      </c>
      <c r="H149" s="4">
        <v>198</v>
      </c>
      <c r="I149" s="25">
        <v>137</v>
      </c>
      <c r="J149" s="4">
        <v>5</v>
      </c>
      <c r="K149" s="4">
        <v>10</v>
      </c>
      <c r="L149" s="4">
        <v>20</v>
      </c>
      <c r="M149" s="4">
        <v>40</v>
      </c>
      <c r="N149" s="25">
        <v>5</v>
      </c>
      <c r="O149" s="25">
        <v>1000</v>
      </c>
      <c r="P149" s="25">
        <v>3</v>
      </c>
      <c r="Q149" s="25">
        <v>3</v>
      </c>
      <c r="R149" s="31">
        <v>3.0000000000000013E-2</v>
      </c>
      <c r="S149" s="12">
        <v>5</v>
      </c>
      <c r="T149" s="6">
        <v>4</v>
      </c>
      <c r="U149" s="25">
        <v>1</v>
      </c>
      <c r="V149" s="32" t="s">
        <v>3107</v>
      </c>
      <c r="W149" s="4">
        <v>0</v>
      </c>
      <c r="X149" s="33" t="s">
        <v>75</v>
      </c>
      <c r="Y149" s="5" t="s">
        <v>75</v>
      </c>
      <c r="Z149" s="6">
        <v>0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3108</v>
      </c>
    </row>
    <row r="150" spans="1:31" x14ac:dyDescent="0.25">
      <c r="A150" s="14" t="s">
        <v>1608</v>
      </c>
      <c r="B150" s="14" t="s">
        <v>63</v>
      </c>
      <c r="C150" s="14" t="s">
        <v>60</v>
      </c>
      <c r="D150" s="5">
        <v>34</v>
      </c>
      <c r="E150" s="5">
        <v>0</v>
      </c>
      <c r="F150" s="4">
        <v>48</v>
      </c>
      <c r="G150" s="4">
        <v>26</v>
      </c>
      <c r="H150" s="4">
        <v>17</v>
      </c>
      <c r="I150" s="25">
        <v>17</v>
      </c>
      <c r="J150" s="4">
        <v>5</v>
      </c>
      <c r="K150" s="4">
        <v>10</v>
      </c>
      <c r="L150" s="4">
        <v>20</v>
      </c>
      <c r="M150" s="4">
        <v>40</v>
      </c>
      <c r="N150" s="25">
        <v>3</v>
      </c>
      <c r="O150" s="25">
        <v>20</v>
      </c>
      <c r="P150" s="25">
        <v>1</v>
      </c>
      <c r="Q150" s="25">
        <v>3</v>
      </c>
      <c r="R150" s="31">
        <v>2.3333333333333348E-2</v>
      </c>
      <c r="S150" s="12">
        <v>44</v>
      </c>
      <c r="T150" s="6">
        <v>10</v>
      </c>
      <c r="U150" s="25">
        <v>4</v>
      </c>
      <c r="V150" s="32" t="s">
        <v>3107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3108</v>
      </c>
    </row>
    <row r="151" spans="1:31" x14ac:dyDescent="0.25">
      <c r="A151" s="14" t="s">
        <v>2843</v>
      </c>
      <c r="B151" s="14" t="s">
        <v>63</v>
      </c>
      <c r="C151" s="14" t="s">
        <v>60</v>
      </c>
      <c r="D151" s="5">
        <v>4</v>
      </c>
      <c r="E151" s="5">
        <v>0</v>
      </c>
      <c r="F151" s="4">
        <v>500</v>
      </c>
      <c r="G151" s="4">
        <v>118</v>
      </c>
      <c r="H151" s="4">
        <v>76</v>
      </c>
      <c r="I151" s="25">
        <v>76</v>
      </c>
      <c r="J151" s="4">
        <v>5</v>
      </c>
      <c r="K151" s="4">
        <v>10</v>
      </c>
      <c r="L151" s="4">
        <v>20</v>
      </c>
      <c r="M151" s="4">
        <v>40</v>
      </c>
      <c r="N151" s="25">
        <v>5</v>
      </c>
      <c r="O151" s="25">
        <v>1000</v>
      </c>
      <c r="P151" s="25">
        <v>3</v>
      </c>
      <c r="Q151" s="25">
        <v>3</v>
      </c>
      <c r="R151" s="31">
        <v>3.0000000000000013E-2</v>
      </c>
      <c r="S151" s="12">
        <v>5</v>
      </c>
      <c r="T151" s="6">
        <v>1</v>
      </c>
      <c r="U151" s="25">
        <v>1</v>
      </c>
      <c r="V151" s="32" t="s">
        <v>3107</v>
      </c>
      <c r="W151" s="4">
        <v>0</v>
      </c>
      <c r="X151" s="33" t="s">
        <v>75</v>
      </c>
      <c r="Y151" s="5" t="s">
        <v>75</v>
      </c>
      <c r="Z151" s="6">
        <v>0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3108</v>
      </c>
    </row>
    <row r="152" spans="1:31" x14ac:dyDescent="0.25">
      <c r="A152" s="14" t="s">
        <v>2823</v>
      </c>
      <c r="B152" s="14" t="s">
        <v>63</v>
      </c>
      <c r="C152" s="14" t="s">
        <v>60</v>
      </c>
      <c r="D152" s="5">
        <v>1</v>
      </c>
      <c r="E152" s="5">
        <v>0</v>
      </c>
      <c r="F152" s="4">
        <v>500</v>
      </c>
      <c r="G152" s="4">
        <v>70</v>
      </c>
      <c r="H152" s="4">
        <v>77</v>
      </c>
      <c r="I152" s="25">
        <v>70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4</v>
      </c>
      <c r="U152" s="25">
        <v>1</v>
      </c>
      <c r="V152" s="32" t="s">
        <v>3107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3108</v>
      </c>
    </row>
    <row r="153" spans="1:31" x14ac:dyDescent="0.25">
      <c r="A153" s="14" t="s">
        <v>2548</v>
      </c>
      <c r="B153" s="14" t="s">
        <v>63</v>
      </c>
      <c r="C153" s="14" t="s">
        <v>60</v>
      </c>
      <c r="D153" s="5">
        <v>15</v>
      </c>
      <c r="E153" s="5">
        <v>0</v>
      </c>
      <c r="F153" s="4">
        <v>21</v>
      </c>
      <c r="G153" s="4">
        <v>37</v>
      </c>
      <c r="H153" s="4">
        <v>15</v>
      </c>
      <c r="I153" s="25">
        <v>15</v>
      </c>
      <c r="J153" s="4">
        <v>5</v>
      </c>
      <c r="K153" s="4">
        <v>10</v>
      </c>
      <c r="L153" s="4">
        <v>20</v>
      </c>
      <c r="M153" s="4">
        <v>40</v>
      </c>
      <c r="N153" s="25">
        <v>3</v>
      </c>
      <c r="O153" s="25">
        <v>20</v>
      </c>
      <c r="P153" s="25">
        <v>1</v>
      </c>
      <c r="Q153" s="25">
        <v>3</v>
      </c>
      <c r="R153" s="31">
        <v>2.3333333333333348E-2</v>
      </c>
      <c r="S153" s="12">
        <v>44</v>
      </c>
      <c r="T153" s="6">
        <v>29</v>
      </c>
      <c r="U153" s="25">
        <v>4</v>
      </c>
      <c r="V153" s="32" t="s">
        <v>3107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3108</v>
      </c>
    </row>
    <row r="154" spans="1:31" x14ac:dyDescent="0.25">
      <c r="A154" s="14" t="s">
        <v>2787</v>
      </c>
      <c r="B154" s="14" t="s">
        <v>63</v>
      </c>
      <c r="C154" s="14" t="s">
        <v>60</v>
      </c>
      <c r="D154" s="5">
        <v>2</v>
      </c>
      <c r="E154" s="5">
        <v>0</v>
      </c>
      <c r="F154" s="4">
        <v>500</v>
      </c>
      <c r="G154" s="4">
        <v>65</v>
      </c>
      <c r="H154" s="4">
        <v>65</v>
      </c>
      <c r="I154" s="25">
        <v>65</v>
      </c>
      <c r="J154" s="4">
        <v>5</v>
      </c>
      <c r="K154" s="4">
        <v>10</v>
      </c>
      <c r="L154" s="4">
        <v>20</v>
      </c>
      <c r="M154" s="4">
        <v>40</v>
      </c>
      <c r="N154" s="25">
        <v>5</v>
      </c>
      <c r="O154" s="25">
        <v>1000</v>
      </c>
      <c r="P154" s="25">
        <v>3</v>
      </c>
      <c r="Q154" s="25">
        <v>3</v>
      </c>
      <c r="R154" s="31">
        <v>3.0000000000000013E-2</v>
      </c>
      <c r="S154" s="12">
        <v>5</v>
      </c>
      <c r="T154" s="6">
        <v>3</v>
      </c>
      <c r="U154" s="25">
        <v>1</v>
      </c>
      <c r="V154" s="32" t="s">
        <v>3107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3108</v>
      </c>
    </row>
    <row r="155" spans="1:31" x14ac:dyDescent="0.25">
      <c r="A155" s="14" t="s">
        <v>2081</v>
      </c>
      <c r="B155" s="14" t="s">
        <v>64</v>
      </c>
      <c r="C155" s="14" t="s">
        <v>60</v>
      </c>
      <c r="D155" s="5">
        <v>7</v>
      </c>
      <c r="E155" s="5">
        <v>2</v>
      </c>
      <c r="F155" s="4">
        <v>8</v>
      </c>
      <c r="G155" s="4">
        <v>6</v>
      </c>
      <c r="H155" s="4">
        <v>17</v>
      </c>
      <c r="I155" s="25">
        <v>6</v>
      </c>
      <c r="J155" s="4">
        <v>3</v>
      </c>
      <c r="K155" s="4">
        <v>8</v>
      </c>
      <c r="L155" s="4">
        <v>15</v>
      </c>
      <c r="M155" s="4">
        <v>25</v>
      </c>
      <c r="N155" s="25">
        <v>2</v>
      </c>
      <c r="O155" s="25">
        <v>8</v>
      </c>
      <c r="P155" s="25">
        <v>2</v>
      </c>
      <c r="Q155" s="25">
        <v>2</v>
      </c>
      <c r="R155" s="31">
        <v>3.333333333333334E-2</v>
      </c>
      <c r="S155" s="12">
        <v>29</v>
      </c>
      <c r="T155" s="6">
        <v>22</v>
      </c>
      <c r="U155" s="25">
        <v>4</v>
      </c>
      <c r="V155" s="32" t="s">
        <v>3107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3108</v>
      </c>
    </row>
    <row r="156" spans="1:31" x14ac:dyDescent="0.25">
      <c r="A156" s="14" t="s">
        <v>2827</v>
      </c>
      <c r="B156" s="14" t="s">
        <v>68</v>
      </c>
      <c r="C156" s="14" t="s">
        <v>60</v>
      </c>
      <c r="D156" s="5">
        <v>1</v>
      </c>
      <c r="E156" s="5">
        <v>0</v>
      </c>
      <c r="F156" s="4">
        <v>500</v>
      </c>
      <c r="G156" s="4">
        <v>42</v>
      </c>
      <c r="H156" s="4">
        <v>30</v>
      </c>
      <c r="I156" s="25">
        <v>30</v>
      </c>
      <c r="J156" s="4">
        <v>3</v>
      </c>
      <c r="K156" s="4">
        <v>8</v>
      </c>
      <c r="L156" s="4">
        <v>15</v>
      </c>
      <c r="M156" s="4">
        <v>25</v>
      </c>
      <c r="N156" s="25">
        <v>5</v>
      </c>
      <c r="O156" s="25">
        <v>1000</v>
      </c>
      <c r="P156" s="25">
        <v>3</v>
      </c>
      <c r="Q156" s="25">
        <v>3</v>
      </c>
      <c r="R156" s="31">
        <v>3.0000000000000013E-2</v>
      </c>
      <c r="S156" s="12">
        <v>3</v>
      </c>
      <c r="T156" s="6">
        <v>2</v>
      </c>
      <c r="U156" s="25">
        <v>1</v>
      </c>
      <c r="V156" s="32" t="s">
        <v>3107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3108</v>
      </c>
    </row>
    <row r="157" spans="1:31" x14ac:dyDescent="0.25">
      <c r="A157" s="14" t="s">
        <v>2941</v>
      </c>
      <c r="B157" s="14" t="s">
        <v>68</v>
      </c>
      <c r="C157" s="14" t="s">
        <v>60</v>
      </c>
      <c r="D157" s="5">
        <v>8</v>
      </c>
      <c r="E157" s="5">
        <v>2</v>
      </c>
      <c r="F157" s="4">
        <v>19</v>
      </c>
      <c r="G157" s="4">
        <v>5</v>
      </c>
      <c r="H157" s="4">
        <v>22</v>
      </c>
      <c r="I157" s="25">
        <v>5</v>
      </c>
      <c r="J157" s="4">
        <v>3</v>
      </c>
      <c r="K157" s="4">
        <v>8</v>
      </c>
      <c r="L157" s="4">
        <v>15</v>
      </c>
      <c r="M157" s="4">
        <v>25</v>
      </c>
      <c r="N157" s="25">
        <v>2</v>
      </c>
      <c r="O157" s="25">
        <v>8</v>
      </c>
      <c r="P157" s="25">
        <v>1</v>
      </c>
      <c r="Q157" s="25">
        <v>2</v>
      </c>
      <c r="R157" s="31">
        <v>9.2518585385429707E-18</v>
      </c>
      <c r="S157" s="12">
        <v>27</v>
      </c>
      <c r="T157" s="6">
        <v>19</v>
      </c>
      <c r="U157" s="25">
        <v>4</v>
      </c>
      <c r="V157" s="32" t="s">
        <v>3107</v>
      </c>
      <c r="W157" s="4">
        <v>0</v>
      </c>
      <c r="X157" s="33" t="s">
        <v>75</v>
      </c>
      <c r="Y157" s="5" t="s">
        <v>75</v>
      </c>
      <c r="Z157" s="6">
        <v>2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3108</v>
      </c>
    </row>
    <row r="158" spans="1:31" x14ac:dyDescent="0.25">
      <c r="A158" s="14" t="s">
        <v>1237</v>
      </c>
      <c r="B158" s="14" t="s">
        <v>69</v>
      </c>
      <c r="C158" s="14" t="s">
        <v>60</v>
      </c>
      <c r="D158" s="5">
        <v>6</v>
      </c>
      <c r="E158" s="5">
        <v>2</v>
      </c>
      <c r="F158" s="4">
        <v>22</v>
      </c>
      <c r="G158" s="4">
        <v>21</v>
      </c>
      <c r="H158" s="4">
        <v>125</v>
      </c>
      <c r="I158" s="25">
        <v>21</v>
      </c>
      <c r="J158" s="4">
        <v>5</v>
      </c>
      <c r="K158" s="4">
        <v>10</v>
      </c>
      <c r="L158" s="4">
        <v>20</v>
      </c>
      <c r="M158" s="4">
        <v>40</v>
      </c>
      <c r="N158" s="25">
        <v>4</v>
      </c>
      <c r="O158" s="25">
        <v>40</v>
      </c>
      <c r="P158" s="25">
        <v>2</v>
      </c>
      <c r="Q158" s="25">
        <v>2</v>
      </c>
      <c r="R158" s="31">
        <v>1.666666666666667E-2</v>
      </c>
      <c r="S158" s="12">
        <v>5</v>
      </c>
      <c r="T158" s="6">
        <v>-1</v>
      </c>
      <c r="U158" s="25">
        <v>1</v>
      </c>
      <c r="V158" s="32" t="s">
        <v>3107</v>
      </c>
      <c r="W158" s="4">
        <v>0</v>
      </c>
      <c r="X158" s="33" t="s">
        <v>75</v>
      </c>
      <c r="Y158" s="5" t="s">
        <v>75</v>
      </c>
      <c r="Z158" s="6">
        <v>2</v>
      </c>
      <c r="AA158" s="6" t="s">
        <v>75</v>
      </c>
      <c r="AB158" s="6" t="s">
        <v>75</v>
      </c>
      <c r="AC158" s="6" t="s">
        <v>75</v>
      </c>
      <c r="AD158" s="6" t="s">
        <v>75</v>
      </c>
      <c r="AE158" s="4" t="s">
        <v>3108</v>
      </c>
    </row>
    <row r="159" spans="1:31" x14ac:dyDescent="0.25">
      <c r="A159" s="14" t="s">
        <v>2798</v>
      </c>
      <c r="B159" s="14" t="s">
        <v>69</v>
      </c>
      <c r="C159" s="14" t="s">
        <v>60</v>
      </c>
      <c r="D159" s="5">
        <v>1</v>
      </c>
      <c r="E159" s="5">
        <v>0</v>
      </c>
      <c r="F159" s="4">
        <v>500</v>
      </c>
      <c r="G159" s="4">
        <v>92</v>
      </c>
      <c r="H159" s="4">
        <v>44</v>
      </c>
      <c r="I159" s="25">
        <v>44</v>
      </c>
      <c r="J159" s="4">
        <v>5</v>
      </c>
      <c r="K159" s="4">
        <v>10</v>
      </c>
      <c r="L159" s="4">
        <v>20</v>
      </c>
      <c r="M159" s="4">
        <v>40</v>
      </c>
      <c r="N159" s="25">
        <v>5</v>
      </c>
      <c r="O159" s="25">
        <v>1000</v>
      </c>
      <c r="P159" s="25">
        <v>3</v>
      </c>
      <c r="Q159" s="25">
        <v>3</v>
      </c>
      <c r="R159" s="31">
        <v>3.0000000000000013E-2</v>
      </c>
      <c r="S159" s="12">
        <v>1</v>
      </c>
      <c r="T159" s="6">
        <v>0</v>
      </c>
      <c r="U159" s="25">
        <v>1</v>
      </c>
      <c r="V159" s="32" t="s">
        <v>3107</v>
      </c>
      <c r="W159" s="4">
        <v>0</v>
      </c>
      <c r="X159" s="33" t="s">
        <v>75</v>
      </c>
      <c r="Y159" s="5" t="s">
        <v>75</v>
      </c>
      <c r="Z159" s="6">
        <v>0</v>
      </c>
      <c r="AA159" s="6" t="s">
        <v>75</v>
      </c>
      <c r="AB159" s="6" t="s">
        <v>75</v>
      </c>
      <c r="AC159" s="6" t="s">
        <v>75</v>
      </c>
      <c r="AD159" s="6" t="s">
        <v>75</v>
      </c>
      <c r="AE159" s="4" t="s">
        <v>3108</v>
      </c>
    </row>
    <row r="160" spans="1:31" x14ac:dyDescent="0.25">
      <c r="A160" s="14" t="s">
        <v>2065</v>
      </c>
      <c r="B160" s="14" t="s">
        <v>69</v>
      </c>
      <c r="C160" s="14" t="s">
        <v>60</v>
      </c>
      <c r="D160" s="5">
        <v>6</v>
      </c>
      <c r="E160" s="5">
        <v>0</v>
      </c>
      <c r="F160" s="4">
        <v>30</v>
      </c>
      <c r="G160" s="4">
        <v>10</v>
      </c>
      <c r="H160" s="4">
        <v>46</v>
      </c>
      <c r="I160" s="25">
        <v>10</v>
      </c>
      <c r="J160" s="4">
        <v>5</v>
      </c>
      <c r="K160" s="4">
        <v>10</v>
      </c>
      <c r="L160" s="4">
        <v>20</v>
      </c>
      <c r="M160" s="4">
        <v>40</v>
      </c>
      <c r="N160" s="25">
        <v>2</v>
      </c>
      <c r="O160" s="25">
        <v>10</v>
      </c>
      <c r="P160" s="25">
        <v>1</v>
      </c>
      <c r="Q160" s="25">
        <v>2</v>
      </c>
      <c r="R160" s="31">
        <v>9.2518585385429707E-18</v>
      </c>
      <c r="S160" s="12">
        <v>19</v>
      </c>
      <c r="T160" s="6">
        <v>13</v>
      </c>
      <c r="U160" s="25">
        <v>4</v>
      </c>
      <c r="V160" s="32" t="s">
        <v>3107</v>
      </c>
      <c r="W160" s="4">
        <v>0</v>
      </c>
      <c r="X160" s="33" t="s">
        <v>75</v>
      </c>
      <c r="Y160" s="5" t="s">
        <v>75</v>
      </c>
      <c r="Z160" s="6">
        <v>0</v>
      </c>
      <c r="AA160" s="6" t="s">
        <v>75</v>
      </c>
      <c r="AB160" s="6" t="s">
        <v>75</v>
      </c>
      <c r="AC160" s="6" t="s">
        <v>75</v>
      </c>
      <c r="AD160" s="6" t="s">
        <v>75</v>
      </c>
      <c r="AE160" s="4" t="s">
        <v>3108</v>
      </c>
    </row>
    <row r="161" spans="1:31" x14ac:dyDescent="0.25">
      <c r="A161" s="14" t="s">
        <v>1226</v>
      </c>
      <c r="B161" s="14" t="s">
        <v>70</v>
      </c>
      <c r="C161" s="14" t="s">
        <v>60</v>
      </c>
      <c r="D161" s="5">
        <v>7</v>
      </c>
      <c r="E161" s="5">
        <v>2</v>
      </c>
      <c r="F161" s="4">
        <v>57</v>
      </c>
      <c r="G161" s="4">
        <v>7</v>
      </c>
      <c r="H161" s="4">
        <v>15</v>
      </c>
      <c r="I161" s="25">
        <v>7</v>
      </c>
      <c r="J161" s="4">
        <v>3</v>
      </c>
      <c r="K161" s="4">
        <v>8</v>
      </c>
      <c r="L161" s="4">
        <v>15</v>
      </c>
      <c r="M161" s="4">
        <v>25</v>
      </c>
      <c r="N161" s="25">
        <v>2</v>
      </c>
      <c r="O161" s="25">
        <v>8</v>
      </c>
      <c r="P161" s="25">
        <v>1</v>
      </c>
      <c r="Q161" s="25">
        <v>2</v>
      </c>
      <c r="R161" s="31">
        <v>9.2518585385429707E-18</v>
      </c>
      <c r="S161" s="12">
        <v>6</v>
      </c>
      <c r="T161" s="6">
        <v>-1</v>
      </c>
      <c r="U161" s="25">
        <v>1</v>
      </c>
      <c r="V161" s="32" t="s">
        <v>3107</v>
      </c>
      <c r="W161" s="4">
        <v>0</v>
      </c>
      <c r="X161" s="33" t="s">
        <v>75</v>
      </c>
      <c r="Y161" s="5" t="s">
        <v>75</v>
      </c>
      <c r="Z161" s="6">
        <v>2</v>
      </c>
      <c r="AA161" s="6" t="s">
        <v>75</v>
      </c>
      <c r="AB161" s="6" t="s">
        <v>75</v>
      </c>
      <c r="AC161" s="6" t="s">
        <v>75</v>
      </c>
      <c r="AD161" s="6" t="s">
        <v>75</v>
      </c>
      <c r="AE161" s="4" t="s">
        <v>3108</v>
      </c>
    </row>
    <row r="162" spans="1:31" x14ac:dyDescent="0.25">
      <c r="A162" s="14" t="s">
        <v>2040</v>
      </c>
      <c r="B162" s="14" t="s">
        <v>62</v>
      </c>
      <c r="C162" s="14" t="s">
        <v>56</v>
      </c>
      <c r="D162" s="5">
        <v>7</v>
      </c>
      <c r="E162" s="5">
        <v>0</v>
      </c>
      <c r="F162" s="4">
        <v>29</v>
      </c>
      <c r="G162" s="4">
        <v>42</v>
      </c>
      <c r="H162" s="4">
        <v>45</v>
      </c>
      <c r="I162" s="25">
        <v>29</v>
      </c>
      <c r="J162" s="4">
        <v>5</v>
      </c>
      <c r="K162" s="4">
        <v>10</v>
      </c>
      <c r="L162" s="4">
        <v>20</v>
      </c>
      <c r="M162" s="4">
        <v>40</v>
      </c>
      <c r="N162" s="25">
        <v>4</v>
      </c>
      <c r="O162" s="25">
        <v>40</v>
      </c>
      <c r="P162" s="25">
        <v>1</v>
      </c>
      <c r="Q162" s="25">
        <v>1</v>
      </c>
      <c r="R162" s="31">
        <v>-1.6666666666666663E-2</v>
      </c>
      <c r="S162" s="12">
        <v>14</v>
      </c>
      <c r="T162" s="6">
        <v>7</v>
      </c>
      <c r="U162" s="25">
        <v>4</v>
      </c>
      <c r="V162" s="32" t="s">
        <v>3107</v>
      </c>
      <c r="W162" s="4">
        <v>0</v>
      </c>
      <c r="X162" s="33" t="s">
        <v>75</v>
      </c>
      <c r="Y162" s="5" t="s">
        <v>75</v>
      </c>
      <c r="Z162" s="6">
        <v>0</v>
      </c>
      <c r="AA162" s="6" t="s">
        <v>75</v>
      </c>
      <c r="AB162" s="6" t="s">
        <v>75</v>
      </c>
      <c r="AC162" s="6" t="s">
        <v>75</v>
      </c>
      <c r="AD162" s="6" t="s">
        <v>75</v>
      </c>
      <c r="AE162" s="4" t="s">
        <v>3108</v>
      </c>
    </row>
    <row r="163" spans="1:31" x14ac:dyDescent="0.25">
      <c r="A163" s="14" t="s">
        <v>2560</v>
      </c>
      <c r="B163" s="14" t="s">
        <v>62</v>
      </c>
      <c r="C163" s="14" t="s">
        <v>56</v>
      </c>
      <c r="D163" s="5">
        <v>8</v>
      </c>
      <c r="E163" s="5">
        <v>0</v>
      </c>
      <c r="F163" s="4">
        <v>41</v>
      </c>
      <c r="G163" s="4">
        <v>6</v>
      </c>
      <c r="H163" s="4">
        <v>23</v>
      </c>
      <c r="I163" s="25">
        <v>6</v>
      </c>
      <c r="J163" s="4">
        <v>5</v>
      </c>
      <c r="K163" s="4">
        <v>10</v>
      </c>
      <c r="L163" s="4">
        <v>20</v>
      </c>
      <c r="M163" s="4">
        <v>40</v>
      </c>
      <c r="N163" s="25">
        <v>2</v>
      </c>
      <c r="O163" s="25">
        <v>10</v>
      </c>
      <c r="P163" s="25">
        <v>1</v>
      </c>
      <c r="Q163" s="25">
        <v>2</v>
      </c>
      <c r="R163" s="31">
        <v>9.2518585385429707E-18</v>
      </c>
      <c r="S163" s="12">
        <v>39</v>
      </c>
      <c r="T163" s="6">
        <v>31</v>
      </c>
      <c r="U163" s="25">
        <v>4</v>
      </c>
      <c r="V163" s="32" t="s">
        <v>3107</v>
      </c>
      <c r="W163" s="4">
        <v>0</v>
      </c>
      <c r="X163" s="33" t="s">
        <v>75</v>
      </c>
      <c r="Y163" s="5" t="s">
        <v>75</v>
      </c>
      <c r="Z163" s="6">
        <v>0</v>
      </c>
      <c r="AA163" s="6" t="s">
        <v>75</v>
      </c>
      <c r="AB163" s="6" t="s">
        <v>75</v>
      </c>
      <c r="AC163" s="6" t="s">
        <v>75</v>
      </c>
      <c r="AD163" s="6" t="s">
        <v>75</v>
      </c>
      <c r="AE163" s="4" t="s">
        <v>3108</v>
      </c>
    </row>
    <row r="164" spans="1:31" x14ac:dyDescent="0.25">
      <c r="A164" s="14" t="s">
        <v>2593</v>
      </c>
      <c r="B164" s="14" t="s">
        <v>62</v>
      </c>
      <c r="C164" s="14" t="s">
        <v>56</v>
      </c>
      <c r="D164" s="5">
        <v>80</v>
      </c>
      <c r="E164" s="5">
        <v>0</v>
      </c>
      <c r="F164" s="4">
        <v>94</v>
      </c>
      <c r="G164" s="4">
        <v>3</v>
      </c>
      <c r="H164" s="4">
        <v>6</v>
      </c>
      <c r="I164" s="25">
        <v>3</v>
      </c>
      <c r="J164" s="4">
        <v>5</v>
      </c>
      <c r="K164" s="4">
        <v>10</v>
      </c>
      <c r="L164" s="4">
        <v>20</v>
      </c>
      <c r="M164" s="4">
        <v>40</v>
      </c>
      <c r="N164" s="25">
        <v>1</v>
      </c>
      <c r="O164" s="25">
        <v>5</v>
      </c>
      <c r="P164" s="25">
        <v>1</v>
      </c>
      <c r="Q164" s="25">
        <v>2</v>
      </c>
      <c r="R164" s="31">
        <v>1.3877787807814457E-17</v>
      </c>
      <c r="S164" s="12">
        <v>80</v>
      </c>
      <c r="T164" s="6">
        <v>0</v>
      </c>
      <c r="U164" s="25">
        <v>4</v>
      </c>
      <c r="V164" s="32" t="s">
        <v>3107</v>
      </c>
      <c r="W164" s="4">
        <v>0</v>
      </c>
      <c r="X164" s="33" t="s">
        <v>75</v>
      </c>
      <c r="Y164" s="5" t="s">
        <v>75</v>
      </c>
      <c r="Z164" s="6">
        <v>0</v>
      </c>
      <c r="AA164" s="6" t="s">
        <v>75</v>
      </c>
      <c r="AB164" s="6" t="s">
        <v>75</v>
      </c>
      <c r="AC164" s="6" t="s">
        <v>75</v>
      </c>
      <c r="AD164" s="6" t="s">
        <v>75</v>
      </c>
      <c r="AE164" s="4" t="s">
        <v>3108</v>
      </c>
    </row>
    <row r="165" spans="1:31" x14ac:dyDescent="0.25">
      <c r="A165" s="14" t="s">
        <v>1222</v>
      </c>
      <c r="B165" s="14" t="s">
        <v>63</v>
      </c>
      <c r="C165" s="14" t="s">
        <v>56</v>
      </c>
      <c r="D165" s="5">
        <v>36</v>
      </c>
      <c r="E165" s="5">
        <v>0</v>
      </c>
      <c r="F165" s="4">
        <v>18</v>
      </c>
      <c r="G165" s="4">
        <v>7</v>
      </c>
      <c r="H165" s="4">
        <v>30</v>
      </c>
      <c r="I165" s="25">
        <v>7</v>
      </c>
      <c r="J165" s="4">
        <v>5</v>
      </c>
      <c r="K165" s="4">
        <v>10</v>
      </c>
      <c r="L165" s="4">
        <v>20</v>
      </c>
      <c r="M165" s="4">
        <v>40</v>
      </c>
      <c r="N165" s="25">
        <v>2</v>
      </c>
      <c r="O165" s="25">
        <v>10</v>
      </c>
      <c r="P165" s="25">
        <v>1</v>
      </c>
      <c r="Q165" s="25">
        <v>2</v>
      </c>
      <c r="R165" s="31">
        <v>9.2518585385429707E-18</v>
      </c>
      <c r="S165" s="12">
        <v>73</v>
      </c>
      <c r="T165" s="6">
        <v>37</v>
      </c>
      <c r="U165" s="25">
        <v>4</v>
      </c>
      <c r="V165" s="32" t="s">
        <v>3107</v>
      </c>
      <c r="W165" s="4">
        <v>0</v>
      </c>
      <c r="X165" s="33" t="s">
        <v>75</v>
      </c>
      <c r="Y165" s="5" t="s">
        <v>75</v>
      </c>
      <c r="Z165" s="6">
        <v>0</v>
      </c>
      <c r="AA165" s="6" t="s">
        <v>75</v>
      </c>
      <c r="AB165" s="6" t="s">
        <v>75</v>
      </c>
      <c r="AC165" s="6" t="s">
        <v>75</v>
      </c>
      <c r="AD165" s="6" t="s">
        <v>75</v>
      </c>
      <c r="AE165" s="4" t="s">
        <v>3108</v>
      </c>
    </row>
    <row r="166" spans="1:31" x14ac:dyDescent="0.25">
      <c r="A166" s="14" t="s">
        <v>2571</v>
      </c>
      <c r="B166" s="14" t="s">
        <v>63</v>
      </c>
      <c r="C166" s="14" t="s">
        <v>56</v>
      </c>
      <c r="D166" s="5">
        <v>4</v>
      </c>
      <c r="E166" s="5">
        <v>1</v>
      </c>
      <c r="F166" s="4">
        <v>121</v>
      </c>
      <c r="G166" s="4">
        <v>66</v>
      </c>
      <c r="H166" s="4">
        <v>56</v>
      </c>
      <c r="I166" s="25">
        <v>56</v>
      </c>
      <c r="J166" s="4">
        <v>5</v>
      </c>
      <c r="K166" s="4">
        <v>10</v>
      </c>
      <c r="L166" s="4">
        <v>20</v>
      </c>
      <c r="M166" s="4">
        <v>40</v>
      </c>
      <c r="N166" s="25">
        <v>5</v>
      </c>
      <c r="O166" s="25">
        <v>1000</v>
      </c>
      <c r="P166" s="25">
        <v>3</v>
      </c>
      <c r="Q166" s="25">
        <v>3</v>
      </c>
      <c r="R166" s="31">
        <v>3.0000000000000013E-2</v>
      </c>
      <c r="S166" s="12">
        <v>5</v>
      </c>
      <c r="T166" s="6">
        <v>1</v>
      </c>
      <c r="U166" s="25">
        <v>1</v>
      </c>
      <c r="V166" s="32" t="s">
        <v>3107</v>
      </c>
      <c r="W166" s="4">
        <v>0</v>
      </c>
      <c r="X166" s="33" t="s">
        <v>75</v>
      </c>
      <c r="Y166" s="5" t="s">
        <v>75</v>
      </c>
      <c r="Z166" s="6">
        <v>1</v>
      </c>
      <c r="AA166" s="6" t="s">
        <v>75</v>
      </c>
      <c r="AB166" s="6" t="s">
        <v>75</v>
      </c>
      <c r="AC166" s="6" t="s">
        <v>75</v>
      </c>
      <c r="AD166" s="6" t="s">
        <v>75</v>
      </c>
      <c r="AE166" s="4" t="s">
        <v>3108</v>
      </c>
    </row>
    <row r="167" spans="1:31" x14ac:dyDescent="0.25">
      <c r="A167" s="14" t="s">
        <v>2737</v>
      </c>
      <c r="B167" s="14" t="s">
        <v>63</v>
      </c>
      <c r="C167" s="14" t="s">
        <v>56</v>
      </c>
      <c r="D167" s="5">
        <v>1</v>
      </c>
      <c r="E167" s="5">
        <v>1</v>
      </c>
      <c r="F167" s="4">
        <v>49</v>
      </c>
      <c r="G167" s="4">
        <v>32</v>
      </c>
      <c r="H167" s="4">
        <v>71</v>
      </c>
      <c r="I167" s="25">
        <v>32</v>
      </c>
      <c r="J167" s="4">
        <v>5</v>
      </c>
      <c r="K167" s="4">
        <v>10</v>
      </c>
      <c r="L167" s="4">
        <v>20</v>
      </c>
      <c r="M167" s="4">
        <v>40</v>
      </c>
      <c r="N167" s="25">
        <v>4</v>
      </c>
      <c r="O167" s="25">
        <v>40</v>
      </c>
      <c r="P167" s="25">
        <v>1</v>
      </c>
      <c r="Q167" s="25">
        <v>2</v>
      </c>
      <c r="R167" s="31">
        <v>4.6259292692714853E-18</v>
      </c>
      <c r="S167" s="12">
        <v>19</v>
      </c>
      <c r="T167" s="6">
        <v>18</v>
      </c>
      <c r="U167" s="25">
        <v>4</v>
      </c>
      <c r="V167" s="32" t="s">
        <v>3107</v>
      </c>
      <c r="W167" s="4">
        <v>0</v>
      </c>
      <c r="X167" s="33" t="s">
        <v>75</v>
      </c>
      <c r="Y167" s="5" t="s">
        <v>75</v>
      </c>
      <c r="Z167" s="6">
        <v>1</v>
      </c>
      <c r="AA167" s="6" t="s">
        <v>75</v>
      </c>
      <c r="AB167" s="6" t="s">
        <v>75</v>
      </c>
      <c r="AC167" s="6" t="s">
        <v>75</v>
      </c>
      <c r="AD167" s="6" t="s">
        <v>75</v>
      </c>
      <c r="AE167" s="4" t="s">
        <v>3108</v>
      </c>
    </row>
    <row r="168" spans="1:31" x14ac:dyDescent="0.25">
      <c r="A168" s="14" t="s">
        <v>1001</v>
      </c>
      <c r="B168" s="14" t="s">
        <v>64</v>
      </c>
      <c r="C168" s="14" t="s">
        <v>56</v>
      </c>
      <c r="D168" s="5">
        <v>47</v>
      </c>
      <c r="E168" s="5">
        <v>0</v>
      </c>
      <c r="F168" s="4">
        <v>1</v>
      </c>
      <c r="G168" s="4">
        <v>3</v>
      </c>
      <c r="H168" s="4">
        <v>9</v>
      </c>
      <c r="I168" s="25">
        <v>1</v>
      </c>
      <c r="J168" s="4">
        <v>3</v>
      </c>
      <c r="K168" s="4">
        <v>8</v>
      </c>
      <c r="L168" s="4">
        <v>15</v>
      </c>
      <c r="M168" s="4">
        <v>25</v>
      </c>
      <c r="N168" s="25">
        <v>1</v>
      </c>
      <c r="O168" s="25">
        <v>3</v>
      </c>
      <c r="P168" s="25">
        <v>2</v>
      </c>
      <c r="Q168" s="25">
        <v>2</v>
      </c>
      <c r="R168" s="31">
        <v>5.0000000000000017E-2</v>
      </c>
      <c r="S168" s="12">
        <v>47</v>
      </c>
      <c r="T168" s="6">
        <v>0</v>
      </c>
      <c r="U168" s="25">
        <v>4</v>
      </c>
      <c r="V168" s="32" t="s">
        <v>3107</v>
      </c>
      <c r="W168" s="4">
        <v>0</v>
      </c>
      <c r="X168" s="33" t="s">
        <v>75</v>
      </c>
      <c r="Y168" s="5" t="s">
        <v>75</v>
      </c>
      <c r="Z168" s="6">
        <v>0</v>
      </c>
      <c r="AA168" s="6" t="s">
        <v>75</v>
      </c>
      <c r="AB168" s="6" t="s">
        <v>75</v>
      </c>
      <c r="AC168" s="6" t="s">
        <v>75</v>
      </c>
      <c r="AD168" s="6" t="s">
        <v>75</v>
      </c>
      <c r="AE168" s="4" t="s">
        <v>3108</v>
      </c>
    </row>
    <row r="169" spans="1:31" x14ac:dyDescent="0.25">
      <c r="A169" s="14" t="s">
        <v>2701</v>
      </c>
      <c r="B169" s="14" t="s">
        <v>66</v>
      </c>
      <c r="C169" s="14" t="s">
        <v>56</v>
      </c>
      <c r="D169" s="5">
        <v>1</v>
      </c>
      <c r="E169" s="5">
        <v>1</v>
      </c>
      <c r="F169" s="4">
        <v>1</v>
      </c>
      <c r="G169" s="4">
        <v>22</v>
      </c>
      <c r="H169" s="4">
        <v>10</v>
      </c>
      <c r="I169" s="25">
        <v>1</v>
      </c>
      <c r="J169" s="4">
        <v>3</v>
      </c>
      <c r="K169" s="4">
        <v>8</v>
      </c>
      <c r="L169" s="4">
        <v>15</v>
      </c>
      <c r="M169" s="4">
        <v>25</v>
      </c>
      <c r="N169" s="25">
        <v>1</v>
      </c>
      <c r="O169" s="25">
        <v>3</v>
      </c>
      <c r="P169" s="25">
        <v>1</v>
      </c>
      <c r="Q169" s="25">
        <v>1</v>
      </c>
      <c r="R169" s="31">
        <v>-4.9999999999999989E-2</v>
      </c>
      <c r="S169" s="12">
        <v>1</v>
      </c>
      <c r="T169" s="6">
        <v>0</v>
      </c>
      <c r="U169" s="25">
        <v>1</v>
      </c>
      <c r="V169" s="32" t="s">
        <v>3107</v>
      </c>
      <c r="W169" s="4">
        <v>0</v>
      </c>
      <c r="X169" s="33" t="s">
        <v>75</v>
      </c>
      <c r="Y169" s="5" t="s">
        <v>75</v>
      </c>
      <c r="Z169" s="6">
        <v>1</v>
      </c>
      <c r="AA169" s="6" t="s">
        <v>75</v>
      </c>
      <c r="AB169" s="6" t="s">
        <v>75</v>
      </c>
      <c r="AC169" s="6" t="s">
        <v>75</v>
      </c>
      <c r="AD169" s="6" t="s">
        <v>75</v>
      </c>
      <c r="AE169" s="4" t="s">
        <v>3108</v>
      </c>
    </row>
    <row r="170" spans="1:31" x14ac:dyDescent="0.25">
      <c r="A170" s="14" t="s">
        <v>651</v>
      </c>
      <c r="B170" s="14" t="s">
        <v>68</v>
      </c>
      <c r="C170" s="14" t="s">
        <v>56</v>
      </c>
      <c r="D170" s="5">
        <v>8</v>
      </c>
      <c r="E170" s="5">
        <v>0</v>
      </c>
      <c r="F170" s="4">
        <v>50</v>
      </c>
      <c r="G170" s="4">
        <v>30</v>
      </c>
      <c r="H170" s="4">
        <v>35</v>
      </c>
      <c r="I170" s="25">
        <v>30</v>
      </c>
      <c r="J170" s="4">
        <v>3</v>
      </c>
      <c r="K170" s="4">
        <v>8</v>
      </c>
      <c r="L170" s="4">
        <v>15</v>
      </c>
      <c r="M170" s="4">
        <v>25</v>
      </c>
      <c r="N170" s="25">
        <v>5</v>
      </c>
      <c r="O170" s="25">
        <v>1000</v>
      </c>
      <c r="P170" s="25">
        <v>3</v>
      </c>
      <c r="Q170" s="25">
        <v>3</v>
      </c>
      <c r="R170" s="31">
        <v>3.0000000000000013E-2</v>
      </c>
      <c r="S170" s="12">
        <v>3</v>
      </c>
      <c r="T170" s="6">
        <v>-5</v>
      </c>
      <c r="U170" s="25">
        <v>1</v>
      </c>
      <c r="V170" s="32" t="s">
        <v>3107</v>
      </c>
      <c r="W170" s="4">
        <v>0</v>
      </c>
      <c r="X170" s="33" t="s">
        <v>75</v>
      </c>
      <c r="Y170" s="5" t="s">
        <v>75</v>
      </c>
      <c r="Z170" s="6">
        <v>0</v>
      </c>
      <c r="AA170" s="6" t="s">
        <v>75</v>
      </c>
      <c r="AB170" s="6" t="s">
        <v>75</v>
      </c>
      <c r="AC170" s="6" t="s">
        <v>75</v>
      </c>
      <c r="AD170" s="6" t="s">
        <v>75</v>
      </c>
      <c r="AE170" s="4" t="s">
        <v>3108</v>
      </c>
    </row>
    <row r="171" spans="1:31" x14ac:dyDescent="0.25">
      <c r="A171" s="14" t="s">
        <v>2106</v>
      </c>
      <c r="B171" s="14" t="s">
        <v>68</v>
      </c>
      <c r="C171" s="14" t="s">
        <v>56</v>
      </c>
      <c r="D171" s="5">
        <v>8</v>
      </c>
      <c r="E171" s="5">
        <v>0</v>
      </c>
      <c r="F171" s="4">
        <v>6</v>
      </c>
      <c r="G171" s="4">
        <v>20</v>
      </c>
      <c r="H171" s="4">
        <v>38</v>
      </c>
      <c r="I171" s="25">
        <v>6</v>
      </c>
      <c r="J171" s="4">
        <v>3</v>
      </c>
      <c r="K171" s="4">
        <v>8</v>
      </c>
      <c r="L171" s="4">
        <v>15</v>
      </c>
      <c r="M171" s="4">
        <v>25</v>
      </c>
      <c r="N171" s="25">
        <v>2</v>
      </c>
      <c r="O171" s="25">
        <v>8</v>
      </c>
      <c r="P171" s="25">
        <v>1</v>
      </c>
      <c r="Q171" s="25">
        <v>1</v>
      </c>
      <c r="R171" s="31">
        <v>-3.3333333333333326E-2</v>
      </c>
      <c r="S171" s="12">
        <v>26</v>
      </c>
      <c r="T171" s="6">
        <v>18</v>
      </c>
      <c r="U171" s="25">
        <v>4</v>
      </c>
      <c r="V171" s="32" t="s">
        <v>3107</v>
      </c>
      <c r="W171" s="4">
        <v>0</v>
      </c>
      <c r="X171" s="33" t="s">
        <v>75</v>
      </c>
      <c r="Y171" s="5" t="s">
        <v>75</v>
      </c>
      <c r="Z171" s="6">
        <v>0</v>
      </c>
      <c r="AA171" s="6" t="s">
        <v>75</v>
      </c>
      <c r="AB171" s="6" t="s">
        <v>75</v>
      </c>
      <c r="AC171" s="6" t="s">
        <v>75</v>
      </c>
      <c r="AD171" s="6" t="s">
        <v>75</v>
      </c>
      <c r="AE171" s="4" t="s">
        <v>3108</v>
      </c>
    </row>
    <row r="172" spans="1:31" x14ac:dyDescent="0.25">
      <c r="A172" s="14" t="s">
        <v>854</v>
      </c>
      <c r="B172" s="14" t="s">
        <v>68</v>
      </c>
      <c r="C172" s="14" t="s">
        <v>56</v>
      </c>
      <c r="D172" s="5">
        <v>13</v>
      </c>
      <c r="E172" s="5">
        <v>0</v>
      </c>
      <c r="F172" s="4">
        <v>10</v>
      </c>
      <c r="G172" s="4">
        <v>3</v>
      </c>
      <c r="H172" s="4">
        <v>9</v>
      </c>
      <c r="I172" s="25">
        <v>3</v>
      </c>
      <c r="J172" s="4">
        <v>3</v>
      </c>
      <c r="K172" s="4">
        <v>8</v>
      </c>
      <c r="L172" s="4">
        <v>15</v>
      </c>
      <c r="M172" s="4">
        <v>25</v>
      </c>
      <c r="N172" s="25">
        <v>1</v>
      </c>
      <c r="O172" s="25">
        <v>3</v>
      </c>
      <c r="P172" s="25">
        <v>1</v>
      </c>
      <c r="Q172" s="25">
        <v>2</v>
      </c>
      <c r="R172" s="31">
        <v>1.3877787807814457E-17</v>
      </c>
      <c r="S172" s="12">
        <v>41</v>
      </c>
      <c r="T172" s="6">
        <v>28</v>
      </c>
      <c r="U172" s="25">
        <v>4</v>
      </c>
      <c r="V172" s="32" t="s">
        <v>3107</v>
      </c>
      <c r="W172" s="4">
        <v>0</v>
      </c>
      <c r="X172" s="33" t="s">
        <v>75</v>
      </c>
      <c r="Y172" s="5" t="s">
        <v>75</v>
      </c>
      <c r="Z172" s="6">
        <v>0</v>
      </c>
      <c r="AA172" s="6" t="s">
        <v>75</v>
      </c>
      <c r="AB172" s="6" t="s">
        <v>75</v>
      </c>
      <c r="AC172" s="6" t="s">
        <v>75</v>
      </c>
      <c r="AD172" s="6" t="s">
        <v>75</v>
      </c>
      <c r="AE172" s="4" t="s">
        <v>3108</v>
      </c>
    </row>
    <row r="173" spans="1:31" x14ac:dyDescent="0.25">
      <c r="A173" s="14" t="s">
        <v>2780</v>
      </c>
      <c r="B173" s="14" t="s">
        <v>68</v>
      </c>
      <c r="C173" s="14" t="s">
        <v>56</v>
      </c>
      <c r="D173" s="5">
        <v>2</v>
      </c>
      <c r="E173" s="5">
        <v>0</v>
      </c>
      <c r="F173" s="4">
        <v>500</v>
      </c>
      <c r="G173" s="4">
        <v>105</v>
      </c>
      <c r="H173" s="4">
        <v>20</v>
      </c>
      <c r="I173" s="25">
        <v>20</v>
      </c>
      <c r="J173" s="4">
        <v>3</v>
      </c>
      <c r="K173" s="4">
        <v>8</v>
      </c>
      <c r="L173" s="4">
        <v>15</v>
      </c>
      <c r="M173" s="4">
        <v>25</v>
      </c>
      <c r="N173" s="25">
        <v>4</v>
      </c>
      <c r="O173" s="25">
        <v>25</v>
      </c>
      <c r="P173" s="25">
        <v>1</v>
      </c>
      <c r="Q173" s="25">
        <v>3</v>
      </c>
      <c r="R173" s="31">
        <v>1.6666666666666677E-2</v>
      </c>
      <c r="S173" s="12">
        <v>11</v>
      </c>
      <c r="T173" s="6">
        <v>9</v>
      </c>
      <c r="U173" s="25">
        <v>3</v>
      </c>
      <c r="V173" s="32" t="s">
        <v>3107</v>
      </c>
      <c r="W173" s="4">
        <v>0</v>
      </c>
      <c r="X173" s="33" t="s">
        <v>75</v>
      </c>
      <c r="Y173" s="5" t="s">
        <v>75</v>
      </c>
      <c r="Z173" s="6">
        <v>0</v>
      </c>
      <c r="AA173" s="6" t="s">
        <v>75</v>
      </c>
      <c r="AB173" s="6" t="s">
        <v>75</v>
      </c>
      <c r="AC173" s="6" t="s">
        <v>75</v>
      </c>
      <c r="AD173" s="6" t="s">
        <v>75</v>
      </c>
      <c r="AE173" s="4" t="s">
        <v>3108</v>
      </c>
    </row>
    <row r="174" spans="1:31" x14ac:dyDescent="0.25">
      <c r="A174" s="14" t="s">
        <v>2681</v>
      </c>
      <c r="B174" s="14" t="s">
        <v>70</v>
      </c>
      <c r="C174" s="14" t="s">
        <v>56</v>
      </c>
      <c r="D174" s="5">
        <v>1</v>
      </c>
      <c r="E174" s="5">
        <v>1</v>
      </c>
      <c r="F174" s="4">
        <v>41</v>
      </c>
      <c r="G174" s="4">
        <v>24</v>
      </c>
      <c r="H174" s="4">
        <v>76</v>
      </c>
      <c r="I174" s="25">
        <v>24</v>
      </c>
      <c r="J174" s="4">
        <v>3</v>
      </c>
      <c r="K174" s="4">
        <v>8</v>
      </c>
      <c r="L174" s="4">
        <v>15</v>
      </c>
      <c r="M174" s="4">
        <v>25</v>
      </c>
      <c r="N174" s="25">
        <v>4</v>
      </c>
      <c r="O174" s="25">
        <v>25</v>
      </c>
      <c r="P174" s="25">
        <v>1</v>
      </c>
      <c r="Q174" s="25">
        <v>2</v>
      </c>
      <c r="R174" s="31">
        <v>4.6259292692714853E-18</v>
      </c>
      <c r="S174" s="12">
        <v>1</v>
      </c>
      <c r="T174" s="6">
        <v>0</v>
      </c>
      <c r="U174" s="25">
        <v>1</v>
      </c>
      <c r="V174" s="32" t="s">
        <v>3107</v>
      </c>
      <c r="W174" s="4">
        <v>0</v>
      </c>
      <c r="X174" s="33" t="s">
        <v>75</v>
      </c>
      <c r="Y174" s="5" t="s">
        <v>75</v>
      </c>
      <c r="Z174" s="6">
        <v>1</v>
      </c>
      <c r="AA174" s="6" t="s">
        <v>75</v>
      </c>
      <c r="AB174" s="6" t="s">
        <v>75</v>
      </c>
      <c r="AC174" s="6" t="s">
        <v>75</v>
      </c>
      <c r="AD174" s="6" t="s">
        <v>75</v>
      </c>
      <c r="AE174" s="4" t="s">
        <v>3108</v>
      </c>
    </row>
    <row r="175" spans="1:31" x14ac:dyDescent="0.25">
      <c r="A175" s="14" t="s">
        <v>1733</v>
      </c>
      <c r="B175" s="14" t="s">
        <v>70</v>
      </c>
      <c r="C175" s="14" t="s">
        <v>56</v>
      </c>
      <c r="D175" s="5">
        <v>3</v>
      </c>
      <c r="E175" s="5">
        <v>1</v>
      </c>
      <c r="F175" s="4">
        <v>13</v>
      </c>
      <c r="G175" s="4">
        <v>46</v>
      </c>
      <c r="H175" s="4">
        <v>10</v>
      </c>
      <c r="I175" s="25">
        <v>10</v>
      </c>
      <c r="J175" s="4">
        <v>3</v>
      </c>
      <c r="K175" s="4">
        <v>8</v>
      </c>
      <c r="L175" s="4">
        <v>15</v>
      </c>
      <c r="M175" s="4">
        <v>25</v>
      </c>
      <c r="N175" s="25">
        <v>3</v>
      </c>
      <c r="O175" s="25">
        <v>15</v>
      </c>
      <c r="P175" s="25">
        <v>2</v>
      </c>
      <c r="Q175" s="25">
        <v>3</v>
      </c>
      <c r="R175" s="31">
        <v>4.6666666666666683E-2</v>
      </c>
      <c r="S175" s="12">
        <v>3</v>
      </c>
      <c r="T175" s="6">
        <v>0</v>
      </c>
      <c r="U175" s="25">
        <v>1</v>
      </c>
      <c r="V175" s="32" t="s">
        <v>3107</v>
      </c>
      <c r="W175" s="4">
        <v>0</v>
      </c>
      <c r="X175" s="33" t="s">
        <v>75</v>
      </c>
      <c r="Y175" s="5" t="s">
        <v>75</v>
      </c>
      <c r="Z175" s="6">
        <v>1</v>
      </c>
      <c r="AA175" s="6" t="s">
        <v>75</v>
      </c>
      <c r="AB175" s="6" t="s">
        <v>75</v>
      </c>
      <c r="AC175" s="6" t="s">
        <v>75</v>
      </c>
      <c r="AD175" s="6" t="s">
        <v>75</v>
      </c>
      <c r="AE175" s="4" t="s">
        <v>3108</v>
      </c>
    </row>
    <row r="176" spans="1:31" x14ac:dyDescent="0.25">
      <c r="A176" s="14" t="s">
        <v>194</v>
      </c>
      <c r="B176" s="14" t="s">
        <v>71</v>
      </c>
      <c r="C176" s="14" t="s">
        <v>56</v>
      </c>
      <c r="D176" s="5">
        <v>3</v>
      </c>
      <c r="E176" s="5">
        <v>1</v>
      </c>
      <c r="F176" s="4">
        <v>49</v>
      </c>
      <c r="G176" s="4">
        <v>2</v>
      </c>
      <c r="H176" s="4">
        <v>2</v>
      </c>
      <c r="I176" s="25">
        <v>2</v>
      </c>
      <c r="J176" s="4">
        <v>3</v>
      </c>
      <c r="K176" s="4">
        <v>8</v>
      </c>
      <c r="L176" s="4">
        <v>15</v>
      </c>
      <c r="M176" s="4">
        <v>25</v>
      </c>
      <c r="N176" s="25">
        <v>1</v>
      </c>
      <c r="O176" s="25">
        <v>3</v>
      </c>
      <c r="P176" s="25">
        <v>2</v>
      </c>
      <c r="Q176" s="25">
        <v>3</v>
      </c>
      <c r="R176" s="31">
        <v>0.10000000000000003</v>
      </c>
      <c r="S176" s="12">
        <v>24</v>
      </c>
      <c r="T176" s="6">
        <v>21</v>
      </c>
      <c r="U176" s="25">
        <v>4</v>
      </c>
      <c r="V176" s="32" t="s">
        <v>3107</v>
      </c>
      <c r="W176" s="4">
        <v>0</v>
      </c>
      <c r="X176" s="33" t="s">
        <v>75</v>
      </c>
      <c r="Y176" s="5" t="s">
        <v>75</v>
      </c>
      <c r="Z176" s="6">
        <v>1</v>
      </c>
      <c r="AA176" s="6" t="s">
        <v>75</v>
      </c>
      <c r="AB176" s="6" t="s">
        <v>75</v>
      </c>
      <c r="AC176" s="6" t="s">
        <v>75</v>
      </c>
      <c r="AD176" s="6" t="s">
        <v>75</v>
      </c>
      <c r="AE176" s="4" t="s">
        <v>3108</v>
      </c>
    </row>
    <row r="177" spans="1:31" x14ac:dyDescent="0.25">
      <c r="A177" s="14" t="s">
        <v>2877</v>
      </c>
      <c r="B177" s="14" t="s">
        <v>71</v>
      </c>
      <c r="C177" s="14" t="s">
        <v>56</v>
      </c>
      <c r="D177" s="5">
        <v>1</v>
      </c>
      <c r="E177" s="5">
        <v>0</v>
      </c>
      <c r="F177" s="4">
        <v>500</v>
      </c>
      <c r="G177" s="4">
        <v>91</v>
      </c>
      <c r="H177" s="4">
        <v>54</v>
      </c>
      <c r="I177" s="25">
        <v>54</v>
      </c>
      <c r="J177" s="4">
        <v>3</v>
      </c>
      <c r="K177" s="4">
        <v>8</v>
      </c>
      <c r="L177" s="4">
        <v>15</v>
      </c>
      <c r="M177" s="4">
        <v>25</v>
      </c>
      <c r="N177" s="25">
        <v>5</v>
      </c>
      <c r="O177" s="25">
        <v>1000</v>
      </c>
      <c r="P177" s="25">
        <v>3</v>
      </c>
      <c r="Q177" s="25">
        <v>3</v>
      </c>
      <c r="R177" s="31">
        <v>3.0000000000000013E-2</v>
      </c>
      <c r="S177" s="12">
        <v>1</v>
      </c>
      <c r="T177" s="6">
        <v>0</v>
      </c>
      <c r="U177" s="25">
        <v>1</v>
      </c>
      <c r="V177" s="32" t="s">
        <v>3107</v>
      </c>
      <c r="W177" s="4">
        <v>0</v>
      </c>
      <c r="X177" s="33" t="s">
        <v>75</v>
      </c>
      <c r="Y177" s="5" t="s">
        <v>75</v>
      </c>
      <c r="Z177" s="6">
        <v>0</v>
      </c>
      <c r="AA177" s="6" t="s">
        <v>75</v>
      </c>
      <c r="AB177" s="6" t="s">
        <v>75</v>
      </c>
      <c r="AC177" s="6" t="s">
        <v>75</v>
      </c>
      <c r="AD177" s="6" t="s">
        <v>75</v>
      </c>
      <c r="AE177" s="4" t="s">
        <v>3108</v>
      </c>
    </row>
    <row r="178" spans="1:31" x14ac:dyDescent="0.25">
      <c r="A178" s="3"/>
      <c r="B178" s="4"/>
      <c r="C178" s="4"/>
      <c r="D178" s="5"/>
      <c r="N178" s="9"/>
      <c r="O178" s="6"/>
      <c r="P178" s="9"/>
    </row>
    <row r="179" spans="1:31" x14ac:dyDescent="0.25">
      <c r="A179" s="3"/>
      <c r="B179" s="4"/>
      <c r="C179" s="4"/>
      <c r="D179" s="5"/>
      <c r="N179" s="9"/>
      <c r="O179" s="6"/>
      <c r="P179" s="9"/>
    </row>
  </sheetData>
  <conditionalFormatting sqref="V3:V177">
    <cfRule type="cellIs" dxfId="28" priority="9" operator="equal">
      <formula>"Yes"</formula>
    </cfRule>
  </conditionalFormatting>
  <conditionalFormatting sqref="W3:W177">
    <cfRule type="expression" dxfId="27" priority="7">
      <formula>AND(V3="Yes",W3=0)</formula>
    </cfRule>
    <cfRule type="expression" dxfId="26" priority="8">
      <formula>W3&gt;U3</formula>
    </cfRule>
  </conditionalFormatting>
  <conditionalFormatting sqref="Z3:Z177">
    <cfRule type="expression" dxfId="25" priority="6">
      <formula>OR(S3=1, Z3="N/A")</formula>
    </cfRule>
  </conditionalFormatting>
  <conditionalFormatting sqref="AA3:AA177">
    <cfRule type="expression" dxfId="24" priority="5">
      <formula>OR(S3=1, AA3="N/A")</formula>
    </cfRule>
  </conditionalFormatting>
  <conditionalFormatting sqref="AB3:AB177">
    <cfRule type="expression" dxfId="23" priority="4">
      <formula>OR(S3=1, AB3="N/A")</formula>
    </cfRule>
  </conditionalFormatting>
  <conditionalFormatting sqref="AC3:AC177">
    <cfRule type="expression" dxfId="22" priority="3">
      <formula>OR(S3=1, AC3="N/A")</formula>
    </cfRule>
  </conditionalFormatting>
  <conditionalFormatting sqref="AD3:AD177">
    <cfRule type="expression" dxfId="21" priority="2">
      <formula>OR(S3=1, AD3="N/A")</formula>
    </cfRule>
  </conditionalFormatting>
  <conditionalFormatting sqref="AE3:AE177">
    <cfRule type="expression" dxfId="20" priority="1">
      <formula>AE3="Error"</formula>
    </cfRule>
  </conditionalFormatting>
  <dataValidations count="2">
    <dataValidation type="list" allowBlank="1" showInputMessage="1" showErrorMessage="1" sqref="B3:B165" xr:uid="{B7596565-4F03-429A-B48A-A37AFE673526}">
      <formula1>$G$3:$G$14</formula1>
    </dataValidation>
    <dataValidation type="list" allowBlank="1" showInputMessage="1" showErrorMessage="1" sqref="C3:C165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55"/>
  <sheetViews>
    <sheetView topLeftCell="A2828" workbookViewId="0">
      <selection activeCell="B2856" sqref="B2856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2781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2750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2416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2951</v>
      </c>
      <c r="B14">
        <v>2022</v>
      </c>
    </row>
    <row r="15" spans="1:2" x14ac:dyDescent="0.25">
      <c r="A15" t="s">
        <v>2298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2744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2796</v>
      </c>
      <c r="B20">
        <v>2023</v>
      </c>
    </row>
    <row r="21" spans="1:2" x14ac:dyDescent="0.25">
      <c r="A21" t="s">
        <v>2930</v>
      </c>
      <c r="B21">
        <v>2023</v>
      </c>
    </row>
    <row r="22" spans="1:2" x14ac:dyDescent="0.25">
      <c r="A22" t="s">
        <v>2910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2507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2307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3266</v>
      </c>
      <c r="B44">
        <v>2021</v>
      </c>
    </row>
    <row r="45" spans="1:2" x14ac:dyDescent="0.25">
      <c r="A45" t="s">
        <v>105</v>
      </c>
      <c r="B45">
        <v>2015</v>
      </c>
    </row>
    <row r="46" spans="1:2" x14ac:dyDescent="0.25">
      <c r="A46" s="3" t="s">
        <v>106</v>
      </c>
      <c r="B46">
        <v>2013</v>
      </c>
    </row>
    <row r="47" spans="1:2" x14ac:dyDescent="0.25">
      <c r="A47" t="s">
        <v>2933</v>
      </c>
      <c r="B47">
        <v>2024</v>
      </c>
    </row>
    <row r="48" spans="1:2" x14ac:dyDescent="0.25">
      <c r="A48" t="s">
        <v>3027</v>
      </c>
      <c r="B48">
        <v>2024</v>
      </c>
    </row>
    <row r="49" spans="1:2" x14ac:dyDescent="0.25">
      <c r="A49" t="s">
        <v>2256</v>
      </c>
      <c r="B49">
        <v>2017</v>
      </c>
    </row>
    <row r="50" spans="1:2" x14ac:dyDescent="0.25">
      <c r="A50" t="s">
        <v>2992</v>
      </c>
      <c r="B50">
        <v>2024</v>
      </c>
    </row>
    <row r="51" spans="1:2" x14ac:dyDescent="0.25">
      <c r="A51" t="s">
        <v>107</v>
      </c>
      <c r="B51">
        <v>2014</v>
      </c>
    </row>
    <row r="52" spans="1:2" x14ac:dyDescent="0.25">
      <c r="A52" t="s">
        <v>3085</v>
      </c>
      <c r="B52">
        <v>2024</v>
      </c>
    </row>
    <row r="53" spans="1:2" x14ac:dyDescent="0.25">
      <c r="A53" t="s">
        <v>2963</v>
      </c>
      <c r="B53">
        <v>2023</v>
      </c>
    </row>
    <row r="54" spans="1:2" x14ac:dyDescent="0.25">
      <c r="A54" s="3" t="s">
        <v>108</v>
      </c>
      <c r="B54">
        <v>2013</v>
      </c>
    </row>
    <row r="55" spans="1:2" x14ac:dyDescent="0.25">
      <c r="A55" s="3" t="s">
        <v>109</v>
      </c>
      <c r="B55">
        <v>2013</v>
      </c>
    </row>
    <row r="56" spans="1:2" x14ac:dyDescent="0.25">
      <c r="A56" s="3" t="s">
        <v>110</v>
      </c>
      <c r="B56">
        <v>2015</v>
      </c>
    </row>
    <row r="57" spans="1:2" x14ac:dyDescent="0.25">
      <c r="A57" t="s">
        <v>111</v>
      </c>
      <c r="B57">
        <v>2017</v>
      </c>
    </row>
    <row r="58" spans="1:2" x14ac:dyDescent="0.25">
      <c r="A58" t="s">
        <v>1975</v>
      </c>
      <c r="B58">
        <v>2017</v>
      </c>
    </row>
    <row r="59" spans="1:2" x14ac:dyDescent="0.25">
      <c r="A59" t="s">
        <v>112</v>
      </c>
      <c r="B59">
        <v>2019</v>
      </c>
    </row>
    <row r="60" spans="1:2" x14ac:dyDescent="0.25">
      <c r="A60" t="s">
        <v>113</v>
      </c>
      <c r="B60">
        <v>2018</v>
      </c>
    </row>
    <row r="61" spans="1:2" x14ac:dyDescent="0.25">
      <c r="A61" s="3" t="s">
        <v>114</v>
      </c>
      <c r="B61">
        <v>2013</v>
      </c>
    </row>
    <row r="62" spans="1:2" x14ac:dyDescent="0.25">
      <c r="A62" t="s">
        <v>1891</v>
      </c>
      <c r="B62">
        <v>2018</v>
      </c>
    </row>
    <row r="63" spans="1:2" x14ac:dyDescent="0.25">
      <c r="A63" t="s">
        <v>115</v>
      </c>
      <c r="B63">
        <v>2018</v>
      </c>
    </row>
    <row r="64" spans="1:2" x14ac:dyDescent="0.25">
      <c r="A64" t="s">
        <v>116</v>
      </c>
      <c r="B64">
        <v>2014</v>
      </c>
    </row>
    <row r="65" spans="1:2" x14ac:dyDescent="0.25">
      <c r="A65" s="3" t="s">
        <v>117</v>
      </c>
      <c r="B65">
        <v>2014</v>
      </c>
    </row>
    <row r="66" spans="1:2" x14ac:dyDescent="0.25">
      <c r="A66" s="3" t="s">
        <v>118</v>
      </c>
      <c r="B66">
        <v>2013</v>
      </c>
    </row>
    <row r="67" spans="1:2" x14ac:dyDescent="0.25">
      <c r="A67" t="s">
        <v>119</v>
      </c>
      <c r="B67">
        <v>2019</v>
      </c>
    </row>
    <row r="68" spans="1:2" x14ac:dyDescent="0.25">
      <c r="A68" t="s">
        <v>1968</v>
      </c>
      <c r="B68">
        <v>2019</v>
      </c>
    </row>
    <row r="69" spans="1:2" x14ac:dyDescent="0.25">
      <c r="A69" t="s">
        <v>2561</v>
      </c>
      <c r="B69">
        <v>2022</v>
      </c>
    </row>
    <row r="70" spans="1:2" x14ac:dyDescent="0.25">
      <c r="A70" s="3" t="s">
        <v>120</v>
      </c>
      <c r="B70">
        <v>2016</v>
      </c>
    </row>
    <row r="71" spans="1:2" x14ac:dyDescent="0.25">
      <c r="A71" s="3" t="s">
        <v>121</v>
      </c>
      <c r="B71">
        <v>2013</v>
      </c>
    </row>
    <row r="72" spans="1:2" x14ac:dyDescent="0.25">
      <c r="A72" t="s">
        <v>2477</v>
      </c>
      <c r="B72">
        <v>2019</v>
      </c>
    </row>
    <row r="73" spans="1:2" x14ac:dyDescent="0.25">
      <c r="A73" s="3" t="s">
        <v>122</v>
      </c>
      <c r="B73">
        <v>2013</v>
      </c>
    </row>
    <row r="74" spans="1:2" x14ac:dyDescent="0.25">
      <c r="A74" s="3" t="s">
        <v>123</v>
      </c>
      <c r="B74">
        <v>2014</v>
      </c>
    </row>
    <row r="75" spans="1:2" x14ac:dyDescent="0.25">
      <c r="A75" s="3" t="s">
        <v>124</v>
      </c>
      <c r="B75">
        <v>2013</v>
      </c>
    </row>
    <row r="76" spans="1:2" x14ac:dyDescent="0.25">
      <c r="A76" s="3" t="s">
        <v>125</v>
      </c>
      <c r="B76">
        <v>2013</v>
      </c>
    </row>
    <row r="77" spans="1:2" x14ac:dyDescent="0.25">
      <c r="A77" t="s">
        <v>126</v>
      </c>
      <c r="B77">
        <v>2015</v>
      </c>
    </row>
    <row r="78" spans="1:2" x14ac:dyDescent="0.25">
      <c r="A78" s="3" t="s">
        <v>127</v>
      </c>
      <c r="B78">
        <v>2013</v>
      </c>
    </row>
    <row r="79" spans="1:2" x14ac:dyDescent="0.25">
      <c r="A79" t="s">
        <v>2119</v>
      </c>
      <c r="B79">
        <v>2020</v>
      </c>
    </row>
    <row r="80" spans="1:2" x14ac:dyDescent="0.25">
      <c r="A80" t="s">
        <v>2573</v>
      </c>
      <c r="B80">
        <v>2022</v>
      </c>
    </row>
    <row r="81" spans="1:2" x14ac:dyDescent="0.25">
      <c r="A81" t="s">
        <v>128</v>
      </c>
      <c r="B81">
        <v>2019</v>
      </c>
    </row>
    <row r="82" spans="1:2" x14ac:dyDescent="0.25">
      <c r="A82" s="3" t="s">
        <v>129</v>
      </c>
      <c r="B82">
        <v>2013</v>
      </c>
    </row>
    <row r="83" spans="1:2" x14ac:dyDescent="0.25">
      <c r="A83" s="3" t="s">
        <v>130</v>
      </c>
      <c r="B83">
        <v>2015</v>
      </c>
    </row>
    <row r="84" spans="1:2" x14ac:dyDescent="0.25">
      <c r="A84" t="s">
        <v>131</v>
      </c>
      <c r="B84">
        <v>2015</v>
      </c>
    </row>
    <row r="85" spans="1:2" x14ac:dyDescent="0.25">
      <c r="A85" s="3" t="s">
        <v>132</v>
      </c>
      <c r="B85">
        <v>2016</v>
      </c>
    </row>
    <row r="86" spans="1:2" x14ac:dyDescent="0.25">
      <c r="A86" t="s">
        <v>133</v>
      </c>
      <c r="B86">
        <v>2019</v>
      </c>
    </row>
    <row r="87" spans="1:2" x14ac:dyDescent="0.25">
      <c r="A87" s="3" t="s">
        <v>1929</v>
      </c>
      <c r="B87">
        <v>2017</v>
      </c>
    </row>
    <row r="88" spans="1:2" x14ac:dyDescent="0.25">
      <c r="A88" s="3" t="s">
        <v>134</v>
      </c>
      <c r="B88">
        <v>2016</v>
      </c>
    </row>
    <row r="89" spans="1:2" x14ac:dyDescent="0.25">
      <c r="A89" t="s">
        <v>2747</v>
      </c>
      <c r="B89">
        <v>2023</v>
      </c>
    </row>
    <row r="90" spans="1:2" x14ac:dyDescent="0.25">
      <c r="A90" s="3" t="s">
        <v>135</v>
      </c>
      <c r="B90">
        <v>2014</v>
      </c>
    </row>
    <row r="91" spans="1:2" x14ac:dyDescent="0.25">
      <c r="A91" t="s">
        <v>136</v>
      </c>
      <c r="B91">
        <v>2018</v>
      </c>
    </row>
    <row r="92" spans="1:2" x14ac:dyDescent="0.25">
      <c r="A92" s="3" t="s">
        <v>137</v>
      </c>
      <c r="B92">
        <v>2013</v>
      </c>
    </row>
    <row r="93" spans="1:2" x14ac:dyDescent="0.25">
      <c r="A93" t="s">
        <v>138</v>
      </c>
      <c r="B93">
        <v>2014</v>
      </c>
    </row>
    <row r="94" spans="1:2" x14ac:dyDescent="0.25">
      <c r="A94" t="s">
        <v>139</v>
      </c>
      <c r="B94">
        <v>2014</v>
      </c>
    </row>
    <row r="95" spans="1:2" x14ac:dyDescent="0.25">
      <c r="A95" s="3" t="s">
        <v>140</v>
      </c>
      <c r="B95">
        <v>2013</v>
      </c>
    </row>
    <row r="96" spans="1:2" x14ac:dyDescent="0.25">
      <c r="A96" s="3" t="s">
        <v>141</v>
      </c>
      <c r="B96">
        <v>2015</v>
      </c>
    </row>
    <row r="97" spans="1:2" x14ac:dyDescent="0.25">
      <c r="A97" t="s">
        <v>2774</v>
      </c>
      <c r="B97">
        <v>2023</v>
      </c>
    </row>
    <row r="98" spans="1:2" x14ac:dyDescent="0.25">
      <c r="A98" t="s">
        <v>142</v>
      </c>
      <c r="B98">
        <v>2017</v>
      </c>
    </row>
    <row r="99" spans="1:2" x14ac:dyDescent="0.25">
      <c r="A99" t="s">
        <v>143</v>
      </c>
      <c r="B99">
        <v>2018</v>
      </c>
    </row>
    <row r="100" spans="1:2" x14ac:dyDescent="0.25">
      <c r="A100" t="s">
        <v>144</v>
      </c>
      <c r="B100">
        <v>2016</v>
      </c>
    </row>
    <row r="101" spans="1:2" x14ac:dyDescent="0.25">
      <c r="A101" t="s">
        <v>2926</v>
      </c>
      <c r="B101">
        <v>2022</v>
      </c>
    </row>
    <row r="102" spans="1:2" x14ac:dyDescent="0.25">
      <c r="A102" t="s">
        <v>145</v>
      </c>
      <c r="B102">
        <v>2019</v>
      </c>
    </row>
    <row r="103" spans="1:2" x14ac:dyDescent="0.25">
      <c r="A103" s="3" t="s">
        <v>146</v>
      </c>
      <c r="B103">
        <v>2014</v>
      </c>
    </row>
    <row r="104" spans="1:2" x14ac:dyDescent="0.25">
      <c r="A104" t="s">
        <v>147</v>
      </c>
      <c r="B104">
        <v>2015</v>
      </c>
    </row>
    <row r="105" spans="1:2" x14ac:dyDescent="0.25">
      <c r="A105" s="3" t="s">
        <v>148</v>
      </c>
      <c r="B105">
        <v>2015</v>
      </c>
    </row>
    <row r="106" spans="1:2" x14ac:dyDescent="0.25">
      <c r="A106" t="s">
        <v>2705</v>
      </c>
      <c r="B106">
        <v>2015</v>
      </c>
    </row>
    <row r="107" spans="1:2" x14ac:dyDescent="0.25">
      <c r="A107" t="s">
        <v>149</v>
      </c>
      <c r="B107">
        <v>2019</v>
      </c>
    </row>
    <row r="108" spans="1:2" x14ac:dyDescent="0.25">
      <c r="A108" t="s">
        <v>150</v>
      </c>
      <c r="B108">
        <v>2018</v>
      </c>
    </row>
    <row r="109" spans="1:2" x14ac:dyDescent="0.25">
      <c r="A109" s="3" t="s">
        <v>151</v>
      </c>
      <c r="B109">
        <v>2013</v>
      </c>
    </row>
    <row r="110" spans="1:2" x14ac:dyDescent="0.25">
      <c r="A110" t="s">
        <v>2112</v>
      </c>
      <c r="B110">
        <v>2020</v>
      </c>
    </row>
    <row r="111" spans="1:2" x14ac:dyDescent="0.25">
      <c r="A111" t="s">
        <v>2257</v>
      </c>
      <c r="B111">
        <v>2017</v>
      </c>
    </row>
    <row r="112" spans="1:2" x14ac:dyDescent="0.25">
      <c r="A112" t="s">
        <v>3098</v>
      </c>
      <c r="B112">
        <v>2024</v>
      </c>
    </row>
    <row r="113" spans="1:2" x14ac:dyDescent="0.25">
      <c r="A113" s="3" t="s">
        <v>152</v>
      </c>
      <c r="B113">
        <v>2015</v>
      </c>
    </row>
    <row r="114" spans="1:2" x14ac:dyDescent="0.25">
      <c r="A114" t="s">
        <v>2589</v>
      </c>
      <c r="B114">
        <v>2022</v>
      </c>
    </row>
    <row r="115" spans="1:2" x14ac:dyDescent="0.25">
      <c r="A115" t="s">
        <v>2058</v>
      </c>
      <c r="B115">
        <v>2020</v>
      </c>
    </row>
    <row r="116" spans="1:2" x14ac:dyDescent="0.25">
      <c r="A116" t="s">
        <v>153</v>
      </c>
      <c r="B116">
        <v>2013</v>
      </c>
    </row>
    <row r="117" spans="1:2" x14ac:dyDescent="0.25">
      <c r="A117" t="s">
        <v>154</v>
      </c>
      <c r="B117">
        <v>2018</v>
      </c>
    </row>
    <row r="118" spans="1:2" x14ac:dyDescent="0.25">
      <c r="A118" s="3" t="s">
        <v>155</v>
      </c>
      <c r="B118">
        <v>2013</v>
      </c>
    </row>
    <row r="119" spans="1:2" x14ac:dyDescent="0.25">
      <c r="A119" t="s">
        <v>156</v>
      </c>
      <c r="B119">
        <v>2014</v>
      </c>
    </row>
    <row r="120" spans="1:2" x14ac:dyDescent="0.25">
      <c r="A120" s="3" t="s">
        <v>157</v>
      </c>
      <c r="B120">
        <v>2014</v>
      </c>
    </row>
    <row r="121" spans="1:2" x14ac:dyDescent="0.25">
      <c r="A121" t="s">
        <v>2369</v>
      </c>
      <c r="B121">
        <v>2021</v>
      </c>
    </row>
    <row r="122" spans="1:2" x14ac:dyDescent="0.25">
      <c r="A122" t="s">
        <v>2889</v>
      </c>
      <c r="B122">
        <v>2023</v>
      </c>
    </row>
    <row r="123" spans="1:2" x14ac:dyDescent="0.25">
      <c r="A123" t="s">
        <v>2601</v>
      </c>
      <c r="B123">
        <v>2022</v>
      </c>
    </row>
    <row r="124" spans="1:2" x14ac:dyDescent="0.25">
      <c r="A124" t="s">
        <v>2309</v>
      </c>
      <c r="B124">
        <v>2019</v>
      </c>
    </row>
    <row r="125" spans="1:2" x14ac:dyDescent="0.25">
      <c r="A125" s="3" t="s">
        <v>158</v>
      </c>
      <c r="B125">
        <v>2013</v>
      </c>
    </row>
    <row r="126" spans="1:2" x14ac:dyDescent="0.25">
      <c r="A126" s="3" t="s">
        <v>159</v>
      </c>
      <c r="B126">
        <v>2013</v>
      </c>
    </row>
    <row r="127" spans="1:2" x14ac:dyDescent="0.25">
      <c r="A127" t="s">
        <v>2326</v>
      </c>
      <c r="B127">
        <v>2014</v>
      </c>
    </row>
    <row r="128" spans="1:2" x14ac:dyDescent="0.25">
      <c r="A128" t="s">
        <v>160</v>
      </c>
      <c r="B128">
        <v>2014</v>
      </c>
    </row>
    <row r="129" spans="1:2" x14ac:dyDescent="0.25">
      <c r="A129" t="s">
        <v>2493</v>
      </c>
      <c r="B129">
        <v>2018</v>
      </c>
    </row>
    <row r="130" spans="1:2" x14ac:dyDescent="0.25">
      <c r="A130" t="s">
        <v>161</v>
      </c>
      <c r="B130">
        <v>2018</v>
      </c>
    </row>
    <row r="131" spans="1:2" x14ac:dyDescent="0.25">
      <c r="A131" t="s">
        <v>2724</v>
      </c>
      <c r="B131">
        <v>2022</v>
      </c>
    </row>
    <row r="132" spans="1:2" x14ac:dyDescent="0.25">
      <c r="A132" s="3" t="s">
        <v>162</v>
      </c>
      <c r="B132">
        <v>2013</v>
      </c>
    </row>
    <row r="133" spans="1:2" x14ac:dyDescent="0.25">
      <c r="A133" t="s">
        <v>2508</v>
      </c>
      <c r="B133">
        <v>2017</v>
      </c>
    </row>
    <row r="134" spans="1:2" x14ac:dyDescent="0.25">
      <c r="A134" t="s">
        <v>163</v>
      </c>
      <c r="B134">
        <v>2017</v>
      </c>
    </row>
    <row r="135" spans="1:2" x14ac:dyDescent="0.25">
      <c r="A135" s="3" t="s">
        <v>164</v>
      </c>
      <c r="B135">
        <v>2013</v>
      </c>
    </row>
    <row r="136" spans="1:2" x14ac:dyDescent="0.25">
      <c r="A136" s="3" t="s">
        <v>165</v>
      </c>
      <c r="B136">
        <v>2013</v>
      </c>
    </row>
    <row r="137" spans="1:2" x14ac:dyDescent="0.25">
      <c r="A137" t="s">
        <v>166</v>
      </c>
      <c r="B137">
        <v>2015</v>
      </c>
    </row>
    <row r="138" spans="1:2" x14ac:dyDescent="0.25">
      <c r="A138" t="s">
        <v>167</v>
      </c>
      <c r="B138">
        <v>2018</v>
      </c>
    </row>
    <row r="139" spans="1:2" x14ac:dyDescent="0.25">
      <c r="A139" t="s">
        <v>2608</v>
      </c>
      <c r="B139">
        <v>2022</v>
      </c>
    </row>
    <row r="140" spans="1:2" x14ac:dyDescent="0.25">
      <c r="A140" s="3" t="s">
        <v>168</v>
      </c>
      <c r="B140">
        <v>2013</v>
      </c>
    </row>
    <row r="141" spans="1:2" x14ac:dyDescent="0.25">
      <c r="A141" s="3" t="s">
        <v>169</v>
      </c>
      <c r="B141">
        <v>2013</v>
      </c>
    </row>
    <row r="142" spans="1:2" x14ac:dyDescent="0.25">
      <c r="A142" t="s">
        <v>2976</v>
      </c>
      <c r="B142">
        <v>2024</v>
      </c>
    </row>
    <row r="143" spans="1:2" x14ac:dyDescent="0.25">
      <c r="A143" t="s">
        <v>170</v>
      </c>
      <c r="B143">
        <v>2019</v>
      </c>
    </row>
    <row r="144" spans="1:2" x14ac:dyDescent="0.25">
      <c r="A144" t="s">
        <v>2250</v>
      </c>
      <c r="B144">
        <v>2020</v>
      </c>
    </row>
    <row r="145" spans="1:2" x14ac:dyDescent="0.25">
      <c r="A145" t="s">
        <v>171</v>
      </c>
      <c r="B145">
        <v>2017</v>
      </c>
    </row>
    <row r="146" spans="1:2" x14ac:dyDescent="0.25">
      <c r="A146" s="3" t="s">
        <v>172</v>
      </c>
      <c r="B146">
        <v>2013</v>
      </c>
    </row>
    <row r="147" spans="1:2" x14ac:dyDescent="0.25">
      <c r="A147" t="s">
        <v>173</v>
      </c>
      <c r="B147">
        <v>2013</v>
      </c>
    </row>
    <row r="148" spans="1:2" x14ac:dyDescent="0.25">
      <c r="A148" t="s">
        <v>174</v>
      </c>
      <c r="B148">
        <v>2019</v>
      </c>
    </row>
    <row r="149" spans="1:2" x14ac:dyDescent="0.25">
      <c r="A149" t="s">
        <v>3003</v>
      </c>
      <c r="B149">
        <v>2024</v>
      </c>
    </row>
    <row r="150" spans="1:2" x14ac:dyDescent="0.25">
      <c r="A150" t="s">
        <v>175</v>
      </c>
      <c r="B150">
        <v>2018</v>
      </c>
    </row>
    <row r="151" spans="1:2" x14ac:dyDescent="0.25">
      <c r="A151" t="s">
        <v>2428</v>
      </c>
      <c r="B151">
        <v>2021</v>
      </c>
    </row>
    <row r="152" spans="1:2" x14ac:dyDescent="0.25">
      <c r="A152" s="3" t="s">
        <v>176</v>
      </c>
      <c r="B152">
        <v>2013</v>
      </c>
    </row>
    <row r="153" spans="1:2" x14ac:dyDescent="0.25">
      <c r="A153" t="s">
        <v>177</v>
      </c>
      <c r="B153">
        <v>2014</v>
      </c>
    </row>
    <row r="154" spans="1:2" x14ac:dyDescent="0.25">
      <c r="A154" s="3" t="s">
        <v>178</v>
      </c>
      <c r="B154">
        <v>2013</v>
      </c>
    </row>
    <row r="155" spans="1:2" x14ac:dyDescent="0.25">
      <c r="A155" t="s">
        <v>179</v>
      </c>
      <c r="B155">
        <v>2015</v>
      </c>
    </row>
    <row r="156" spans="1:2" x14ac:dyDescent="0.25">
      <c r="A156" t="s">
        <v>180</v>
      </c>
      <c r="B156">
        <v>2018</v>
      </c>
    </row>
    <row r="157" spans="1:2" x14ac:dyDescent="0.25">
      <c r="A157" t="s">
        <v>2805</v>
      </c>
      <c r="B157">
        <v>2023</v>
      </c>
    </row>
    <row r="158" spans="1:2" x14ac:dyDescent="0.25">
      <c r="A158" t="s">
        <v>2323</v>
      </c>
      <c r="B158">
        <v>2019</v>
      </c>
    </row>
    <row r="159" spans="1:2" x14ac:dyDescent="0.25">
      <c r="A159" s="3" t="s">
        <v>181</v>
      </c>
      <c r="B159">
        <v>2016</v>
      </c>
    </row>
    <row r="160" spans="1:2" x14ac:dyDescent="0.25">
      <c r="A160" t="s">
        <v>2856</v>
      </c>
      <c r="B160">
        <v>2023</v>
      </c>
    </row>
    <row r="161" spans="1:2" x14ac:dyDescent="0.25">
      <c r="A161" t="s">
        <v>182</v>
      </c>
      <c r="B161">
        <v>2018</v>
      </c>
    </row>
    <row r="162" spans="1:2" x14ac:dyDescent="0.25">
      <c r="A162" t="s">
        <v>2358</v>
      </c>
      <c r="B162">
        <v>2021</v>
      </c>
    </row>
    <row r="163" spans="1:2" x14ac:dyDescent="0.25">
      <c r="A163" t="s">
        <v>3081</v>
      </c>
      <c r="B163">
        <v>2024</v>
      </c>
    </row>
    <row r="164" spans="1:2" x14ac:dyDescent="0.25">
      <c r="A164" s="3" t="s">
        <v>183</v>
      </c>
      <c r="B164">
        <v>2013</v>
      </c>
    </row>
    <row r="165" spans="1:2" x14ac:dyDescent="0.25">
      <c r="A165" t="s">
        <v>2399</v>
      </c>
      <c r="B165">
        <v>2021</v>
      </c>
    </row>
    <row r="166" spans="1:2" x14ac:dyDescent="0.25">
      <c r="A166" t="s">
        <v>2294</v>
      </c>
      <c r="B166">
        <v>2020</v>
      </c>
    </row>
    <row r="167" spans="1:2" x14ac:dyDescent="0.25">
      <c r="A167" t="s">
        <v>184</v>
      </c>
      <c r="B167">
        <v>2015</v>
      </c>
    </row>
    <row r="168" spans="1:2" x14ac:dyDescent="0.25">
      <c r="A168" t="s">
        <v>185</v>
      </c>
      <c r="B168">
        <v>2017</v>
      </c>
    </row>
    <row r="169" spans="1:2" x14ac:dyDescent="0.25">
      <c r="A169" s="3" t="s">
        <v>186</v>
      </c>
      <c r="B169">
        <v>2013</v>
      </c>
    </row>
    <row r="170" spans="1:2" x14ac:dyDescent="0.25">
      <c r="A170" s="3" t="s">
        <v>187</v>
      </c>
      <c r="B170">
        <v>2014</v>
      </c>
    </row>
    <row r="171" spans="1:2" x14ac:dyDescent="0.25">
      <c r="A171" t="s">
        <v>2006</v>
      </c>
      <c r="B171">
        <v>2013</v>
      </c>
    </row>
    <row r="172" spans="1:2" x14ac:dyDescent="0.25">
      <c r="A172" s="3" t="s">
        <v>188</v>
      </c>
      <c r="B172">
        <v>2013</v>
      </c>
    </row>
    <row r="173" spans="1:2" x14ac:dyDescent="0.25">
      <c r="A173" s="3" t="s">
        <v>189</v>
      </c>
      <c r="B173">
        <v>2013</v>
      </c>
    </row>
    <row r="174" spans="1:2" x14ac:dyDescent="0.25">
      <c r="A174" t="s">
        <v>190</v>
      </c>
      <c r="B174">
        <v>2014</v>
      </c>
    </row>
    <row r="175" spans="1:2" x14ac:dyDescent="0.25">
      <c r="A175" t="s">
        <v>1980</v>
      </c>
      <c r="B175">
        <v>2019</v>
      </c>
    </row>
    <row r="176" spans="1:2" x14ac:dyDescent="0.25">
      <c r="A176" t="s">
        <v>191</v>
      </c>
      <c r="B176">
        <v>2019</v>
      </c>
    </row>
    <row r="177" spans="1:2" x14ac:dyDescent="0.25">
      <c r="A177" s="3" t="s">
        <v>192</v>
      </c>
      <c r="B177">
        <v>2013</v>
      </c>
    </row>
    <row r="178" spans="1:2" x14ac:dyDescent="0.25">
      <c r="A178" t="s">
        <v>2384</v>
      </c>
      <c r="B178">
        <v>2021</v>
      </c>
    </row>
    <row r="179" spans="1:2" x14ac:dyDescent="0.25">
      <c r="A179" t="s">
        <v>2303</v>
      </c>
      <c r="B179">
        <v>2020</v>
      </c>
    </row>
    <row r="180" spans="1:2" x14ac:dyDescent="0.25">
      <c r="A180" t="s">
        <v>2337</v>
      </c>
      <c r="B180">
        <v>2021</v>
      </c>
    </row>
    <row r="181" spans="1:2" x14ac:dyDescent="0.25">
      <c r="A181" t="s">
        <v>193</v>
      </c>
      <c r="B181">
        <v>2015</v>
      </c>
    </row>
    <row r="182" spans="1:2" x14ac:dyDescent="0.25">
      <c r="A182" t="s">
        <v>2961</v>
      </c>
      <c r="B182">
        <v>2023</v>
      </c>
    </row>
    <row r="183" spans="1:2" x14ac:dyDescent="0.25">
      <c r="A183" t="s">
        <v>194</v>
      </c>
      <c r="B183">
        <v>2018</v>
      </c>
    </row>
    <row r="184" spans="1:2" x14ac:dyDescent="0.25">
      <c r="A184" t="s">
        <v>2872</v>
      </c>
      <c r="B184">
        <v>2023</v>
      </c>
    </row>
    <row r="185" spans="1:2" x14ac:dyDescent="0.25">
      <c r="A185" t="s">
        <v>2465</v>
      </c>
      <c r="B185">
        <v>2020</v>
      </c>
    </row>
    <row r="186" spans="1:2" x14ac:dyDescent="0.25">
      <c r="A186" t="s">
        <v>2943</v>
      </c>
      <c r="B186">
        <v>2020</v>
      </c>
    </row>
    <row r="187" spans="1:2" x14ac:dyDescent="0.25">
      <c r="A187" t="s">
        <v>195</v>
      </c>
      <c r="B187">
        <v>2014</v>
      </c>
    </row>
    <row r="188" spans="1:2" x14ac:dyDescent="0.25">
      <c r="A188" s="3" t="s">
        <v>196</v>
      </c>
      <c r="B188">
        <v>2013</v>
      </c>
    </row>
    <row r="189" spans="1:2" x14ac:dyDescent="0.25">
      <c r="A189" s="3" t="s">
        <v>197</v>
      </c>
      <c r="B189">
        <v>2015</v>
      </c>
    </row>
    <row r="190" spans="1:2" x14ac:dyDescent="0.25">
      <c r="A190" s="3" t="s">
        <v>198</v>
      </c>
      <c r="B190">
        <v>2017</v>
      </c>
    </row>
    <row r="191" spans="1:2" x14ac:dyDescent="0.25">
      <c r="A191" s="3" t="s">
        <v>199</v>
      </c>
      <c r="B191">
        <v>2014</v>
      </c>
    </row>
    <row r="192" spans="1:2" x14ac:dyDescent="0.25">
      <c r="A192" s="3" t="s">
        <v>200</v>
      </c>
      <c r="B192">
        <v>2017</v>
      </c>
    </row>
    <row r="193" spans="1:2" x14ac:dyDescent="0.25">
      <c r="A193" t="s">
        <v>2123</v>
      </c>
      <c r="B193">
        <v>2020</v>
      </c>
    </row>
    <row r="194" spans="1:2" x14ac:dyDescent="0.25">
      <c r="A194" s="3" t="s">
        <v>201</v>
      </c>
      <c r="B194">
        <v>2015</v>
      </c>
    </row>
    <row r="195" spans="1:2" x14ac:dyDescent="0.25">
      <c r="A195" t="s">
        <v>2563</v>
      </c>
      <c r="B195">
        <v>2022</v>
      </c>
    </row>
    <row r="196" spans="1:2" x14ac:dyDescent="0.25">
      <c r="A196" s="3" t="s">
        <v>202</v>
      </c>
      <c r="B196">
        <v>2013</v>
      </c>
    </row>
    <row r="197" spans="1:2" x14ac:dyDescent="0.25">
      <c r="A197" s="3" t="s">
        <v>203</v>
      </c>
      <c r="B197">
        <v>2013</v>
      </c>
    </row>
    <row r="198" spans="1:2" x14ac:dyDescent="0.25">
      <c r="A198" s="3" t="s">
        <v>204</v>
      </c>
      <c r="B198">
        <v>2013</v>
      </c>
    </row>
    <row r="199" spans="1:2" x14ac:dyDescent="0.25">
      <c r="A199" t="s">
        <v>2861</v>
      </c>
      <c r="B199">
        <v>2023</v>
      </c>
    </row>
    <row r="200" spans="1:2" x14ac:dyDescent="0.25">
      <c r="A200" t="s">
        <v>205</v>
      </c>
      <c r="B200">
        <v>2016</v>
      </c>
    </row>
    <row r="201" spans="1:2" x14ac:dyDescent="0.25">
      <c r="A201" t="s">
        <v>2640</v>
      </c>
      <c r="B201">
        <v>2022</v>
      </c>
    </row>
    <row r="202" spans="1:2" x14ac:dyDescent="0.25">
      <c r="A202" s="3" t="s">
        <v>206</v>
      </c>
      <c r="B202">
        <v>2013</v>
      </c>
    </row>
    <row r="203" spans="1:2" x14ac:dyDescent="0.25">
      <c r="A203" t="s">
        <v>2972</v>
      </c>
      <c r="B203">
        <v>2022</v>
      </c>
    </row>
    <row r="204" spans="1:2" x14ac:dyDescent="0.25">
      <c r="A204" t="s">
        <v>2059</v>
      </c>
      <c r="B204">
        <v>2020</v>
      </c>
    </row>
    <row r="205" spans="1:2" x14ac:dyDescent="0.25">
      <c r="A205" s="3" t="s">
        <v>207</v>
      </c>
      <c r="B205">
        <v>2014</v>
      </c>
    </row>
    <row r="206" spans="1:2" x14ac:dyDescent="0.25">
      <c r="A206" s="3" t="s">
        <v>208</v>
      </c>
      <c r="B206">
        <v>2013</v>
      </c>
    </row>
    <row r="207" spans="1:2" x14ac:dyDescent="0.25">
      <c r="A207" s="3" t="s">
        <v>209</v>
      </c>
      <c r="B207">
        <v>2013</v>
      </c>
    </row>
    <row r="208" spans="1:2" x14ac:dyDescent="0.25">
      <c r="A208" s="3" t="s">
        <v>210</v>
      </c>
      <c r="B208">
        <v>2013</v>
      </c>
    </row>
    <row r="209" spans="1:2" x14ac:dyDescent="0.25">
      <c r="A209" s="3" t="s">
        <v>211</v>
      </c>
      <c r="B209">
        <v>2015</v>
      </c>
    </row>
    <row r="210" spans="1:2" x14ac:dyDescent="0.25">
      <c r="A210" t="s">
        <v>2858</v>
      </c>
      <c r="B210">
        <v>2023</v>
      </c>
    </row>
    <row r="211" spans="1:2" x14ac:dyDescent="0.25">
      <c r="A211" t="s">
        <v>3001</v>
      </c>
      <c r="B211">
        <v>2024</v>
      </c>
    </row>
    <row r="212" spans="1:2" x14ac:dyDescent="0.25">
      <c r="A212" t="s">
        <v>212</v>
      </c>
      <c r="B212">
        <v>2018</v>
      </c>
    </row>
    <row r="213" spans="1:2" x14ac:dyDescent="0.25">
      <c r="A213" t="s">
        <v>2818</v>
      </c>
      <c r="B213">
        <v>2023</v>
      </c>
    </row>
    <row r="214" spans="1:2" x14ac:dyDescent="0.25">
      <c r="A214" t="s">
        <v>213</v>
      </c>
      <c r="B214">
        <v>2014</v>
      </c>
    </row>
    <row r="215" spans="1:2" x14ac:dyDescent="0.25">
      <c r="A215" t="s">
        <v>214</v>
      </c>
      <c r="B215">
        <v>2014</v>
      </c>
    </row>
    <row r="216" spans="1:2" x14ac:dyDescent="0.25">
      <c r="A216" s="3" t="s">
        <v>215</v>
      </c>
      <c r="B216">
        <v>2013</v>
      </c>
    </row>
    <row r="217" spans="1:2" x14ac:dyDescent="0.25">
      <c r="A217" t="s">
        <v>2632</v>
      </c>
      <c r="B217">
        <v>2022</v>
      </c>
    </row>
    <row r="218" spans="1:2" x14ac:dyDescent="0.25">
      <c r="A218" t="s">
        <v>216</v>
      </c>
      <c r="B218">
        <v>2018</v>
      </c>
    </row>
    <row r="219" spans="1:2" x14ac:dyDescent="0.25">
      <c r="A219" s="3" t="s">
        <v>217</v>
      </c>
      <c r="B219">
        <v>2013</v>
      </c>
    </row>
    <row r="220" spans="1:2" x14ac:dyDescent="0.25">
      <c r="A220" t="s">
        <v>218</v>
      </c>
      <c r="B220">
        <v>2015</v>
      </c>
    </row>
    <row r="221" spans="1:2" x14ac:dyDescent="0.25">
      <c r="A221" t="s">
        <v>3023</v>
      </c>
      <c r="B221">
        <v>2024</v>
      </c>
    </row>
    <row r="222" spans="1:2" x14ac:dyDescent="0.25">
      <c r="A222" s="3" t="s">
        <v>219</v>
      </c>
      <c r="B222">
        <v>2013</v>
      </c>
    </row>
    <row r="223" spans="1:2" x14ac:dyDescent="0.25">
      <c r="A223" s="3" t="s">
        <v>220</v>
      </c>
      <c r="B223">
        <v>2013</v>
      </c>
    </row>
    <row r="224" spans="1:2" x14ac:dyDescent="0.25">
      <c r="A224" t="s">
        <v>3267</v>
      </c>
      <c r="B224">
        <v>2024</v>
      </c>
    </row>
    <row r="225" spans="1:2" x14ac:dyDescent="0.25">
      <c r="A225" t="s">
        <v>221</v>
      </c>
      <c r="B225">
        <v>2015</v>
      </c>
    </row>
    <row r="226" spans="1:2" x14ac:dyDescent="0.25">
      <c r="A226" s="3" t="s">
        <v>222</v>
      </c>
      <c r="B226">
        <v>2014</v>
      </c>
    </row>
    <row r="227" spans="1:2" x14ac:dyDescent="0.25">
      <c r="A227" t="s">
        <v>223</v>
      </c>
      <c r="B227">
        <v>2017</v>
      </c>
    </row>
    <row r="228" spans="1:2" x14ac:dyDescent="0.25">
      <c r="A228" t="s">
        <v>2767</v>
      </c>
      <c r="B228">
        <v>2023</v>
      </c>
    </row>
    <row r="229" spans="1:2" x14ac:dyDescent="0.25">
      <c r="A229" s="3" t="s">
        <v>224</v>
      </c>
      <c r="B229">
        <v>2016</v>
      </c>
    </row>
    <row r="230" spans="1:2" x14ac:dyDescent="0.25">
      <c r="A230" t="s">
        <v>2958</v>
      </c>
      <c r="B230">
        <v>2024</v>
      </c>
    </row>
    <row r="231" spans="1:2" x14ac:dyDescent="0.25">
      <c r="A231" t="s">
        <v>2998</v>
      </c>
      <c r="B231">
        <v>2024</v>
      </c>
    </row>
    <row r="232" spans="1:2" x14ac:dyDescent="0.25">
      <c r="A232" t="s">
        <v>225</v>
      </c>
      <c r="B232">
        <v>2014</v>
      </c>
    </row>
    <row r="233" spans="1:2" x14ac:dyDescent="0.25">
      <c r="A233" t="s">
        <v>2077</v>
      </c>
      <c r="B233">
        <v>2020</v>
      </c>
    </row>
    <row r="234" spans="1:2" x14ac:dyDescent="0.25">
      <c r="A234" t="s">
        <v>2099</v>
      </c>
      <c r="B234">
        <v>2020</v>
      </c>
    </row>
    <row r="235" spans="1:2" x14ac:dyDescent="0.25">
      <c r="A235" t="s">
        <v>2828</v>
      </c>
      <c r="B235">
        <v>2023</v>
      </c>
    </row>
    <row r="236" spans="1:2" x14ac:dyDescent="0.25">
      <c r="A236" t="s">
        <v>226</v>
      </c>
      <c r="B236">
        <v>2015</v>
      </c>
    </row>
    <row r="237" spans="1:2" x14ac:dyDescent="0.25">
      <c r="A237" t="s">
        <v>227</v>
      </c>
      <c r="B237">
        <v>2019</v>
      </c>
    </row>
    <row r="238" spans="1:2" x14ac:dyDescent="0.25">
      <c r="A238" s="3" t="s">
        <v>228</v>
      </c>
      <c r="B238">
        <v>2013</v>
      </c>
    </row>
    <row r="239" spans="1:2" x14ac:dyDescent="0.25">
      <c r="A239" t="s">
        <v>2886</v>
      </c>
      <c r="B239">
        <v>2022</v>
      </c>
    </row>
    <row r="240" spans="1:2" x14ac:dyDescent="0.25">
      <c r="A240" t="s">
        <v>2896</v>
      </c>
      <c r="B240">
        <v>2022</v>
      </c>
    </row>
    <row r="241" spans="1:2" x14ac:dyDescent="0.25">
      <c r="A241" t="s">
        <v>2280</v>
      </c>
      <c r="B241">
        <v>2020</v>
      </c>
    </row>
    <row r="242" spans="1:2" x14ac:dyDescent="0.25">
      <c r="A242" t="s">
        <v>229</v>
      </c>
      <c r="B242">
        <v>2019</v>
      </c>
    </row>
    <row r="243" spans="1:2" x14ac:dyDescent="0.25">
      <c r="A243" s="3" t="s">
        <v>230</v>
      </c>
      <c r="B243">
        <v>2013</v>
      </c>
    </row>
    <row r="244" spans="1:2" x14ac:dyDescent="0.25">
      <c r="A244" s="3" t="s">
        <v>231</v>
      </c>
      <c r="B244">
        <v>2014</v>
      </c>
    </row>
    <row r="245" spans="1:2" x14ac:dyDescent="0.25">
      <c r="A245" t="s">
        <v>232</v>
      </c>
      <c r="B245">
        <v>2018</v>
      </c>
    </row>
    <row r="246" spans="1:2" x14ac:dyDescent="0.25">
      <c r="A246" t="s">
        <v>2909</v>
      </c>
      <c r="B246">
        <v>2023</v>
      </c>
    </row>
    <row r="247" spans="1:2" x14ac:dyDescent="0.25">
      <c r="A247" s="3" t="s">
        <v>233</v>
      </c>
      <c r="B247">
        <v>2016</v>
      </c>
    </row>
    <row r="248" spans="1:2" x14ac:dyDescent="0.25">
      <c r="A248" t="s">
        <v>234</v>
      </c>
      <c r="B248">
        <v>2016</v>
      </c>
    </row>
    <row r="249" spans="1:2" x14ac:dyDescent="0.25">
      <c r="A249" s="3" t="s">
        <v>235</v>
      </c>
      <c r="B249">
        <v>2013</v>
      </c>
    </row>
    <row r="250" spans="1:2" x14ac:dyDescent="0.25">
      <c r="A250" s="3" t="s">
        <v>236</v>
      </c>
      <c r="B250">
        <v>2013</v>
      </c>
    </row>
    <row r="251" spans="1:2" x14ac:dyDescent="0.25">
      <c r="A251" s="3" t="s">
        <v>237</v>
      </c>
      <c r="B251">
        <v>2013</v>
      </c>
    </row>
    <row r="252" spans="1:2" x14ac:dyDescent="0.25">
      <c r="A252" t="s">
        <v>2357</v>
      </c>
      <c r="B252">
        <v>2021</v>
      </c>
    </row>
    <row r="253" spans="1:2" x14ac:dyDescent="0.25">
      <c r="A253" t="s">
        <v>3243</v>
      </c>
      <c r="B253">
        <v>2025</v>
      </c>
    </row>
    <row r="254" spans="1:2" x14ac:dyDescent="0.25">
      <c r="A254" t="s">
        <v>2585</v>
      </c>
      <c r="B254">
        <v>2022</v>
      </c>
    </row>
    <row r="255" spans="1:2" x14ac:dyDescent="0.25">
      <c r="A255" t="s">
        <v>238</v>
      </c>
      <c r="B255">
        <v>2018</v>
      </c>
    </row>
    <row r="256" spans="1:2" x14ac:dyDescent="0.25">
      <c r="A256" t="s">
        <v>3007</v>
      </c>
      <c r="B256">
        <v>2024</v>
      </c>
    </row>
    <row r="257" spans="1:2" x14ac:dyDescent="0.25">
      <c r="A257" t="s">
        <v>239</v>
      </c>
      <c r="B257">
        <v>2016</v>
      </c>
    </row>
    <row r="258" spans="1:2" x14ac:dyDescent="0.25">
      <c r="A258" t="s">
        <v>2251</v>
      </c>
      <c r="B258">
        <v>2018</v>
      </c>
    </row>
    <row r="259" spans="1:2" x14ac:dyDescent="0.25">
      <c r="A259" t="s">
        <v>2651</v>
      </c>
      <c r="B259">
        <v>2022</v>
      </c>
    </row>
    <row r="260" spans="1:2" x14ac:dyDescent="0.25">
      <c r="A260" t="s">
        <v>240</v>
      </c>
      <c r="B260">
        <v>2014</v>
      </c>
    </row>
    <row r="261" spans="1:2" x14ac:dyDescent="0.25">
      <c r="A261" s="3" t="s">
        <v>241</v>
      </c>
      <c r="B261">
        <v>2014</v>
      </c>
    </row>
    <row r="262" spans="1:2" x14ac:dyDescent="0.25">
      <c r="A262" t="s">
        <v>242</v>
      </c>
      <c r="B262">
        <v>2016</v>
      </c>
    </row>
    <row r="263" spans="1:2" x14ac:dyDescent="0.25">
      <c r="A263" t="s">
        <v>243</v>
      </c>
      <c r="B263">
        <v>2019</v>
      </c>
    </row>
    <row r="264" spans="1:2" x14ac:dyDescent="0.25">
      <c r="A264" s="3" t="s">
        <v>244</v>
      </c>
      <c r="B264">
        <v>2013</v>
      </c>
    </row>
    <row r="265" spans="1:2" x14ac:dyDescent="0.25">
      <c r="A265" t="s">
        <v>245</v>
      </c>
      <c r="B265">
        <v>2014</v>
      </c>
    </row>
    <row r="266" spans="1:2" x14ac:dyDescent="0.25">
      <c r="A266" s="3" t="s">
        <v>246</v>
      </c>
      <c r="B266">
        <v>2014</v>
      </c>
    </row>
    <row r="267" spans="1:2" x14ac:dyDescent="0.25">
      <c r="A267" s="3" t="s">
        <v>247</v>
      </c>
      <c r="B267">
        <v>2017</v>
      </c>
    </row>
    <row r="268" spans="1:2" x14ac:dyDescent="0.25">
      <c r="A268" t="s">
        <v>2799</v>
      </c>
      <c r="B268">
        <v>2023</v>
      </c>
    </row>
    <row r="269" spans="1:2" x14ac:dyDescent="0.25">
      <c r="A269" s="3" t="s">
        <v>248</v>
      </c>
      <c r="B269">
        <v>2013</v>
      </c>
    </row>
    <row r="270" spans="1:2" x14ac:dyDescent="0.25">
      <c r="A270" t="s">
        <v>2064</v>
      </c>
      <c r="B270">
        <v>2020</v>
      </c>
    </row>
    <row r="271" spans="1:2" x14ac:dyDescent="0.25">
      <c r="A271" t="s">
        <v>2458</v>
      </c>
      <c r="B271">
        <v>2020</v>
      </c>
    </row>
    <row r="272" spans="1:2" x14ac:dyDescent="0.25">
      <c r="A272" s="3" t="s">
        <v>249</v>
      </c>
      <c r="B272">
        <v>2013</v>
      </c>
    </row>
    <row r="273" spans="1:2" x14ac:dyDescent="0.25">
      <c r="A273" t="s">
        <v>3093</v>
      </c>
      <c r="B273">
        <v>2024</v>
      </c>
    </row>
    <row r="274" spans="1:2" x14ac:dyDescent="0.25">
      <c r="A274" s="3" t="s">
        <v>250</v>
      </c>
      <c r="B274">
        <v>2016</v>
      </c>
    </row>
    <row r="275" spans="1:2" x14ac:dyDescent="0.25">
      <c r="A275" s="3" t="s">
        <v>251</v>
      </c>
      <c r="B275">
        <v>2013</v>
      </c>
    </row>
    <row r="276" spans="1:2" x14ac:dyDescent="0.25">
      <c r="A276" t="s">
        <v>2521</v>
      </c>
      <c r="B276">
        <v>2017</v>
      </c>
    </row>
    <row r="277" spans="1:2" x14ac:dyDescent="0.25">
      <c r="A277" t="s">
        <v>252</v>
      </c>
      <c r="B277">
        <v>2017</v>
      </c>
    </row>
    <row r="278" spans="1:2" x14ac:dyDescent="0.25">
      <c r="A278" t="s">
        <v>253</v>
      </c>
      <c r="B278">
        <v>2019</v>
      </c>
    </row>
    <row r="279" spans="1:2" x14ac:dyDescent="0.25">
      <c r="A279" t="s">
        <v>254</v>
      </c>
      <c r="B279">
        <v>2016</v>
      </c>
    </row>
    <row r="280" spans="1:2" x14ac:dyDescent="0.25">
      <c r="A280" s="3" t="s">
        <v>255</v>
      </c>
      <c r="B280">
        <v>2013</v>
      </c>
    </row>
    <row r="281" spans="1:2" x14ac:dyDescent="0.25">
      <c r="A281" t="s">
        <v>256</v>
      </c>
      <c r="B281">
        <v>2019</v>
      </c>
    </row>
    <row r="282" spans="1:2" x14ac:dyDescent="0.25">
      <c r="A282" t="s">
        <v>257</v>
      </c>
      <c r="B282">
        <v>2015</v>
      </c>
    </row>
    <row r="283" spans="1:2" x14ac:dyDescent="0.25">
      <c r="A283" s="3" t="s">
        <v>258</v>
      </c>
      <c r="B283">
        <v>2016</v>
      </c>
    </row>
    <row r="284" spans="1:2" x14ac:dyDescent="0.25">
      <c r="A284" s="3" t="s">
        <v>259</v>
      </c>
      <c r="B284">
        <v>2013</v>
      </c>
    </row>
    <row r="285" spans="1:2" x14ac:dyDescent="0.25">
      <c r="A285" s="3" t="s">
        <v>260</v>
      </c>
      <c r="B285">
        <v>2013</v>
      </c>
    </row>
    <row r="286" spans="1:2" x14ac:dyDescent="0.25">
      <c r="A286" t="s">
        <v>2139</v>
      </c>
      <c r="B286">
        <v>2020</v>
      </c>
    </row>
    <row r="287" spans="1:2" x14ac:dyDescent="0.25">
      <c r="A287" s="3" t="s">
        <v>261</v>
      </c>
      <c r="B287">
        <v>2013</v>
      </c>
    </row>
    <row r="288" spans="1:2" x14ac:dyDescent="0.25">
      <c r="A288" s="3" t="s">
        <v>262</v>
      </c>
      <c r="B288">
        <v>2013</v>
      </c>
    </row>
    <row r="289" spans="1:2" x14ac:dyDescent="0.25">
      <c r="A289" s="3" t="s">
        <v>263</v>
      </c>
      <c r="B289">
        <v>2013</v>
      </c>
    </row>
    <row r="290" spans="1:2" x14ac:dyDescent="0.25">
      <c r="A290" s="3" t="s">
        <v>264</v>
      </c>
      <c r="B290">
        <v>2013</v>
      </c>
    </row>
    <row r="291" spans="1:2" x14ac:dyDescent="0.25">
      <c r="A291" t="s">
        <v>2873</v>
      </c>
      <c r="B291">
        <v>2023</v>
      </c>
    </row>
    <row r="292" spans="1:2" x14ac:dyDescent="0.25">
      <c r="A292" s="3" t="s">
        <v>265</v>
      </c>
      <c r="B292">
        <v>2013</v>
      </c>
    </row>
    <row r="293" spans="1:2" x14ac:dyDescent="0.25">
      <c r="A293" s="3" t="s">
        <v>266</v>
      </c>
      <c r="B293">
        <v>2017</v>
      </c>
    </row>
    <row r="294" spans="1:2" x14ac:dyDescent="0.25">
      <c r="A294" t="s">
        <v>3008</v>
      </c>
      <c r="B294">
        <v>2024</v>
      </c>
    </row>
    <row r="295" spans="1:2" x14ac:dyDescent="0.25">
      <c r="A295" t="s">
        <v>267</v>
      </c>
      <c r="B295">
        <v>2014</v>
      </c>
    </row>
    <row r="296" spans="1:2" x14ac:dyDescent="0.25">
      <c r="A296" t="s">
        <v>268</v>
      </c>
      <c r="B296">
        <v>2016</v>
      </c>
    </row>
    <row r="297" spans="1:2" x14ac:dyDescent="0.25">
      <c r="A297" t="s">
        <v>269</v>
      </c>
      <c r="B297">
        <v>2015</v>
      </c>
    </row>
    <row r="298" spans="1:2" x14ac:dyDescent="0.25">
      <c r="A298" s="3" t="s">
        <v>270</v>
      </c>
      <c r="B298">
        <v>2015</v>
      </c>
    </row>
    <row r="299" spans="1:2" x14ac:dyDescent="0.25">
      <c r="A299" s="3" t="s">
        <v>271</v>
      </c>
      <c r="B299">
        <v>2014</v>
      </c>
    </row>
    <row r="300" spans="1:2" x14ac:dyDescent="0.25">
      <c r="A300" s="3" t="s">
        <v>272</v>
      </c>
      <c r="B300">
        <v>2013</v>
      </c>
    </row>
    <row r="301" spans="1:2" x14ac:dyDescent="0.25">
      <c r="A301" t="s">
        <v>273</v>
      </c>
      <c r="B301">
        <v>2017</v>
      </c>
    </row>
    <row r="302" spans="1:2" x14ac:dyDescent="0.25">
      <c r="A302" t="s">
        <v>2859</v>
      </c>
      <c r="B302">
        <v>2023</v>
      </c>
    </row>
    <row r="303" spans="1:2" x14ac:dyDescent="0.25">
      <c r="A303" t="s">
        <v>2777</v>
      </c>
      <c r="B303">
        <v>2023</v>
      </c>
    </row>
    <row r="304" spans="1:2" x14ac:dyDescent="0.25">
      <c r="A304" s="3" t="s">
        <v>274</v>
      </c>
      <c r="B304">
        <v>2014</v>
      </c>
    </row>
    <row r="305" spans="1:2" x14ac:dyDescent="0.25">
      <c r="A305" t="s">
        <v>275</v>
      </c>
      <c r="B305">
        <v>2015</v>
      </c>
    </row>
    <row r="306" spans="1:2" x14ac:dyDescent="0.25">
      <c r="A306" t="s">
        <v>2600</v>
      </c>
      <c r="B306">
        <v>2022</v>
      </c>
    </row>
    <row r="307" spans="1:2" x14ac:dyDescent="0.25">
      <c r="A307" s="3" t="s">
        <v>276</v>
      </c>
      <c r="B307">
        <v>2016</v>
      </c>
    </row>
    <row r="308" spans="1:2" x14ac:dyDescent="0.25">
      <c r="A308" s="3" t="s">
        <v>277</v>
      </c>
      <c r="B308">
        <v>2013</v>
      </c>
    </row>
    <row r="309" spans="1:2" x14ac:dyDescent="0.25">
      <c r="A309" s="3" t="s">
        <v>278</v>
      </c>
      <c r="B309">
        <v>2013</v>
      </c>
    </row>
    <row r="310" spans="1:2" x14ac:dyDescent="0.25">
      <c r="A310" s="3" t="s">
        <v>279</v>
      </c>
      <c r="B310">
        <v>2013</v>
      </c>
    </row>
    <row r="311" spans="1:2" x14ac:dyDescent="0.25">
      <c r="A311" t="s">
        <v>280</v>
      </c>
      <c r="B311">
        <v>2014</v>
      </c>
    </row>
    <row r="312" spans="1:2" x14ac:dyDescent="0.25">
      <c r="A312" t="s">
        <v>281</v>
      </c>
      <c r="B312">
        <v>2015</v>
      </c>
    </row>
    <row r="313" spans="1:2" x14ac:dyDescent="0.25">
      <c r="A313" t="s">
        <v>2945</v>
      </c>
      <c r="B313">
        <v>2023</v>
      </c>
    </row>
    <row r="314" spans="1:2" x14ac:dyDescent="0.25">
      <c r="A314" t="s">
        <v>3052</v>
      </c>
      <c r="B314">
        <v>2024</v>
      </c>
    </row>
    <row r="315" spans="1:2" x14ac:dyDescent="0.25">
      <c r="A315" t="s">
        <v>2073</v>
      </c>
      <c r="B315">
        <v>2020</v>
      </c>
    </row>
    <row r="316" spans="1:2" x14ac:dyDescent="0.25">
      <c r="A316" t="s">
        <v>2938</v>
      </c>
      <c r="B316">
        <v>2023</v>
      </c>
    </row>
    <row r="317" spans="1:2" x14ac:dyDescent="0.25">
      <c r="A317" t="s">
        <v>2633</v>
      </c>
      <c r="B317">
        <v>2022</v>
      </c>
    </row>
    <row r="318" spans="1:2" x14ac:dyDescent="0.25">
      <c r="A318" t="s">
        <v>282</v>
      </c>
      <c r="B318">
        <v>2014</v>
      </c>
    </row>
    <row r="319" spans="1:2" x14ac:dyDescent="0.25">
      <c r="A319" t="s">
        <v>283</v>
      </c>
      <c r="B319">
        <v>2016</v>
      </c>
    </row>
    <row r="320" spans="1:2" x14ac:dyDescent="0.25">
      <c r="A320" t="s">
        <v>284</v>
      </c>
      <c r="B320">
        <v>2019</v>
      </c>
    </row>
    <row r="321" spans="1:2" x14ac:dyDescent="0.25">
      <c r="A321" t="s">
        <v>1969</v>
      </c>
      <c r="B321">
        <v>2019</v>
      </c>
    </row>
    <row r="322" spans="1:2" x14ac:dyDescent="0.25">
      <c r="A322" t="s">
        <v>285</v>
      </c>
      <c r="B322">
        <v>2019</v>
      </c>
    </row>
    <row r="323" spans="1:2" x14ac:dyDescent="0.25">
      <c r="A323" t="s">
        <v>2481</v>
      </c>
      <c r="B323">
        <v>2016</v>
      </c>
    </row>
    <row r="324" spans="1:2" x14ac:dyDescent="0.25">
      <c r="A324" s="3" t="s">
        <v>286</v>
      </c>
      <c r="B324">
        <v>2013</v>
      </c>
    </row>
    <row r="325" spans="1:2" x14ac:dyDescent="0.25">
      <c r="A325" s="3" t="s">
        <v>287</v>
      </c>
      <c r="B325">
        <v>2017</v>
      </c>
    </row>
    <row r="326" spans="1:2" x14ac:dyDescent="0.25">
      <c r="A326" s="3" t="s">
        <v>288</v>
      </c>
      <c r="B326">
        <v>2013</v>
      </c>
    </row>
    <row r="327" spans="1:2" x14ac:dyDescent="0.25">
      <c r="A327" t="s">
        <v>2765</v>
      </c>
      <c r="B327">
        <v>2023</v>
      </c>
    </row>
    <row r="328" spans="1:2" x14ac:dyDescent="0.25">
      <c r="A328" t="s">
        <v>289</v>
      </c>
      <c r="B328">
        <v>2015</v>
      </c>
    </row>
    <row r="329" spans="1:2" x14ac:dyDescent="0.25">
      <c r="A329" t="s">
        <v>2071</v>
      </c>
      <c r="B329">
        <v>2020</v>
      </c>
    </row>
    <row r="330" spans="1:2" x14ac:dyDescent="0.25">
      <c r="A330" t="s">
        <v>2347</v>
      </c>
      <c r="B330">
        <v>2021</v>
      </c>
    </row>
    <row r="331" spans="1:2" x14ac:dyDescent="0.25">
      <c r="A331" t="s">
        <v>290</v>
      </c>
      <c r="B331">
        <v>2013</v>
      </c>
    </row>
    <row r="332" spans="1:2" x14ac:dyDescent="0.25">
      <c r="A332" t="s">
        <v>291</v>
      </c>
      <c r="B332">
        <v>2016</v>
      </c>
    </row>
    <row r="333" spans="1:2" x14ac:dyDescent="0.25">
      <c r="A333" s="3" t="s">
        <v>292</v>
      </c>
      <c r="B333">
        <v>2017</v>
      </c>
    </row>
    <row r="334" spans="1:2" x14ac:dyDescent="0.25">
      <c r="A334" t="s">
        <v>2875</v>
      </c>
      <c r="B334">
        <v>2023</v>
      </c>
    </row>
    <row r="335" spans="1:2" x14ac:dyDescent="0.25">
      <c r="A335" s="3" t="s">
        <v>293</v>
      </c>
      <c r="B335">
        <v>2014</v>
      </c>
    </row>
    <row r="336" spans="1:2" x14ac:dyDescent="0.25">
      <c r="A336" s="3" t="s">
        <v>294</v>
      </c>
      <c r="B336">
        <v>2013</v>
      </c>
    </row>
    <row r="337" spans="1:2" x14ac:dyDescent="0.25">
      <c r="A337" s="3" t="s">
        <v>295</v>
      </c>
      <c r="B337">
        <v>2013</v>
      </c>
    </row>
    <row r="338" spans="1:2" x14ac:dyDescent="0.25">
      <c r="A338" t="s">
        <v>296</v>
      </c>
      <c r="B338">
        <v>2015</v>
      </c>
    </row>
    <row r="339" spans="1:2" x14ac:dyDescent="0.25">
      <c r="A339" t="s">
        <v>297</v>
      </c>
      <c r="B339">
        <v>2015</v>
      </c>
    </row>
    <row r="340" spans="1:2" x14ac:dyDescent="0.25">
      <c r="A340" t="s">
        <v>298</v>
      </c>
      <c r="B340">
        <v>2019</v>
      </c>
    </row>
    <row r="341" spans="1:2" x14ac:dyDescent="0.25">
      <c r="A341" t="s">
        <v>2680</v>
      </c>
      <c r="B341">
        <v>2017</v>
      </c>
    </row>
    <row r="342" spans="1:2" x14ac:dyDescent="0.25">
      <c r="A342" t="s">
        <v>299</v>
      </c>
      <c r="B342">
        <v>2014</v>
      </c>
    </row>
    <row r="343" spans="1:2" x14ac:dyDescent="0.25">
      <c r="A343" s="3" t="s">
        <v>300</v>
      </c>
      <c r="B343">
        <v>2014</v>
      </c>
    </row>
    <row r="344" spans="1:2" x14ac:dyDescent="0.25">
      <c r="A344" t="s">
        <v>2430</v>
      </c>
      <c r="B344">
        <v>2021</v>
      </c>
    </row>
    <row r="345" spans="1:2" x14ac:dyDescent="0.25">
      <c r="A345" t="s">
        <v>2874</v>
      </c>
      <c r="B345">
        <v>2023</v>
      </c>
    </row>
    <row r="346" spans="1:2" x14ac:dyDescent="0.25">
      <c r="A346" s="3" t="s">
        <v>301</v>
      </c>
      <c r="B346">
        <v>2013</v>
      </c>
    </row>
    <row r="347" spans="1:2" x14ac:dyDescent="0.25">
      <c r="A347" t="s">
        <v>2912</v>
      </c>
      <c r="B347">
        <v>2021</v>
      </c>
    </row>
    <row r="348" spans="1:2" x14ac:dyDescent="0.25">
      <c r="A348" t="s">
        <v>2426</v>
      </c>
      <c r="B348">
        <v>2021</v>
      </c>
    </row>
    <row r="349" spans="1:2" x14ac:dyDescent="0.25">
      <c r="A349" t="s">
        <v>2919</v>
      </c>
      <c r="B349">
        <v>2019</v>
      </c>
    </row>
    <row r="350" spans="1:2" x14ac:dyDescent="0.25">
      <c r="A350" t="s">
        <v>2966</v>
      </c>
      <c r="B350">
        <v>2024</v>
      </c>
    </row>
    <row r="351" spans="1:2" x14ac:dyDescent="0.25">
      <c r="A351" s="3" t="s">
        <v>302</v>
      </c>
      <c r="B351">
        <v>2013</v>
      </c>
    </row>
    <row r="352" spans="1:2" x14ac:dyDescent="0.25">
      <c r="A352" t="s">
        <v>303</v>
      </c>
      <c r="B352">
        <v>2018</v>
      </c>
    </row>
    <row r="353" spans="1:2" x14ac:dyDescent="0.25">
      <c r="A353" s="3" t="s">
        <v>304</v>
      </c>
      <c r="B353">
        <v>2013</v>
      </c>
    </row>
    <row r="354" spans="1:2" x14ac:dyDescent="0.25">
      <c r="A354" t="s">
        <v>2702</v>
      </c>
      <c r="B354">
        <v>2022</v>
      </c>
    </row>
    <row r="355" spans="1:2" x14ac:dyDescent="0.25">
      <c r="A355" t="s">
        <v>3242</v>
      </c>
      <c r="B355">
        <v>2022</v>
      </c>
    </row>
    <row r="356" spans="1:2" x14ac:dyDescent="0.25">
      <c r="A356" s="3" t="s">
        <v>305</v>
      </c>
      <c r="B356">
        <v>2013</v>
      </c>
    </row>
    <row r="357" spans="1:2" x14ac:dyDescent="0.25">
      <c r="A357" t="s">
        <v>2101</v>
      </c>
      <c r="B357">
        <v>2020</v>
      </c>
    </row>
    <row r="358" spans="1:2" x14ac:dyDescent="0.25">
      <c r="A358" t="s">
        <v>2138</v>
      </c>
      <c r="B358">
        <v>2020</v>
      </c>
    </row>
    <row r="359" spans="1:2" x14ac:dyDescent="0.25">
      <c r="A359" s="3" t="s">
        <v>306</v>
      </c>
      <c r="B359">
        <v>2014</v>
      </c>
    </row>
    <row r="360" spans="1:2" x14ac:dyDescent="0.25">
      <c r="A360" s="3" t="s">
        <v>307</v>
      </c>
      <c r="B360">
        <v>2013</v>
      </c>
    </row>
    <row r="361" spans="1:2" x14ac:dyDescent="0.25">
      <c r="A361" t="s">
        <v>2915</v>
      </c>
      <c r="B361">
        <v>2020</v>
      </c>
    </row>
    <row r="362" spans="1:2" x14ac:dyDescent="0.25">
      <c r="A362" s="3" t="s">
        <v>308</v>
      </c>
      <c r="B362">
        <v>2014</v>
      </c>
    </row>
    <row r="363" spans="1:2" x14ac:dyDescent="0.25">
      <c r="A363" t="s">
        <v>309</v>
      </c>
      <c r="B363">
        <v>2016</v>
      </c>
    </row>
    <row r="364" spans="1:2" x14ac:dyDescent="0.25">
      <c r="A364" t="s">
        <v>1965</v>
      </c>
      <c r="B364">
        <v>2016</v>
      </c>
    </row>
    <row r="365" spans="1:2" x14ac:dyDescent="0.25">
      <c r="A365" t="s">
        <v>2987</v>
      </c>
      <c r="B365">
        <v>2024</v>
      </c>
    </row>
    <row r="366" spans="1:2" x14ac:dyDescent="0.25">
      <c r="A366" t="s">
        <v>310</v>
      </c>
      <c r="B366">
        <v>2016</v>
      </c>
    </row>
    <row r="367" spans="1:2" x14ac:dyDescent="0.25">
      <c r="A367" t="s">
        <v>3037</v>
      </c>
      <c r="B367">
        <v>2024</v>
      </c>
    </row>
    <row r="368" spans="1:2" x14ac:dyDescent="0.25">
      <c r="A368" t="s">
        <v>2295</v>
      </c>
      <c r="B368">
        <v>2013</v>
      </c>
    </row>
    <row r="369" spans="1:2" x14ac:dyDescent="0.25">
      <c r="A369" t="s">
        <v>311</v>
      </c>
      <c r="B369">
        <v>2014</v>
      </c>
    </row>
    <row r="370" spans="1:2" x14ac:dyDescent="0.25">
      <c r="A370" s="3" t="s">
        <v>312</v>
      </c>
      <c r="B370">
        <v>2013</v>
      </c>
    </row>
    <row r="371" spans="1:2" x14ac:dyDescent="0.25">
      <c r="A371" s="3" t="s">
        <v>313</v>
      </c>
      <c r="B371">
        <v>2016</v>
      </c>
    </row>
    <row r="372" spans="1:2" x14ac:dyDescent="0.25">
      <c r="A372" t="s">
        <v>2124</v>
      </c>
      <c r="B372">
        <v>2020</v>
      </c>
    </row>
    <row r="373" spans="1:2" x14ac:dyDescent="0.25">
      <c r="A373" s="3" t="s">
        <v>314</v>
      </c>
      <c r="B373">
        <v>2013</v>
      </c>
    </row>
    <row r="374" spans="1:2" x14ac:dyDescent="0.25">
      <c r="A374" t="s">
        <v>315</v>
      </c>
      <c r="B374">
        <v>2018</v>
      </c>
    </row>
    <row r="375" spans="1:2" x14ac:dyDescent="0.25">
      <c r="A375" t="s">
        <v>2546</v>
      </c>
      <c r="B375">
        <v>2022</v>
      </c>
    </row>
    <row r="376" spans="1:2" x14ac:dyDescent="0.25">
      <c r="A376" s="3" t="s">
        <v>316</v>
      </c>
      <c r="B376">
        <v>2013</v>
      </c>
    </row>
    <row r="377" spans="1:2" x14ac:dyDescent="0.25">
      <c r="A377" t="s">
        <v>317</v>
      </c>
      <c r="B377">
        <v>2016</v>
      </c>
    </row>
    <row r="378" spans="1:2" x14ac:dyDescent="0.25">
      <c r="A378" t="s">
        <v>318</v>
      </c>
      <c r="B378">
        <v>2019</v>
      </c>
    </row>
    <row r="379" spans="1:2" x14ac:dyDescent="0.25">
      <c r="A379" t="s">
        <v>319</v>
      </c>
      <c r="B379">
        <v>2019</v>
      </c>
    </row>
    <row r="380" spans="1:2" x14ac:dyDescent="0.25">
      <c r="A380" t="s">
        <v>2049</v>
      </c>
      <c r="B380">
        <v>2020</v>
      </c>
    </row>
    <row r="381" spans="1:2" x14ac:dyDescent="0.25">
      <c r="A381" t="s">
        <v>320</v>
      </c>
      <c r="B381">
        <v>2014</v>
      </c>
    </row>
    <row r="382" spans="1:2" x14ac:dyDescent="0.25">
      <c r="A382" t="s">
        <v>3041</v>
      </c>
      <c r="B382">
        <v>2024</v>
      </c>
    </row>
    <row r="383" spans="1:2" x14ac:dyDescent="0.25">
      <c r="A383" t="s">
        <v>321</v>
      </c>
      <c r="B383">
        <v>2015</v>
      </c>
    </row>
    <row r="384" spans="1:2" x14ac:dyDescent="0.25">
      <c r="A384" t="s">
        <v>322</v>
      </c>
      <c r="B384">
        <v>2014</v>
      </c>
    </row>
    <row r="385" spans="1:2" x14ac:dyDescent="0.25">
      <c r="A385" t="s">
        <v>323</v>
      </c>
      <c r="B385">
        <v>2016</v>
      </c>
    </row>
    <row r="386" spans="1:2" x14ac:dyDescent="0.25">
      <c r="A386" t="s">
        <v>324</v>
      </c>
      <c r="B386">
        <v>2019</v>
      </c>
    </row>
    <row r="387" spans="1:2" x14ac:dyDescent="0.25">
      <c r="A387" s="3" t="s">
        <v>325</v>
      </c>
      <c r="B387">
        <v>2013</v>
      </c>
    </row>
    <row r="388" spans="1:2" x14ac:dyDescent="0.25">
      <c r="A388" s="3" t="s">
        <v>326</v>
      </c>
      <c r="B388">
        <v>2017</v>
      </c>
    </row>
    <row r="389" spans="1:2" x14ac:dyDescent="0.25">
      <c r="A389" t="s">
        <v>327</v>
      </c>
      <c r="B389">
        <v>2017</v>
      </c>
    </row>
    <row r="390" spans="1:2" x14ac:dyDescent="0.25">
      <c r="A390" s="3" t="s">
        <v>328</v>
      </c>
      <c r="B390">
        <v>2013</v>
      </c>
    </row>
    <row r="391" spans="1:2" x14ac:dyDescent="0.25">
      <c r="A391" s="3" t="s">
        <v>329</v>
      </c>
      <c r="B391">
        <v>2013</v>
      </c>
    </row>
    <row r="392" spans="1:2" x14ac:dyDescent="0.25">
      <c r="A392" t="s">
        <v>330</v>
      </c>
      <c r="B392">
        <v>2019</v>
      </c>
    </row>
    <row r="393" spans="1:2" x14ac:dyDescent="0.25">
      <c r="A393" t="s">
        <v>331</v>
      </c>
      <c r="B393">
        <v>2019</v>
      </c>
    </row>
    <row r="394" spans="1:2" x14ac:dyDescent="0.25">
      <c r="A394" s="3" t="s">
        <v>332</v>
      </c>
      <c r="B394">
        <v>2014</v>
      </c>
    </row>
    <row r="395" spans="1:2" x14ac:dyDescent="0.25">
      <c r="A395" t="s">
        <v>333</v>
      </c>
      <c r="B395">
        <v>2016</v>
      </c>
    </row>
    <row r="396" spans="1:2" x14ac:dyDescent="0.25">
      <c r="A396" t="s">
        <v>334</v>
      </c>
      <c r="B396">
        <v>2017</v>
      </c>
    </row>
    <row r="397" spans="1:2" x14ac:dyDescent="0.25">
      <c r="A397" s="3" t="s">
        <v>335</v>
      </c>
      <c r="B397">
        <v>2016</v>
      </c>
    </row>
    <row r="398" spans="1:2" x14ac:dyDescent="0.25">
      <c r="A398" s="3" t="s">
        <v>336</v>
      </c>
      <c r="B398">
        <v>2013</v>
      </c>
    </row>
    <row r="399" spans="1:2" x14ac:dyDescent="0.25">
      <c r="A399" t="s">
        <v>2540</v>
      </c>
      <c r="B399">
        <v>2021</v>
      </c>
    </row>
    <row r="400" spans="1:2" x14ac:dyDescent="0.25">
      <c r="A400" t="s">
        <v>3112</v>
      </c>
      <c r="B400">
        <v>2021</v>
      </c>
    </row>
    <row r="401" spans="1:2" x14ac:dyDescent="0.25">
      <c r="A401" s="3" t="s">
        <v>337</v>
      </c>
      <c r="B401">
        <v>2013</v>
      </c>
    </row>
    <row r="402" spans="1:2" x14ac:dyDescent="0.25">
      <c r="A402" t="s">
        <v>338</v>
      </c>
      <c r="B402">
        <v>2018</v>
      </c>
    </row>
    <row r="403" spans="1:2" x14ac:dyDescent="0.25">
      <c r="A403" t="s">
        <v>2136</v>
      </c>
      <c r="B403">
        <v>2020</v>
      </c>
    </row>
    <row r="404" spans="1:2" x14ac:dyDescent="0.25">
      <c r="A404" t="s">
        <v>2970</v>
      </c>
      <c r="B404">
        <v>2022</v>
      </c>
    </row>
    <row r="405" spans="1:2" x14ac:dyDescent="0.25">
      <c r="A405" s="3" t="s">
        <v>339</v>
      </c>
      <c r="B405">
        <v>2016</v>
      </c>
    </row>
    <row r="406" spans="1:2" x14ac:dyDescent="0.25">
      <c r="A406" t="s">
        <v>340</v>
      </c>
      <c r="B406">
        <v>2015</v>
      </c>
    </row>
    <row r="407" spans="1:2" x14ac:dyDescent="0.25">
      <c r="A407" t="s">
        <v>341</v>
      </c>
      <c r="B407">
        <v>2018</v>
      </c>
    </row>
    <row r="408" spans="1:2" x14ac:dyDescent="0.25">
      <c r="A408" t="s">
        <v>2462</v>
      </c>
      <c r="B408">
        <v>2020</v>
      </c>
    </row>
    <row r="409" spans="1:2" x14ac:dyDescent="0.25">
      <c r="A409" t="s">
        <v>2922</v>
      </c>
      <c r="B409">
        <v>2022</v>
      </c>
    </row>
    <row r="410" spans="1:2" x14ac:dyDescent="0.25">
      <c r="A410" s="3" t="s">
        <v>342</v>
      </c>
      <c r="B410">
        <v>2013</v>
      </c>
    </row>
    <row r="411" spans="1:2" x14ac:dyDescent="0.25">
      <c r="A411" t="s">
        <v>2393</v>
      </c>
      <c r="B411">
        <v>2021</v>
      </c>
    </row>
    <row r="412" spans="1:2" x14ac:dyDescent="0.25">
      <c r="A412" t="s">
        <v>343</v>
      </c>
      <c r="B412">
        <v>2014</v>
      </c>
    </row>
    <row r="413" spans="1:2" x14ac:dyDescent="0.25">
      <c r="A413" s="3" t="s">
        <v>344</v>
      </c>
      <c r="B413">
        <v>2013</v>
      </c>
    </row>
    <row r="414" spans="1:2" x14ac:dyDescent="0.25">
      <c r="A414" t="s">
        <v>1979</v>
      </c>
      <c r="B414">
        <v>2013</v>
      </c>
    </row>
    <row r="415" spans="1:2" x14ac:dyDescent="0.25">
      <c r="A415" s="3" t="s">
        <v>345</v>
      </c>
      <c r="B415">
        <v>2016</v>
      </c>
    </row>
    <row r="416" spans="1:2" x14ac:dyDescent="0.25">
      <c r="A416" t="s">
        <v>346</v>
      </c>
      <c r="B416">
        <v>2015</v>
      </c>
    </row>
    <row r="417" spans="1:2" x14ac:dyDescent="0.25">
      <c r="A417" t="s">
        <v>2754</v>
      </c>
      <c r="B417">
        <v>2023</v>
      </c>
    </row>
    <row r="418" spans="1:2" x14ac:dyDescent="0.25">
      <c r="A418" t="s">
        <v>347</v>
      </c>
      <c r="B418">
        <v>2019</v>
      </c>
    </row>
    <row r="419" spans="1:2" x14ac:dyDescent="0.25">
      <c r="A419" t="s">
        <v>2429</v>
      </c>
      <c r="B419">
        <v>2021</v>
      </c>
    </row>
    <row r="420" spans="1:2" x14ac:dyDescent="0.25">
      <c r="A420" t="s">
        <v>348</v>
      </c>
      <c r="B420">
        <v>2018</v>
      </c>
    </row>
    <row r="421" spans="1:2" x14ac:dyDescent="0.25">
      <c r="A421" t="s">
        <v>349</v>
      </c>
      <c r="B421">
        <v>2018</v>
      </c>
    </row>
    <row r="422" spans="1:2" x14ac:dyDescent="0.25">
      <c r="A422" s="3" t="s">
        <v>350</v>
      </c>
      <c r="B422">
        <v>2014</v>
      </c>
    </row>
    <row r="423" spans="1:2" x14ac:dyDescent="0.25">
      <c r="A423" t="s">
        <v>351</v>
      </c>
      <c r="B423">
        <v>2018</v>
      </c>
    </row>
    <row r="424" spans="1:2" x14ac:dyDescent="0.25">
      <c r="A424" t="s">
        <v>2282</v>
      </c>
      <c r="B424">
        <v>2018</v>
      </c>
    </row>
    <row r="425" spans="1:2" x14ac:dyDescent="0.25">
      <c r="A425" s="3" t="s">
        <v>352</v>
      </c>
      <c r="B425">
        <v>2013</v>
      </c>
    </row>
    <row r="426" spans="1:2" x14ac:dyDescent="0.25">
      <c r="A426" t="s">
        <v>353</v>
      </c>
      <c r="B426">
        <v>2017</v>
      </c>
    </row>
    <row r="427" spans="1:2" x14ac:dyDescent="0.25">
      <c r="A427" s="3" t="s">
        <v>354</v>
      </c>
      <c r="B427">
        <v>2013</v>
      </c>
    </row>
    <row r="428" spans="1:2" x14ac:dyDescent="0.25">
      <c r="A428" s="3" t="s">
        <v>355</v>
      </c>
      <c r="B428">
        <v>2014</v>
      </c>
    </row>
    <row r="429" spans="1:2" x14ac:dyDescent="0.25">
      <c r="A429" s="3" t="s">
        <v>356</v>
      </c>
      <c r="B429">
        <v>2013</v>
      </c>
    </row>
    <row r="430" spans="1:2" x14ac:dyDescent="0.25">
      <c r="A430" t="s">
        <v>357</v>
      </c>
      <c r="B430">
        <v>2014</v>
      </c>
    </row>
    <row r="431" spans="1:2" x14ac:dyDescent="0.25">
      <c r="A431" t="s">
        <v>358</v>
      </c>
      <c r="B431">
        <v>2014</v>
      </c>
    </row>
    <row r="432" spans="1:2" x14ac:dyDescent="0.25">
      <c r="A432" s="3" t="s">
        <v>359</v>
      </c>
      <c r="B432">
        <v>2013</v>
      </c>
    </row>
    <row r="433" spans="1:2" x14ac:dyDescent="0.25">
      <c r="A433" t="s">
        <v>360</v>
      </c>
      <c r="B433">
        <v>2016</v>
      </c>
    </row>
    <row r="434" spans="1:2" x14ac:dyDescent="0.25">
      <c r="A434" s="3" t="s">
        <v>361</v>
      </c>
      <c r="B434">
        <v>2017</v>
      </c>
    </row>
    <row r="435" spans="1:2" x14ac:dyDescent="0.25">
      <c r="A435" t="s">
        <v>362</v>
      </c>
      <c r="B435">
        <v>2014</v>
      </c>
    </row>
    <row r="436" spans="1:2" x14ac:dyDescent="0.25">
      <c r="A436" t="s">
        <v>2520</v>
      </c>
      <c r="B436">
        <v>2015</v>
      </c>
    </row>
    <row r="437" spans="1:2" x14ac:dyDescent="0.25">
      <c r="A437" t="s">
        <v>3059</v>
      </c>
      <c r="B437">
        <v>2024</v>
      </c>
    </row>
    <row r="438" spans="1:2" x14ac:dyDescent="0.25">
      <c r="A438" t="s">
        <v>2748</v>
      </c>
      <c r="B438">
        <v>2023</v>
      </c>
    </row>
    <row r="439" spans="1:2" x14ac:dyDescent="0.25">
      <c r="A439" t="s">
        <v>2469</v>
      </c>
      <c r="B439">
        <v>2018</v>
      </c>
    </row>
    <row r="440" spans="1:2" x14ac:dyDescent="0.25">
      <c r="A440" t="s">
        <v>1985</v>
      </c>
      <c r="B440">
        <v>2018</v>
      </c>
    </row>
    <row r="441" spans="1:2" x14ac:dyDescent="0.25">
      <c r="A441" t="s">
        <v>363</v>
      </c>
      <c r="B441">
        <v>2018</v>
      </c>
    </row>
    <row r="442" spans="1:2" x14ac:dyDescent="0.25">
      <c r="A442" t="s">
        <v>2344</v>
      </c>
      <c r="B442">
        <v>2021</v>
      </c>
    </row>
    <row r="443" spans="1:2" x14ac:dyDescent="0.25">
      <c r="A443" s="3" t="s">
        <v>364</v>
      </c>
      <c r="B443">
        <v>2013</v>
      </c>
    </row>
    <row r="444" spans="1:2" x14ac:dyDescent="0.25">
      <c r="A444" t="s">
        <v>2002</v>
      </c>
      <c r="B444">
        <v>2013</v>
      </c>
    </row>
    <row r="445" spans="1:2" x14ac:dyDescent="0.25">
      <c r="A445" t="s">
        <v>365</v>
      </c>
      <c r="B445">
        <v>2019</v>
      </c>
    </row>
    <row r="446" spans="1:2" x14ac:dyDescent="0.25">
      <c r="A446" s="3" t="s">
        <v>366</v>
      </c>
      <c r="B446">
        <v>2014</v>
      </c>
    </row>
    <row r="447" spans="1:2" x14ac:dyDescent="0.25">
      <c r="A447" s="3" t="s">
        <v>367</v>
      </c>
      <c r="B447">
        <v>2013</v>
      </c>
    </row>
    <row r="448" spans="1:2" x14ac:dyDescent="0.25">
      <c r="A448" t="s">
        <v>2068</v>
      </c>
      <c r="B448">
        <v>2020</v>
      </c>
    </row>
    <row r="449" spans="1:2" x14ac:dyDescent="0.25">
      <c r="A449" t="s">
        <v>2057</v>
      </c>
      <c r="B449">
        <v>2020</v>
      </c>
    </row>
    <row r="450" spans="1:2" x14ac:dyDescent="0.25">
      <c r="A450" s="3" t="s">
        <v>368</v>
      </c>
      <c r="B450">
        <v>2013</v>
      </c>
    </row>
    <row r="451" spans="1:2" x14ac:dyDescent="0.25">
      <c r="A451" s="3" t="s">
        <v>369</v>
      </c>
      <c r="B451">
        <v>2013</v>
      </c>
    </row>
    <row r="452" spans="1:2" x14ac:dyDescent="0.25">
      <c r="A452" t="s">
        <v>2614</v>
      </c>
      <c r="B452">
        <v>2022</v>
      </c>
    </row>
    <row r="453" spans="1:2" x14ac:dyDescent="0.25">
      <c r="A453" t="s">
        <v>2749</v>
      </c>
      <c r="B453">
        <v>2023</v>
      </c>
    </row>
    <row r="454" spans="1:2" x14ac:dyDescent="0.25">
      <c r="A454" t="s">
        <v>370</v>
      </c>
      <c r="B454">
        <v>2018</v>
      </c>
    </row>
    <row r="455" spans="1:2" x14ac:dyDescent="0.25">
      <c r="A455" s="3" t="s">
        <v>371</v>
      </c>
      <c r="B455">
        <v>2013</v>
      </c>
    </row>
    <row r="456" spans="1:2" x14ac:dyDescent="0.25">
      <c r="A456" t="s">
        <v>372</v>
      </c>
      <c r="B456">
        <v>2017</v>
      </c>
    </row>
    <row r="457" spans="1:2" x14ac:dyDescent="0.25">
      <c r="A457" t="s">
        <v>2332</v>
      </c>
      <c r="B457">
        <v>2021</v>
      </c>
    </row>
    <row r="458" spans="1:2" x14ac:dyDescent="0.25">
      <c r="A458" t="s">
        <v>2575</v>
      </c>
      <c r="B458">
        <v>2022</v>
      </c>
    </row>
    <row r="459" spans="1:2" x14ac:dyDescent="0.25">
      <c r="A459" s="3" t="s">
        <v>373</v>
      </c>
      <c r="B459">
        <v>2017</v>
      </c>
    </row>
    <row r="460" spans="1:2" x14ac:dyDescent="0.25">
      <c r="A460" t="s">
        <v>3244</v>
      </c>
      <c r="B460">
        <v>2022</v>
      </c>
    </row>
    <row r="461" spans="1:2" x14ac:dyDescent="0.25">
      <c r="A461" t="s">
        <v>374</v>
      </c>
      <c r="B461">
        <v>2015</v>
      </c>
    </row>
    <row r="462" spans="1:2" x14ac:dyDescent="0.25">
      <c r="A462" t="s">
        <v>2048</v>
      </c>
      <c r="B462">
        <v>2020</v>
      </c>
    </row>
    <row r="463" spans="1:2" x14ac:dyDescent="0.25">
      <c r="A463" t="s">
        <v>1970</v>
      </c>
      <c r="B463">
        <v>2018</v>
      </c>
    </row>
    <row r="464" spans="1:2" x14ac:dyDescent="0.25">
      <c r="A464" t="s">
        <v>375</v>
      </c>
      <c r="B464">
        <v>2018</v>
      </c>
    </row>
    <row r="465" spans="1:2" x14ac:dyDescent="0.25">
      <c r="A465" t="s">
        <v>376</v>
      </c>
      <c r="B465">
        <v>2018</v>
      </c>
    </row>
    <row r="466" spans="1:2" x14ac:dyDescent="0.25">
      <c r="A466" s="3" t="s">
        <v>377</v>
      </c>
      <c r="B466">
        <v>2013</v>
      </c>
    </row>
    <row r="467" spans="1:2" x14ac:dyDescent="0.25">
      <c r="A467" s="3" t="s">
        <v>378</v>
      </c>
      <c r="B467">
        <v>2013</v>
      </c>
    </row>
    <row r="468" spans="1:2" x14ac:dyDescent="0.25">
      <c r="A468" t="s">
        <v>2590</v>
      </c>
      <c r="B468">
        <v>2022</v>
      </c>
    </row>
    <row r="469" spans="1:2" x14ac:dyDescent="0.25">
      <c r="A469" t="s">
        <v>2437</v>
      </c>
      <c r="B469">
        <v>2021</v>
      </c>
    </row>
    <row r="470" spans="1:2" x14ac:dyDescent="0.25">
      <c r="A470" s="3" t="s">
        <v>379</v>
      </c>
      <c r="B470">
        <v>2013</v>
      </c>
    </row>
    <row r="471" spans="1:2" x14ac:dyDescent="0.25">
      <c r="A471" t="s">
        <v>2019</v>
      </c>
      <c r="B471">
        <v>2017</v>
      </c>
    </row>
    <row r="472" spans="1:2" x14ac:dyDescent="0.25">
      <c r="A472" t="s">
        <v>2642</v>
      </c>
      <c r="B472">
        <v>2022</v>
      </c>
    </row>
    <row r="473" spans="1:2" x14ac:dyDescent="0.25">
      <c r="A473" t="s">
        <v>380</v>
      </c>
      <c r="B473">
        <v>2015</v>
      </c>
    </row>
    <row r="474" spans="1:2" x14ac:dyDescent="0.25">
      <c r="A474" t="s">
        <v>381</v>
      </c>
      <c r="B474">
        <v>2016</v>
      </c>
    </row>
    <row r="475" spans="1:2" x14ac:dyDescent="0.25">
      <c r="A475" s="3" t="s">
        <v>382</v>
      </c>
      <c r="B475">
        <v>2016</v>
      </c>
    </row>
    <row r="476" spans="1:2" x14ac:dyDescent="0.25">
      <c r="A476" t="s">
        <v>383</v>
      </c>
      <c r="B476">
        <v>2014</v>
      </c>
    </row>
    <row r="477" spans="1:2" x14ac:dyDescent="0.25">
      <c r="A477" s="3" t="s">
        <v>384</v>
      </c>
      <c r="B477">
        <v>2013</v>
      </c>
    </row>
    <row r="478" spans="1:2" x14ac:dyDescent="0.25">
      <c r="A478" t="s">
        <v>385</v>
      </c>
      <c r="B478">
        <v>2015</v>
      </c>
    </row>
    <row r="479" spans="1:2" x14ac:dyDescent="0.25">
      <c r="A479" s="3" t="s">
        <v>386</v>
      </c>
      <c r="B479">
        <v>2013</v>
      </c>
    </row>
    <row r="480" spans="1:2" x14ac:dyDescent="0.25">
      <c r="A480" t="s">
        <v>2042</v>
      </c>
      <c r="B480">
        <v>2020</v>
      </c>
    </row>
    <row r="481" spans="1:2" x14ac:dyDescent="0.25">
      <c r="A481" t="s">
        <v>387</v>
      </c>
      <c r="B481">
        <v>2017</v>
      </c>
    </row>
    <row r="482" spans="1:2" x14ac:dyDescent="0.25">
      <c r="A482" t="s">
        <v>388</v>
      </c>
      <c r="B482">
        <v>2014</v>
      </c>
    </row>
    <row r="483" spans="1:2" x14ac:dyDescent="0.25">
      <c r="A483" s="3" t="s">
        <v>389</v>
      </c>
      <c r="B483">
        <v>2014</v>
      </c>
    </row>
    <row r="484" spans="1:2" x14ac:dyDescent="0.25">
      <c r="A484" s="3" t="s">
        <v>1918</v>
      </c>
      <c r="B484">
        <v>2014</v>
      </c>
    </row>
    <row r="485" spans="1:2" x14ac:dyDescent="0.25">
      <c r="A485" s="3" t="s">
        <v>390</v>
      </c>
      <c r="B485">
        <v>2015</v>
      </c>
    </row>
    <row r="486" spans="1:2" x14ac:dyDescent="0.25">
      <c r="A486" s="3" t="s">
        <v>391</v>
      </c>
      <c r="B486">
        <v>2015</v>
      </c>
    </row>
    <row r="487" spans="1:2" x14ac:dyDescent="0.25">
      <c r="A487" s="3" t="s">
        <v>392</v>
      </c>
      <c r="B487">
        <v>2013</v>
      </c>
    </row>
    <row r="488" spans="1:2" x14ac:dyDescent="0.25">
      <c r="A488" t="s">
        <v>393</v>
      </c>
      <c r="B488">
        <v>2014</v>
      </c>
    </row>
    <row r="489" spans="1:2" x14ac:dyDescent="0.25">
      <c r="A489" s="3" t="s">
        <v>394</v>
      </c>
      <c r="B489">
        <v>2017</v>
      </c>
    </row>
    <row r="490" spans="1:2" x14ac:dyDescent="0.25">
      <c r="A490" t="s">
        <v>3029</v>
      </c>
      <c r="B490">
        <v>2024</v>
      </c>
    </row>
    <row r="491" spans="1:2" x14ac:dyDescent="0.25">
      <c r="A491" t="s">
        <v>2479</v>
      </c>
      <c r="B491">
        <v>2019</v>
      </c>
    </row>
    <row r="492" spans="1:2" x14ac:dyDescent="0.25">
      <c r="A492" s="3" t="s">
        <v>395</v>
      </c>
      <c r="B492">
        <v>2017</v>
      </c>
    </row>
    <row r="493" spans="1:2" x14ac:dyDescent="0.25">
      <c r="A493" s="3" t="s">
        <v>396</v>
      </c>
      <c r="B493">
        <v>2017</v>
      </c>
    </row>
    <row r="494" spans="1:2" x14ac:dyDescent="0.25">
      <c r="A494" s="3" t="s">
        <v>397</v>
      </c>
      <c r="B494">
        <v>2013</v>
      </c>
    </row>
    <row r="495" spans="1:2" x14ac:dyDescent="0.25">
      <c r="A495" t="s">
        <v>398</v>
      </c>
      <c r="B495">
        <v>2016</v>
      </c>
    </row>
    <row r="496" spans="1:2" x14ac:dyDescent="0.25">
      <c r="A496" t="s">
        <v>399</v>
      </c>
      <c r="B496">
        <v>2014</v>
      </c>
    </row>
    <row r="497" spans="1:2" x14ac:dyDescent="0.25">
      <c r="A497" t="s">
        <v>400</v>
      </c>
      <c r="B497">
        <v>2015</v>
      </c>
    </row>
    <row r="498" spans="1:2" x14ac:dyDescent="0.25">
      <c r="A498" t="s">
        <v>3030</v>
      </c>
      <c r="B498">
        <v>2024</v>
      </c>
    </row>
    <row r="499" spans="1:2" x14ac:dyDescent="0.25">
      <c r="A499" s="3" t="s">
        <v>401</v>
      </c>
      <c r="B499">
        <v>2013</v>
      </c>
    </row>
    <row r="500" spans="1:2" x14ac:dyDescent="0.25">
      <c r="A500" s="3" t="s">
        <v>402</v>
      </c>
      <c r="B500">
        <v>2015</v>
      </c>
    </row>
    <row r="501" spans="1:2" x14ac:dyDescent="0.25">
      <c r="A501" t="s">
        <v>403</v>
      </c>
      <c r="B501">
        <v>2016</v>
      </c>
    </row>
    <row r="502" spans="1:2" x14ac:dyDescent="0.25">
      <c r="A502" t="s">
        <v>404</v>
      </c>
      <c r="B502">
        <v>2019</v>
      </c>
    </row>
    <row r="503" spans="1:2" x14ac:dyDescent="0.25">
      <c r="A503" t="s">
        <v>405</v>
      </c>
      <c r="B503">
        <v>2016</v>
      </c>
    </row>
    <row r="504" spans="1:2" x14ac:dyDescent="0.25">
      <c r="A504" t="s">
        <v>406</v>
      </c>
      <c r="B504">
        <v>2015</v>
      </c>
    </row>
    <row r="505" spans="1:2" x14ac:dyDescent="0.25">
      <c r="A505" s="3" t="s">
        <v>407</v>
      </c>
      <c r="B505">
        <v>2013</v>
      </c>
    </row>
    <row r="506" spans="1:2" x14ac:dyDescent="0.25">
      <c r="A506" s="3" t="s">
        <v>408</v>
      </c>
      <c r="B506">
        <v>2015</v>
      </c>
    </row>
    <row r="507" spans="1:2" x14ac:dyDescent="0.25">
      <c r="A507" t="s">
        <v>409</v>
      </c>
      <c r="B507">
        <v>2016</v>
      </c>
    </row>
    <row r="508" spans="1:2" x14ac:dyDescent="0.25">
      <c r="A508" t="s">
        <v>2356</v>
      </c>
      <c r="B508">
        <v>2021</v>
      </c>
    </row>
    <row r="509" spans="1:2" x14ac:dyDescent="0.25">
      <c r="A509" t="s">
        <v>2351</v>
      </c>
      <c r="B509">
        <v>2021</v>
      </c>
    </row>
    <row r="510" spans="1:2" x14ac:dyDescent="0.25">
      <c r="A510" s="3" t="s">
        <v>410</v>
      </c>
      <c r="B510">
        <v>2013</v>
      </c>
    </row>
    <row r="511" spans="1:2" x14ac:dyDescent="0.25">
      <c r="A511" s="3" t="s">
        <v>411</v>
      </c>
      <c r="B511">
        <v>2013</v>
      </c>
    </row>
    <row r="512" spans="1:2" x14ac:dyDescent="0.25">
      <c r="A512" t="s">
        <v>3070</v>
      </c>
      <c r="B512">
        <v>2024</v>
      </c>
    </row>
    <row r="513" spans="1:2" x14ac:dyDescent="0.25">
      <c r="A513" s="3" t="s">
        <v>412</v>
      </c>
      <c r="B513">
        <v>2013</v>
      </c>
    </row>
    <row r="514" spans="1:2" x14ac:dyDescent="0.25">
      <c r="A514" s="3" t="s">
        <v>413</v>
      </c>
      <c r="B514">
        <v>2014</v>
      </c>
    </row>
    <row r="515" spans="1:2" x14ac:dyDescent="0.25">
      <c r="A515" t="s">
        <v>414</v>
      </c>
      <c r="B515">
        <v>2019</v>
      </c>
    </row>
    <row r="516" spans="1:2" x14ac:dyDescent="0.25">
      <c r="A516" t="s">
        <v>1993</v>
      </c>
      <c r="B516">
        <v>2019</v>
      </c>
    </row>
    <row r="517" spans="1:2" x14ac:dyDescent="0.25">
      <c r="A517" s="3" t="s">
        <v>415</v>
      </c>
      <c r="B517">
        <v>2013</v>
      </c>
    </row>
    <row r="518" spans="1:2" x14ac:dyDescent="0.25">
      <c r="A518" t="s">
        <v>416</v>
      </c>
      <c r="B518">
        <v>2019</v>
      </c>
    </row>
    <row r="519" spans="1:2" x14ac:dyDescent="0.25">
      <c r="A519" t="s">
        <v>417</v>
      </c>
      <c r="B519">
        <v>2018</v>
      </c>
    </row>
    <row r="520" spans="1:2" x14ac:dyDescent="0.25">
      <c r="A520" s="3" t="s">
        <v>418</v>
      </c>
      <c r="B520">
        <v>2015</v>
      </c>
    </row>
    <row r="521" spans="1:2" x14ac:dyDescent="0.25">
      <c r="A521" t="s">
        <v>419</v>
      </c>
      <c r="B521">
        <v>2017</v>
      </c>
    </row>
    <row r="522" spans="1:2" x14ac:dyDescent="0.25">
      <c r="A522" t="s">
        <v>2007</v>
      </c>
      <c r="B522">
        <v>2019</v>
      </c>
    </row>
    <row r="523" spans="1:2" x14ac:dyDescent="0.25">
      <c r="A523" t="s">
        <v>2971</v>
      </c>
      <c r="B523">
        <v>2023</v>
      </c>
    </row>
    <row r="524" spans="1:2" x14ac:dyDescent="0.25">
      <c r="A524" t="s">
        <v>420</v>
      </c>
      <c r="B524">
        <v>2017</v>
      </c>
    </row>
    <row r="525" spans="1:2" x14ac:dyDescent="0.25">
      <c r="A525" t="s">
        <v>2636</v>
      </c>
      <c r="B525">
        <v>2022</v>
      </c>
    </row>
    <row r="526" spans="1:2" x14ac:dyDescent="0.25">
      <c r="A526" s="3" t="s">
        <v>421</v>
      </c>
      <c r="B526">
        <v>2013</v>
      </c>
    </row>
    <row r="527" spans="1:2" x14ac:dyDescent="0.25">
      <c r="A527" t="s">
        <v>2622</v>
      </c>
      <c r="B527">
        <v>2022</v>
      </c>
    </row>
    <row r="528" spans="1:2" x14ac:dyDescent="0.25">
      <c r="A528" t="s">
        <v>422</v>
      </c>
      <c r="B528">
        <v>2017</v>
      </c>
    </row>
    <row r="529" spans="1:2" x14ac:dyDescent="0.25">
      <c r="A529" t="s">
        <v>2547</v>
      </c>
      <c r="B529">
        <v>2022</v>
      </c>
    </row>
    <row r="530" spans="1:2" x14ac:dyDescent="0.25">
      <c r="A530" s="3" t="s">
        <v>423</v>
      </c>
      <c r="B530">
        <v>2013</v>
      </c>
    </row>
    <row r="531" spans="1:2" x14ac:dyDescent="0.25">
      <c r="A531" t="s">
        <v>424</v>
      </c>
      <c r="B531">
        <v>2018</v>
      </c>
    </row>
    <row r="532" spans="1:2" x14ac:dyDescent="0.25">
      <c r="A532" s="3" t="s">
        <v>425</v>
      </c>
      <c r="B532">
        <v>2014</v>
      </c>
    </row>
    <row r="533" spans="1:2" x14ac:dyDescent="0.25">
      <c r="A533" t="s">
        <v>2882</v>
      </c>
      <c r="B533">
        <v>2021</v>
      </c>
    </row>
    <row r="534" spans="1:2" x14ac:dyDescent="0.25">
      <c r="A534" s="3" t="s">
        <v>426</v>
      </c>
      <c r="B534">
        <v>2015</v>
      </c>
    </row>
    <row r="535" spans="1:2" x14ac:dyDescent="0.25">
      <c r="A535" t="s">
        <v>2995</v>
      </c>
      <c r="B535">
        <v>2024</v>
      </c>
    </row>
    <row r="536" spans="1:2" x14ac:dyDescent="0.25">
      <c r="A536" t="s">
        <v>2904</v>
      </c>
      <c r="B536">
        <v>2021</v>
      </c>
    </row>
    <row r="537" spans="1:2" x14ac:dyDescent="0.25">
      <c r="A537" s="3" t="s">
        <v>427</v>
      </c>
      <c r="B537">
        <v>2013</v>
      </c>
    </row>
    <row r="538" spans="1:2" x14ac:dyDescent="0.25">
      <c r="A538" t="s">
        <v>428</v>
      </c>
      <c r="B538">
        <v>2016</v>
      </c>
    </row>
    <row r="539" spans="1:2" x14ac:dyDescent="0.25">
      <c r="A539" s="3" t="s">
        <v>429</v>
      </c>
      <c r="B539">
        <v>2015</v>
      </c>
    </row>
    <row r="540" spans="1:2" x14ac:dyDescent="0.25">
      <c r="A540" t="s">
        <v>2628</v>
      </c>
      <c r="B540">
        <v>2022</v>
      </c>
    </row>
    <row r="541" spans="1:2" x14ac:dyDescent="0.25">
      <c r="A541" s="3" t="s">
        <v>430</v>
      </c>
      <c r="B541">
        <v>2016</v>
      </c>
    </row>
    <row r="542" spans="1:2" x14ac:dyDescent="0.25">
      <c r="A542" t="s">
        <v>3055</v>
      </c>
      <c r="B542">
        <v>2024</v>
      </c>
    </row>
    <row r="543" spans="1:2" x14ac:dyDescent="0.25">
      <c r="A543" t="s">
        <v>2624</v>
      </c>
      <c r="B543">
        <v>2022</v>
      </c>
    </row>
    <row r="544" spans="1:2" x14ac:dyDescent="0.25">
      <c r="A544" t="s">
        <v>431</v>
      </c>
      <c r="B544">
        <v>2016</v>
      </c>
    </row>
    <row r="545" spans="1:2" x14ac:dyDescent="0.25">
      <c r="A545" t="s">
        <v>3086</v>
      </c>
      <c r="B545">
        <v>2024</v>
      </c>
    </row>
    <row r="546" spans="1:2" x14ac:dyDescent="0.25">
      <c r="A546" t="s">
        <v>2127</v>
      </c>
      <c r="B546">
        <v>2020</v>
      </c>
    </row>
    <row r="547" spans="1:2" x14ac:dyDescent="0.25">
      <c r="A547" t="s">
        <v>432</v>
      </c>
      <c r="B547">
        <v>2014</v>
      </c>
    </row>
    <row r="548" spans="1:2" x14ac:dyDescent="0.25">
      <c r="A548" s="3" t="s">
        <v>433</v>
      </c>
      <c r="B548">
        <v>2013</v>
      </c>
    </row>
    <row r="549" spans="1:2" x14ac:dyDescent="0.25">
      <c r="A549" t="s">
        <v>434</v>
      </c>
      <c r="B549">
        <v>2018</v>
      </c>
    </row>
    <row r="550" spans="1:2" x14ac:dyDescent="0.25">
      <c r="A550" t="s">
        <v>435</v>
      </c>
      <c r="B550">
        <v>2015</v>
      </c>
    </row>
    <row r="551" spans="1:2" x14ac:dyDescent="0.25">
      <c r="A551" t="s">
        <v>3042</v>
      </c>
      <c r="B551">
        <v>2024</v>
      </c>
    </row>
    <row r="552" spans="1:2" x14ac:dyDescent="0.25">
      <c r="A552" s="3" t="s">
        <v>436</v>
      </c>
      <c r="B552">
        <v>2013</v>
      </c>
    </row>
    <row r="553" spans="1:2" x14ac:dyDescent="0.25">
      <c r="A553" t="s">
        <v>2381</v>
      </c>
      <c r="B553">
        <v>2021</v>
      </c>
    </row>
    <row r="554" spans="1:2" x14ac:dyDescent="0.25">
      <c r="A554" s="3" t="s">
        <v>437</v>
      </c>
      <c r="B554">
        <v>2013</v>
      </c>
    </row>
    <row r="555" spans="1:2" x14ac:dyDescent="0.25">
      <c r="A555" t="s">
        <v>438</v>
      </c>
      <c r="B555">
        <v>2014</v>
      </c>
    </row>
    <row r="556" spans="1:2" x14ac:dyDescent="0.25">
      <c r="A556" s="3" t="s">
        <v>439</v>
      </c>
      <c r="B556">
        <v>2013</v>
      </c>
    </row>
    <row r="557" spans="1:2" x14ac:dyDescent="0.25">
      <c r="A557" t="s">
        <v>440</v>
      </c>
      <c r="B557">
        <v>2016</v>
      </c>
    </row>
    <row r="558" spans="1:2" x14ac:dyDescent="0.25">
      <c r="A558" s="3" t="s">
        <v>441</v>
      </c>
      <c r="B558">
        <v>2012</v>
      </c>
    </row>
    <row r="559" spans="1:2" x14ac:dyDescent="0.25">
      <c r="A559" s="3" t="s">
        <v>442</v>
      </c>
      <c r="B559">
        <v>2013</v>
      </c>
    </row>
    <row r="560" spans="1:2" x14ac:dyDescent="0.25">
      <c r="A560" s="3" t="s">
        <v>443</v>
      </c>
      <c r="B560">
        <v>2013</v>
      </c>
    </row>
    <row r="561" spans="1:2" x14ac:dyDescent="0.25">
      <c r="A561" s="3" t="s">
        <v>444</v>
      </c>
      <c r="B561">
        <v>2016</v>
      </c>
    </row>
    <row r="562" spans="1:2" x14ac:dyDescent="0.25">
      <c r="A562" t="s">
        <v>3256</v>
      </c>
      <c r="B562">
        <v>2025</v>
      </c>
    </row>
    <row r="563" spans="1:2" x14ac:dyDescent="0.25">
      <c r="A563" t="s">
        <v>445</v>
      </c>
      <c r="B563">
        <v>2014</v>
      </c>
    </row>
    <row r="564" spans="1:2" x14ac:dyDescent="0.25">
      <c r="A564" t="s">
        <v>446</v>
      </c>
      <c r="B564">
        <v>2019</v>
      </c>
    </row>
    <row r="565" spans="1:2" x14ac:dyDescent="0.25">
      <c r="A565" t="s">
        <v>447</v>
      </c>
      <c r="B565">
        <v>2015</v>
      </c>
    </row>
    <row r="566" spans="1:2" x14ac:dyDescent="0.25">
      <c r="A566" s="3" t="s">
        <v>448</v>
      </c>
      <c r="B566">
        <v>2013</v>
      </c>
    </row>
    <row r="567" spans="1:2" x14ac:dyDescent="0.25">
      <c r="A567" s="3" t="s">
        <v>449</v>
      </c>
      <c r="B567">
        <v>2013</v>
      </c>
    </row>
    <row r="568" spans="1:2" x14ac:dyDescent="0.25">
      <c r="A568" t="s">
        <v>450</v>
      </c>
      <c r="B568">
        <v>2019</v>
      </c>
    </row>
    <row r="569" spans="1:2" x14ac:dyDescent="0.25">
      <c r="A569" t="s">
        <v>2617</v>
      </c>
      <c r="B569">
        <v>2022</v>
      </c>
    </row>
    <row r="570" spans="1:2" x14ac:dyDescent="0.25">
      <c r="A570" s="3" t="s">
        <v>451</v>
      </c>
      <c r="B570">
        <v>2015</v>
      </c>
    </row>
    <row r="571" spans="1:2" x14ac:dyDescent="0.25">
      <c r="A571" t="s">
        <v>2487</v>
      </c>
      <c r="B571">
        <v>2020</v>
      </c>
    </row>
    <row r="572" spans="1:2" x14ac:dyDescent="0.25">
      <c r="A572" s="3" t="s">
        <v>452</v>
      </c>
      <c r="B572">
        <v>2014</v>
      </c>
    </row>
    <row r="573" spans="1:2" x14ac:dyDescent="0.25">
      <c r="A573" s="3" t="s">
        <v>453</v>
      </c>
      <c r="B573">
        <v>2013</v>
      </c>
    </row>
    <row r="574" spans="1:2" x14ac:dyDescent="0.25">
      <c r="A574" t="s">
        <v>454</v>
      </c>
      <c r="B574">
        <v>2017</v>
      </c>
    </row>
    <row r="575" spans="1:2" x14ac:dyDescent="0.25">
      <c r="A575" s="3" t="s">
        <v>455</v>
      </c>
      <c r="B575">
        <v>2013</v>
      </c>
    </row>
    <row r="576" spans="1:2" x14ac:dyDescent="0.25">
      <c r="A576" s="3" t="s">
        <v>456</v>
      </c>
      <c r="B576">
        <v>2013</v>
      </c>
    </row>
    <row r="577" spans="1:2" x14ac:dyDescent="0.25">
      <c r="A577" t="s">
        <v>457</v>
      </c>
      <c r="B577">
        <v>2017</v>
      </c>
    </row>
    <row r="578" spans="1:2" x14ac:dyDescent="0.25">
      <c r="A578" t="s">
        <v>2302</v>
      </c>
      <c r="B578">
        <v>2020</v>
      </c>
    </row>
    <row r="579" spans="1:2" x14ac:dyDescent="0.25">
      <c r="A579" s="3" t="s">
        <v>458</v>
      </c>
      <c r="B579">
        <v>2013</v>
      </c>
    </row>
    <row r="580" spans="1:2" x14ac:dyDescent="0.25">
      <c r="A580" s="3" t="s">
        <v>459</v>
      </c>
      <c r="B580">
        <v>2013</v>
      </c>
    </row>
    <row r="581" spans="1:2" x14ac:dyDescent="0.25">
      <c r="A581" s="3" t="s">
        <v>460</v>
      </c>
      <c r="B581">
        <v>2013</v>
      </c>
    </row>
    <row r="582" spans="1:2" x14ac:dyDescent="0.25">
      <c r="A582" s="3" t="s">
        <v>461</v>
      </c>
      <c r="B582">
        <v>2013</v>
      </c>
    </row>
    <row r="583" spans="1:2" x14ac:dyDescent="0.25">
      <c r="A583" t="s">
        <v>2067</v>
      </c>
      <c r="B583">
        <v>2020</v>
      </c>
    </row>
    <row r="584" spans="1:2" x14ac:dyDescent="0.25">
      <c r="A584" s="3" t="s">
        <v>462</v>
      </c>
      <c r="B584">
        <v>2013</v>
      </c>
    </row>
    <row r="585" spans="1:2" x14ac:dyDescent="0.25">
      <c r="A585" t="s">
        <v>463</v>
      </c>
      <c r="B585">
        <v>2018</v>
      </c>
    </row>
    <row r="586" spans="1:2" x14ac:dyDescent="0.25">
      <c r="A586" t="s">
        <v>2974</v>
      </c>
      <c r="B586">
        <v>2024</v>
      </c>
    </row>
    <row r="587" spans="1:2" x14ac:dyDescent="0.25">
      <c r="A587" s="3" t="s">
        <v>464</v>
      </c>
      <c r="B587">
        <v>2013</v>
      </c>
    </row>
    <row r="588" spans="1:2" x14ac:dyDescent="0.25">
      <c r="A588" s="3" t="s">
        <v>465</v>
      </c>
      <c r="B588">
        <v>2013</v>
      </c>
    </row>
    <row r="589" spans="1:2" x14ac:dyDescent="0.25">
      <c r="A589" s="3" t="s">
        <v>466</v>
      </c>
      <c r="B589">
        <v>2013</v>
      </c>
    </row>
    <row r="590" spans="1:2" x14ac:dyDescent="0.25">
      <c r="A590" t="s">
        <v>2533</v>
      </c>
      <c r="B590">
        <v>2020</v>
      </c>
    </row>
    <row r="591" spans="1:2" x14ac:dyDescent="0.25">
      <c r="A591" t="s">
        <v>2449</v>
      </c>
      <c r="B591">
        <v>2021</v>
      </c>
    </row>
    <row r="592" spans="1:2" x14ac:dyDescent="0.25">
      <c r="A592" s="3" t="s">
        <v>467</v>
      </c>
      <c r="B592">
        <v>2015</v>
      </c>
    </row>
    <row r="593" spans="1:2" x14ac:dyDescent="0.25">
      <c r="A593" t="s">
        <v>2405</v>
      </c>
      <c r="B593">
        <v>2021</v>
      </c>
    </row>
    <row r="594" spans="1:2" x14ac:dyDescent="0.25">
      <c r="A594" s="3" t="s">
        <v>468</v>
      </c>
      <c r="B594">
        <v>2013</v>
      </c>
    </row>
    <row r="595" spans="1:2" x14ac:dyDescent="0.25">
      <c r="A595" s="3" t="s">
        <v>469</v>
      </c>
      <c r="B595">
        <v>2014</v>
      </c>
    </row>
    <row r="596" spans="1:2" x14ac:dyDescent="0.25">
      <c r="A596" t="s">
        <v>74</v>
      </c>
      <c r="B596">
        <v>2018</v>
      </c>
    </row>
    <row r="597" spans="1:2" x14ac:dyDescent="0.25">
      <c r="A597" s="3" t="s">
        <v>470</v>
      </c>
      <c r="B597">
        <v>2013</v>
      </c>
    </row>
    <row r="598" spans="1:2" x14ac:dyDescent="0.25">
      <c r="A598" t="s">
        <v>471</v>
      </c>
      <c r="B598">
        <v>2018</v>
      </c>
    </row>
    <row r="599" spans="1:2" x14ac:dyDescent="0.25">
      <c r="A599" s="3" t="s">
        <v>472</v>
      </c>
      <c r="B599">
        <v>2013</v>
      </c>
    </row>
    <row r="600" spans="1:2" x14ac:dyDescent="0.25">
      <c r="A600" t="s">
        <v>473</v>
      </c>
      <c r="B600">
        <v>2014</v>
      </c>
    </row>
    <row r="601" spans="1:2" x14ac:dyDescent="0.25">
      <c r="A601" t="s">
        <v>2132</v>
      </c>
      <c r="B601">
        <v>2020</v>
      </c>
    </row>
    <row r="602" spans="1:2" x14ac:dyDescent="0.25">
      <c r="A602" t="s">
        <v>2435</v>
      </c>
      <c r="B602">
        <v>2021</v>
      </c>
    </row>
    <row r="603" spans="1:2" x14ac:dyDescent="0.25">
      <c r="A603" t="s">
        <v>474</v>
      </c>
      <c r="B603">
        <v>2014</v>
      </c>
    </row>
    <row r="604" spans="1:2" x14ac:dyDescent="0.25">
      <c r="A604" t="s">
        <v>2120</v>
      </c>
      <c r="B604">
        <v>2020</v>
      </c>
    </row>
    <row r="605" spans="1:2" x14ac:dyDescent="0.25">
      <c r="A605" t="s">
        <v>475</v>
      </c>
      <c r="B605">
        <v>2015</v>
      </c>
    </row>
    <row r="606" spans="1:2" x14ac:dyDescent="0.25">
      <c r="A606" t="s">
        <v>476</v>
      </c>
      <c r="B606">
        <v>2018</v>
      </c>
    </row>
    <row r="607" spans="1:2" x14ac:dyDescent="0.25">
      <c r="A607" t="s">
        <v>477</v>
      </c>
      <c r="B607">
        <v>2014</v>
      </c>
    </row>
    <row r="608" spans="1:2" x14ac:dyDescent="0.25">
      <c r="A608" t="s">
        <v>478</v>
      </c>
      <c r="B608">
        <v>2017</v>
      </c>
    </row>
    <row r="609" spans="1:2" x14ac:dyDescent="0.25">
      <c r="A609" t="s">
        <v>479</v>
      </c>
      <c r="B609">
        <v>2013</v>
      </c>
    </row>
    <row r="610" spans="1:2" x14ac:dyDescent="0.25">
      <c r="A610" t="s">
        <v>2841</v>
      </c>
      <c r="B610">
        <v>2023</v>
      </c>
    </row>
    <row r="611" spans="1:2" x14ac:dyDescent="0.25">
      <c r="A611" t="s">
        <v>2080</v>
      </c>
      <c r="B611">
        <v>2020</v>
      </c>
    </row>
    <row r="612" spans="1:2" x14ac:dyDescent="0.25">
      <c r="A612" t="s">
        <v>480</v>
      </c>
      <c r="B612">
        <v>2015</v>
      </c>
    </row>
    <row r="613" spans="1:2" x14ac:dyDescent="0.25">
      <c r="A613" t="s">
        <v>3064</v>
      </c>
      <c r="B613">
        <v>2024</v>
      </c>
    </row>
    <row r="614" spans="1:2" x14ac:dyDescent="0.25">
      <c r="A614" t="s">
        <v>2343</v>
      </c>
      <c r="B614">
        <v>2021</v>
      </c>
    </row>
    <row r="615" spans="1:2" x14ac:dyDescent="0.25">
      <c r="A615" t="s">
        <v>481</v>
      </c>
      <c r="B615">
        <v>2017</v>
      </c>
    </row>
    <row r="616" spans="1:2" x14ac:dyDescent="0.25">
      <c r="A616" t="s">
        <v>2565</v>
      </c>
      <c r="B616">
        <v>2022</v>
      </c>
    </row>
    <row r="617" spans="1:2" x14ac:dyDescent="0.25">
      <c r="A617" s="3" t="s">
        <v>482</v>
      </c>
      <c r="B617">
        <v>2017</v>
      </c>
    </row>
    <row r="618" spans="1:2" x14ac:dyDescent="0.25">
      <c r="A618" s="3" t="s">
        <v>483</v>
      </c>
      <c r="B618">
        <v>2013</v>
      </c>
    </row>
    <row r="619" spans="1:2" x14ac:dyDescent="0.25">
      <c r="A619" t="s">
        <v>2736</v>
      </c>
      <c r="B619">
        <v>2022</v>
      </c>
    </row>
    <row r="620" spans="1:2" x14ac:dyDescent="0.25">
      <c r="A620" t="s">
        <v>484</v>
      </c>
      <c r="B620">
        <v>2017</v>
      </c>
    </row>
    <row r="621" spans="1:2" x14ac:dyDescent="0.25">
      <c r="A621" s="3" t="s">
        <v>485</v>
      </c>
      <c r="B621">
        <v>2015</v>
      </c>
    </row>
    <row r="622" spans="1:2" x14ac:dyDescent="0.25">
      <c r="A622" t="s">
        <v>2126</v>
      </c>
      <c r="B622">
        <v>2020</v>
      </c>
    </row>
    <row r="623" spans="1:2" x14ac:dyDescent="0.25">
      <c r="A623" t="s">
        <v>2989</v>
      </c>
      <c r="B623">
        <v>2024</v>
      </c>
    </row>
    <row r="624" spans="1:2" x14ac:dyDescent="0.25">
      <c r="A624" t="s">
        <v>486</v>
      </c>
      <c r="B624">
        <v>2017</v>
      </c>
    </row>
    <row r="625" spans="1:2" x14ac:dyDescent="0.25">
      <c r="A625" s="3" t="s">
        <v>487</v>
      </c>
      <c r="B625">
        <v>2016</v>
      </c>
    </row>
    <row r="626" spans="1:2" x14ac:dyDescent="0.25">
      <c r="A626" s="3" t="s">
        <v>488</v>
      </c>
      <c r="B626">
        <v>2013</v>
      </c>
    </row>
    <row r="627" spans="1:2" x14ac:dyDescent="0.25">
      <c r="A627" t="s">
        <v>489</v>
      </c>
      <c r="B627">
        <v>2014</v>
      </c>
    </row>
    <row r="628" spans="1:2" x14ac:dyDescent="0.25">
      <c r="A628" s="3" t="s">
        <v>490</v>
      </c>
      <c r="B628">
        <v>2016</v>
      </c>
    </row>
    <row r="629" spans="1:2" x14ac:dyDescent="0.25">
      <c r="A629" s="3" t="s">
        <v>491</v>
      </c>
      <c r="B629">
        <v>2013</v>
      </c>
    </row>
    <row r="630" spans="1:2" x14ac:dyDescent="0.25">
      <c r="A630" s="3" t="s">
        <v>492</v>
      </c>
      <c r="B630">
        <v>2013</v>
      </c>
    </row>
    <row r="631" spans="1:2" x14ac:dyDescent="0.25">
      <c r="A631" t="s">
        <v>2097</v>
      </c>
      <c r="B631">
        <v>2020</v>
      </c>
    </row>
    <row r="632" spans="1:2" x14ac:dyDescent="0.25">
      <c r="A632" t="s">
        <v>493</v>
      </c>
      <c r="B632">
        <v>2015</v>
      </c>
    </row>
    <row r="633" spans="1:2" x14ac:dyDescent="0.25">
      <c r="A633" t="s">
        <v>2588</v>
      </c>
      <c r="B633">
        <v>2022</v>
      </c>
    </row>
    <row r="634" spans="1:2" x14ac:dyDescent="0.25">
      <c r="A634" s="3" t="s">
        <v>494</v>
      </c>
      <c r="B634">
        <v>2015</v>
      </c>
    </row>
    <row r="635" spans="1:2" x14ac:dyDescent="0.25">
      <c r="A635" t="s">
        <v>2448</v>
      </c>
      <c r="B635">
        <v>2021</v>
      </c>
    </row>
    <row r="636" spans="1:2" x14ac:dyDescent="0.25">
      <c r="A636" t="s">
        <v>2685</v>
      </c>
      <c r="B636">
        <v>2019</v>
      </c>
    </row>
    <row r="637" spans="1:2" x14ac:dyDescent="0.25">
      <c r="A637" t="s">
        <v>2524</v>
      </c>
      <c r="B637">
        <v>2019</v>
      </c>
    </row>
    <row r="638" spans="1:2" x14ac:dyDescent="0.25">
      <c r="A638" t="s">
        <v>2569</v>
      </c>
      <c r="B638">
        <v>2022</v>
      </c>
    </row>
    <row r="639" spans="1:2" x14ac:dyDescent="0.25">
      <c r="A639" s="3" t="s">
        <v>495</v>
      </c>
      <c r="B639">
        <v>2013</v>
      </c>
    </row>
    <row r="640" spans="1:2" x14ac:dyDescent="0.25">
      <c r="A640" t="s">
        <v>3025</v>
      </c>
      <c r="B640">
        <v>2024</v>
      </c>
    </row>
    <row r="641" spans="1:2" x14ac:dyDescent="0.25">
      <c r="A641" t="s">
        <v>496</v>
      </c>
      <c r="B641">
        <v>2015</v>
      </c>
    </row>
    <row r="642" spans="1:2" x14ac:dyDescent="0.25">
      <c r="A642" t="s">
        <v>2775</v>
      </c>
      <c r="B642">
        <v>2023</v>
      </c>
    </row>
    <row r="643" spans="1:2" x14ac:dyDescent="0.25">
      <c r="A643" t="s">
        <v>2085</v>
      </c>
      <c r="B643">
        <v>2020</v>
      </c>
    </row>
    <row r="644" spans="1:2" x14ac:dyDescent="0.25">
      <c r="A644" t="s">
        <v>2899</v>
      </c>
      <c r="B644">
        <v>2023</v>
      </c>
    </row>
    <row r="645" spans="1:2" x14ac:dyDescent="0.25">
      <c r="A645" s="3" t="s">
        <v>497</v>
      </c>
      <c r="B645">
        <v>2013</v>
      </c>
    </row>
    <row r="646" spans="1:2" x14ac:dyDescent="0.25">
      <c r="A646" t="s">
        <v>498</v>
      </c>
      <c r="B646">
        <v>2014</v>
      </c>
    </row>
    <row r="647" spans="1:2" x14ac:dyDescent="0.25">
      <c r="A647" t="s">
        <v>2822</v>
      </c>
      <c r="B647">
        <v>2023</v>
      </c>
    </row>
    <row r="648" spans="1:2" x14ac:dyDescent="0.25">
      <c r="A648" t="s">
        <v>499</v>
      </c>
      <c r="B648">
        <v>2014</v>
      </c>
    </row>
    <row r="649" spans="1:2" x14ac:dyDescent="0.25">
      <c r="A649" s="3" t="s">
        <v>500</v>
      </c>
      <c r="B649">
        <v>2016</v>
      </c>
    </row>
    <row r="650" spans="1:2" x14ac:dyDescent="0.25">
      <c r="A650" t="s">
        <v>2819</v>
      </c>
      <c r="B650">
        <v>2023</v>
      </c>
    </row>
    <row r="651" spans="1:2" x14ac:dyDescent="0.25">
      <c r="A651" t="s">
        <v>2827</v>
      </c>
      <c r="B651">
        <v>2023</v>
      </c>
    </row>
    <row r="652" spans="1:2" x14ac:dyDescent="0.25">
      <c r="A652" t="s">
        <v>2726</v>
      </c>
      <c r="B652">
        <v>2022</v>
      </c>
    </row>
    <row r="653" spans="1:2" x14ac:dyDescent="0.25">
      <c r="A653" s="3" t="s">
        <v>501</v>
      </c>
      <c r="B653">
        <v>2013</v>
      </c>
    </row>
    <row r="654" spans="1:2" x14ac:dyDescent="0.25">
      <c r="A654" s="3" t="s">
        <v>502</v>
      </c>
      <c r="B654">
        <v>2018</v>
      </c>
    </row>
    <row r="655" spans="1:2" x14ac:dyDescent="0.25">
      <c r="A655" t="s">
        <v>503</v>
      </c>
      <c r="B655">
        <v>2015</v>
      </c>
    </row>
    <row r="656" spans="1:2" x14ac:dyDescent="0.25">
      <c r="A656" s="3" t="s">
        <v>504</v>
      </c>
      <c r="B656">
        <v>2015</v>
      </c>
    </row>
    <row r="657" spans="1:2" x14ac:dyDescent="0.25">
      <c r="A657" s="3" t="s">
        <v>505</v>
      </c>
      <c r="B657">
        <v>2015</v>
      </c>
    </row>
    <row r="658" spans="1:2" x14ac:dyDescent="0.25">
      <c r="A658" t="s">
        <v>2094</v>
      </c>
      <c r="B658">
        <v>2020</v>
      </c>
    </row>
    <row r="659" spans="1:2" x14ac:dyDescent="0.25">
      <c r="A659" t="s">
        <v>2043</v>
      </c>
      <c r="B659">
        <v>2020</v>
      </c>
    </row>
    <row r="660" spans="1:2" x14ac:dyDescent="0.25">
      <c r="A660" t="s">
        <v>506</v>
      </c>
      <c r="B660">
        <v>2018</v>
      </c>
    </row>
    <row r="661" spans="1:2" x14ac:dyDescent="0.25">
      <c r="A661" s="3" t="s">
        <v>507</v>
      </c>
      <c r="B661">
        <v>2018</v>
      </c>
    </row>
    <row r="662" spans="1:2" x14ac:dyDescent="0.25">
      <c r="A662" t="s">
        <v>508</v>
      </c>
      <c r="B662">
        <v>2014</v>
      </c>
    </row>
    <row r="663" spans="1:2" x14ac:dyDescent="0.25">
      <c r="A663" t="s">
        <v>509</v>
      </c>
      <c r="B663">
        <v>2014</v>
      </c>
    </row>
    <row r="664" spans="1:2" x14ac:dyDescent="0.25">
      <c r="A664" t="s">
        <v>510</v>
      </c>
      <c r="B664">
        <v>2014</v>
      </c>
    </row>
    <row r="665" spans="1:2" x14ac:dyDescent="0.25">
      <c r="A665" t="s">
        <v>511</v>
      </c>
      <c r="B665">
        <v>2016</v>
      </c>
    </row>
    <row r="666" spans="1:2" x14ac:dyDescent="0.25">
      <c r="A666" s="3" t="s">
        <v>512</v>
      </c>
      <c r="B666">
        <v>2016</v>
      </c>
    </row>
    <row r="667" spans="1:2" x14ac:dyDescent="0.25">
      <c r="A667" t="s">
        <v>2400</v>
      </c>
      <c r="B667">
        <v>2021</v>
      </c>
    </row>
    <row r="668" spans="1:2" x14ac:dyDescent="0.25">
      <c r="A668" t="s">
        <v>2025</v>
      </c>
      <c r="B668">
        <v>2020</v>
      </c>
    </row>
    <row r="669" spans="1:2" x14ac:dyDescent="0.25">
      <c r="A669" t="s">
        <v>2894</v>
      </c>
      <c r="B669">
        <v>2017</v>
      </c>
    </row>
    <row r="670" spans="1:2" x14ac:dyDescent="0.25">
      <c r="A670" s="3" t="s">
        <v>513</v>
      </c>
      <c r="B670">
        <v>2013</v>
      </c>
    </row>
    <row r="671" spans="1:2" x14ac:dyDescent="0.25">
      <c r="A671" t="s">
        <v>514</v>
      </c>
      <c r="B671">
        <v>2016</v>
      </c>
    </row>
    <row r="672" spans="1:2" x14ac:dyDescent="0.25">
      <c r="A672" t="s">
        <v>515</v>
      </c>
      <c r="B672">
        <v>2016</v>
      </c>
    </row>
    <row r="673" spans="1:2" x14ac:dyDescent="0.25">
      <c r="A673" t="s">
        <v>2272</v>
      </c>
      <c r="B673">
        <v>2019</v>
      </c>
    </row>
    <row r="674" spans="1:2" x14ac:dyDescent="0.25">
      <c r="A674" s="3" t="s">
        <v>516</v>
      </c>
      <c r="B674">
        <v>2014</v>
      </c>
    </row>
    <row r="675" spans="1:2" x14ac:dyDescent="0.25">
      <c r="A675" t="s">
        <v>1984</v>
      </c>
      <c r="B675">
        <v>2014</v>
      </c>
    </row>
    <row r="676" spans="1:2" x14ac:dyDescent="0.25">
      <c r="A676" s="3" t="s">
        <v>517</v>
      </c>
      <c r="B676">
        <v>2013</v>
      </c>
    </row>
    <row r="677" spans="1:2" x14ac:dyDescent="0.25">
      <c r="A677" t="s">
        <v>3005</v>
      </c>
      <c r="B677">
        <v>2024</v>
      </c>
    </row>
    <row r="678" spans="1:2" x14ac:dyDescent="0.25">
      <c r="A678" s="3" t="s">
        <v>518</v>
      </c>
      <c r="B678">
        <v>2015</v>
      </c>
    </row>
    <row r="679" spans="1:2" x14ac:dyDescent="0.25">
      <c r="A679" t="s">
        <v>2684</v>
      </c>
      <c r="B679">
        <v>2019</v>
      </c>
    </row>
    <row r="680" spans="1:2" x14ac:dyDescent="0.25">
      <c r="A680" t="s">
        <v>519</v>
      </c>
      <c r="B680">
        <v>2015</v>
      </c>
    </row>
    <row r="681" spans="1:2" x14ac:dyDescent="0.25">
      <c r="A681" t="s">
        <v>2562</v>
      </c>
      <c r="B681">
        <v>2022</v>
      </c>
    </row>
    <row r="682" spans="1:2" x14ac:dyDescent="0.25">
      <c r="A682" t="s">
        <v>2580</v>
      </c>
      <c r="B682">
        <v>2022</v>
      </c>
    </row>
    <row r="683" spans="1:2" x14ac:dyDescent="0.25">
      <c r="A683" t="s">
        <v>2908</v>
      </c>
      <c r="B683">
        <v>2023</v>
      </c>
    </row>
    <row r="684" spans="1:2" x14ac:dyDescent="0.25">
      <c r="A684" t="s">
        <v>2321</v>
      </c>
      <c r="B684">
        <v>2017</v>
      </c>
    </row>
    <row r="685" spans="1:2" x14ac:dyDescent="0.25">
      <c r="A685" s="3" t="s">
        <v>520</v>
      </c>
      <c r="B685">
        <v>2013</v>
      </c>
    </row>
    <row r="686" spans="1:2" x14ac:dyDescent="0.25">
      <c r="A686" t="s">
        <v>2883</v>
      </c>
      <c r="B686">
        <v>2020</v>
      </c>
    </row>
    <row r="687" spans="1:2" x14ac:dyDescent="0.25">
      <c r="A687" t="s">
        <v>2860</v>
      </c>
      <c r="B687">
        <v>2023</v>
      </c>
    </row>
    <row r="688" spans="1:2" x14ac:dyDescent="0.25">
      <c r="A688" t="s">
        <v>521</v>
      </c>
      <c r="B688">
        <v>2014</v>
      </c>
    </row>
    <row r="689" spans="1:2" x14ac:dyDescent="0.25">
      <c r="A689" t="s">
        <v>2755</v>
      </c>
      <c r="B689">
        <v>2023</v>
      </c>
    </row>
    <row r="690" spans="1:2" x14ac:dyDescent="0.25">
      <c r="A690" s="3" t="s">
        <v>522</v>
      </c>
      <c r="B690">
        <v>2013</v>
      </c>
    </row>
    <row r="691" spans="1:2" x14ac:dyDescent="0.25">
      <c r="A691" t="s">
        <v>523</v>
      </c>
      <c r="B691">
        <v>2016</v>
      </c>
    </row>
    <row r="692" spans="1:2" x14ac:dyDescent="0.25">
      <c r="A692" s="3" t="s">
        <v>524</v>
      </c>
      <c r="B692">
        <v>2013</v>
      </c>
    </row>
    <row r="693" spans="1:2" x14ac:dyDescent="0.25">
      <c r="A693" t="s">
        <v>1897</v>
      </c>
      <c r="B693">
        <v>2016</v>
      </c>
    </row>
    <row r="694" spans="1:2" x14ac:dyDescent="0.25">
      <c r="A694" t="s">
        <v>525</v>
      </c>
      <c r="B694">
        <v>2015</v>
      </c>
    </row>
    <row r="695" spans="1:2" x14ac:dyDescent="0.25">
      <c r="A695" s="3" t="s">
        <v>526</v>
      </c>
      <c r="B695">
        <v>2016</v>
      </c>
    </row>
    <row r="696" spans="1:2" x14ac:dyDescent="0.25">
      <c r="A696" t="s">
        <v>2076</v>
      </c>
      <c r="B696">
        <v>2020</v>
      </c>
    </row>
    <row r="697" spans="1:2" x14ac:dyDescent="0.25">
      <c r="A697" t="s">
        <v>2602</v>
      </c>
      <c r="B697">
        <v>2022</v>
      </c>
    </row>
    <row r="698" spans="1:2" x14ac:dyDescent="0.25">
      <c r="A698" s="3" t="s">
        <v>527</v>
      </c>
      <c r="B698">
        <v>2013</v>
      </c>
    </row>
    <row r="699" spans="1:2" x14ac:dyDescent="0.25">
      <c r="A699" s="3" t="s">
        <v>528</v>
      </c>
      <c r="B699">
        <v>2013</v>
      </c>
    </row>
    <row r="700" spans="1:2" x14ac:dyDescent="0.25">
      <c r="A700" s="3" t="s">
        <v>529</v>
      </c>
      <c r="B700">
        <v>2015</v>
      </c>
    </row>
    <row r="701" spans="1:2" x14ac:dyDescent="0.25">
      <c r="A701" t="s">
        <v>530</v>
      </c>
      <c r="B701">
        <v>2015</v>
      </c>
    </row>
    <row r="702" spans="1:2" x14ac:dyDescent="0.25">
      <c r="A702" s="3" t="s">
        <v>531</v>
      </c>
      <c r="B702">
        <v>2013</v>
      </c>
    </row>
    <row r="703" spans="1:2" x14ac:dyDescent="0.25">
      <c r="A703" t="s">
        <v>532</v>
      </c>
      <c r="B703">
        <v>2014</v>
      </c>
    </row>
    <row r="704" spans="1:2" x14ac:dyDescent="0.25">
      <c r="A704" t="s">
        <v>2864</v>
      </c>
      <c r="B704">
        <v>2023</v>
      </c>
    </row>
    <row r="705" spans="1:2" x14ac:dyDescent="0.25">
      <c r="A705" t="s">
        <v>533</v>
      </c>
      <c r="B705">
        <v>2017</v>
      </c>
    </row>
    <row r="706" spans="1:2" x14ac:dyDescent="0.25">
      <c r="A706" t="s">
        <v>1977</v>
      </c>
      <c r="B706">
        <v>2015</v>
      </c>
    </row>
    <row r="707" spans="1:2" x14ac:dyDescent="0.25">
      <c r="A707" s="3" t="s">
        <v>534</v>
      </c>
      <c r="B707">
        <v>2015</v>
      </c>
    </row>
    <row r="708" spans="1:2" x14ac:dyDescent="0.25">
      <c r="A708" t="s">
        <v>2062</v>
      </c>
      <c r="B708">
        <v>2020</v>
      </c>
    </row>
    <row r="709" spans="1:2" x14ac:dyDescent="0.25">
      <c r="A709" t="s">
        <v>2502</v>
      </c>
      <c r="B709">
        <v>2018</v>
      </c>
    </row>
    <row r="710" spans="1:2" x14ac:dyDescent="0.25">
      <c r="A710" t="s">
        <v>535</v>
      </c>
      <c r="B710">
        <v>2015</v>
      </c>
    </row>
    <row r="711" spans="1:2" x14ac:dyDescent="0.25">
      <c r="A711" t="s">
        <v>2103</v>
      </c>
      <c r="B711">
        <v>2020</v>
      </c>
    </row>
    <row r="712" spans="1:2" x14ac:dyDescent="0.25">
      <c r="A712" s="3" t="s">
        <v>536</v>
      </c>
      <c r="B712">
        <v>2013</v>
      </c>
    </row>
    <row r="713" spans="1:2" x14ac:dyDescent="0.25">
      <c r="A713" t="s">
        <v>537</v>
      </c>
      <c r="B713">
        <v>2015</v>
      </c>
    </row>
    <row r="714" spans="1:2" x14ac:dyDescent="0.25">
      <c r="A714" s="3" t="s">
        <v>538</v>
      </c>
      <c r="B714">
        <v>2014</v>
      </c>
    </row>
    <row r="715" spans="1:2" x14ac:dyDescent="0.25">
      <c r="A715" s="3" t="s">
        <v>539</v>
      </c>
      <c r="B715">
        <v>2014</v>
      </c>
    </row>
    <row r="716" spans="1:2" x14ac:dyDescent="0.25">
      <c r="A716" s="3" t="s">
        <v>540</v>
      </c>
      <c r="B716">
        <v>2014</v>
      </c>
    </row>
    <row r="717" spans="1:2" x14ac:dyDescent="0.25">
      <c r="A717" t="s">
        <v>2594</v>
      </c>
      <c r="B717">
        <v>2022</v>
      </c>
    </row>
    <row r="718" spans="1:2" x14ac:dyDescent="0.25">
      <c r="A718" t="s">
        <v>2648</v>
      </c>
      <c r="B718">
        <v>2022</v>
      </c>
    </row>
    <row r="719" spans="1:2" x14ac:dyDescent="0.25">
      <c r="A719" s="3" t="s">
        <v>541</v>
      </c>
      <c r="B719">
        <v>2014</v>
      </c>
    </row>
    <row r="720" spans="1:2" x14ac:dyDescent="0.25">
      <c r="A720" t="s">
        <v>2902</v>
      </c>
      <c r="B720">
        <v>2017</v>
      </c>
    </row>
    <row r="721" spans="1:2" x14ac:dyDescent="0.25">
      <c r="A721" s="3" t="s">
        <v>542</v>
      </c>
      <c r="B721">
        <v>2017</v>
      </c>
    </row>
    <row r="722" spans="1:2" x14ac:dyDescent="0.25">
      <c r="A722" t="s">
        <v>543</v>
      </c>
      <c r="B722">
        <v>2014</v>
      </c>
    </row>
    <row r="723" spans="1:2" x14ac:dyDescent="0.25">
      <c r="A723" s="3" t="s">
        <v>544</v>
      </c>
      <c r="B723">
        <v>2013</v>
      </c>
    </row>
    <row r="724" spans="1:2" x14ac:dyDescent="0.25">
      <c r="A724" t="s">
        <v>545</v>
      </c>
      <c r="B724">
        <v>2018</v>
      </c>
    </row>
    <row r="725" spans="1:2" x14ac:dyDescent="0.25">
      <c r="A725" t="s">
        <v>546</v>
      </c>
      <c r="B725">
        <v>2018</v>
      </c>
    </row>
    <row r="726" spans="1:2" x14ac:dyDescent="0.25">
      <c r="A726" t="s">
        <v>547</v>
      </c>
      <c r="B726">
        <v>2018</v>
      </c>
    </row>
    <row r="727" spans="1:2" x14ac:dyDescent="0.25">
      <c r="A727" t="s">
        <v>548</v>
      </c>
      <c r="B727">
        <v>2015</v>
      </c>
    </row>
    <row r="728" spans="1:2" x14ac:dyDescent="0.25">
      <c r="A728" t="s">
        <v>2055</v>
      </c>
      <c r="B728">
        <v>2020</v>
      </c>
    </row>
    <row r="729" spans="1:2" x14ac:dyDescent="0.25">
      <c r="A729" t="s">
        <v>549</v>
      </c>
      <c r="B729">
        <v>2018</v>
      </c>
    </row>
    <row r="730" spans="1:2" x14ac:dyDescent="0.25">
      <c r="A730" t="s">
        <v>550</v>
      </c>
      <c r="B730">
        <v>2016</v>
      </c>
    </row>
    <row r="731" spans="1:2" x14ac:dyDescent="0.25">
      <c r="A731" s="3" t="s">
        <v>551</v>
      </c>
      <c r="B731">
        <v>2015</v>
      </c>
    </row>
    <row r="732" spans="1:2" x14ac:dyDescent="0.25">
      <c r="A732" t="s">
        <v>2717</v>
      </c>
      <c r="B732">
        <v>2015</v>
      </c>
    </row>
    <row r="733" spans="1:2" x14ac:dyDescent="0.25">
      <c r="A733" t="s">
        <v>552</v>
      </c>
      <c r="B733">
        <v>2019</v>
      </c>
    </row>
    <row r="734" spans="1:2" x14ac:dyDescent="0.25">
      <c r="A734" t="s">
        <v>553</v>
      </c>
      <c r="B734">
        <v>2019</v>
      </c>
    </row>
    <row r="735" spans="1:2" x14ac:dyDescent="0.25">
      <c r="A735" t="s">
        <v>2021</v>
      </c>
      <c r="B735">
        <v>2020</v>
      </c>
    </row>
    <row r="736" spans="1:2" x14ac:dyDescent="0.25">
      <c r="A736" t="s">
        <v>3097</v>
      </c>
      <c r="B736">
        <v>2024</v>
      </c>
    </row>
    <row r="737" spans="1:2" x14ac:dyDescent="0.25">
      <c r="A737" s="3" t="s">
        <v>554</v>
      </c>
      <c r="B737">
        <v>2013</v>
      </c>
    </row>
    <row r="738" spans="1:2" x14ac:dyDescent="0.25">
      <c r="A738" t="s">
        <v>555</v>
      </c>
      <c r="B738">
        <v>2017</v>
      </c>
    </row>
    <row r="739" spans="1:2" x14ac:dyDescent="0.25">
      <c r="A739" t="s">
        <v>2649</v>
      </c>
      <c r="B739">
        <v>2022</v>
      </c>
    </row>
    <row r="740" spans="1:2" x14ac:dyDescent="0.25">
      <c r="A740" s="3" t="s">
        <v>556</v>
      </c>
      <c r="B740">
        <v>2013</v>
      </c>
    </row>
    <row r="741" spans="1:2" x14ac:dyDescent="0.25">
      <c r="A741" s="3" t="s">
        <v>557</v>
      </c>
      <c r="B741">
        <v>2013</v>
      </c>
    </row>
    <row r="742" spans="1:2" x14ac:dyDescent="0.25">
      <c r="A742" t="s">
        <v>558</v>
      </c>
      <c r="B742">
        <v>2014</v>
      </c>
    </row>
    <row r="743" spans="1:2" x14ac:dyDescent="0.25">
      <c r="A743" s="3" t="s">
        <v>559</v>
      </c>
      <c r="B743">
        <v>2017</v>
      </c>
    </row>
    <row r="744" spans="1:2" x14ac:dyDescent="0.25">
      <c r="A744" t="s">
        <v>2289</v>
      </c>
      <c r="B744">
        <v>2018</v>
      </c>
    </row>
    <row r="745" spans="1:2" x14ac:dyDescent="0.25">
      <c r="A745" t="s">
        <v>560</v>
      </c>
      <c r="B745">
        <v>2016</v>
      </c>
    </row>
    <row r="746" spans="1:2" x14ac:dyDescent="0.25">
      <c r="A746" t="s">
        <v>561</v>
      </c>
      <c r="B746">
        <v>2017</v>
      </c>
    </row>
    <row r="747" spans="1:2" x14ac:dyDescent="0.25">
      <c r="A747" s="3" t="s">
        <v>562</v>
      </c>
      <c r="B747">
        <v>2014</v>
      </c>
    </row>
    <row r="748" spans="1:2" x14ac:dyDescent="0.25">
      <c r="A748" t="s">
        <v>2091</v>
      </c>
      <c r="B748">
        <v>2020</v>
      </c>
    </row>
    <row r="749" spans="1:2" x14ac:dyDescent="0.25">
      <c r="A749" t="s">
        <v>563</v>
      </c>
      <c r="B749">
        <v>2014</v>
      </c>
    </row>
    <row r="750" spans="1:2" x14ac:dyDescent="0.25">
      <c r="A750" t="s">
        <v>3083</v>
      </c>
      <c r="B750">
        <v>2024</v>
      </c>
    </row>
    <row r="751" spans="1:2" x14ac:dyDescent="0.25">
      <c r="A751" t="s">
        <v>2718</v>
      </c>
      <c r="B751">
        <v>2019</v>
      </c>
    </row>
    <row r="752" spans="1:2" x14ac:dyDescent="0.25">
      <c r="A752" s="3" t="s">
        <v>564</v>
      </c>
      <c r="B752">
        <v>2015</v>
      </c>
    </row>
    <row r="753" spans="1:2" x14ac:dyDescent="0.25">
      <c r="A753" t="s">
        <v>2638</v>
      </c>
      <c r="B753">
        <v>2022</v>
      </c>
    </row>
    <row r="754" spans="1:2" x14ac:dyDescent="0.25">
      <c r="A754" t="s">
        <v>565</v>
      </c>
      <c r="B754">
        <v>2014</v>
      </c>
    </row>
    <row r="755" spans="1:2" x14ac:dyDescent="0.25">
      <c r="A755" t="s">
        <v>566</v>
      </c>
      <c r="B755">
        <v>2017</v>
      </c>
    </row>
    <row r="756" spans="1:2" x14ac:dyDescent="0.25">
      <c r="A756" s="3" t="s">
        <v>567</v>
      </c>
      <c r="B756">
        <v>2014</v>
      </c>
    </row>
    <row r="757" spans="1:2" x14ac:dyDescent="0.25">
      <c r="A757" t="s">
        <v>2072</v>
      </c>
      <c r="B757">
        <v>2020</v>
      </c>
    </row>
    <row r="758" spans="1:2" x14ac:dyDescent="0.25">
      <c r="A758" t="s">
        <v>2707</v>
      </c>
      <c r="B758">
        <v>2019</v>
      </c>
    </row>
    <row r="759" spans="1:2" x14ac:dyDescent="0.25">
      <c r="A759" s="3" t="s">
        <v>568</v>
      </c>
      <c r="B759">
        <v>2013</v>
      </c>
    </row>
    <row r="760" spans="1:2" x14ac:dyDescent="0.25">
      <c r="A760" t="s">
        <v>569</v>
      </c>
      <c r="B760">
        <v>2016</v>
      </c>
    </row>
    <row r="761" spans="1:2" x14ac:dyDescent="0.25">
      <c r="A761" t="s">
        <v>2363</v>
      </c>
      <c r="B761">
        <v>2021</v>
      </c>
    </row>
    <row r="762" spans="1:2" x14ac:dyDescent="0.25">
      <c r="A762" t="s">
        <v>3087</v>
      </c>
      <c r="B762">
        <v>2024</v>
      </c>
    </row>
    <row r="763" spans="1:2" x14ac:dyDescent="0.25">
      <c r="A763" t="s">
        <v>2335</v>
      </c>
      <c r="B763">
        <v>2021</v>
      </c>
    </row>
    <row r="764" spans="1:2" x14ac:dyDescent="0.25">
      <c r="A764" t="s">
        <v>2892</v>
      </c>
      <c r="B764">
        <v>2022</v>
      </c>
    </row>
    <row r="765" spans="1:2" x14ac:dyDescent="0.25">
      <c r="A765" t="s">
        <v>2379</v>
      </c>
      <c r="B765">
        <v>2021</v>
      </c>
    </row>
    <row r="766" spans="1:2" x14ac:dyDescent="0.25">
      <c r="A766" t="s">
        <v>2053</v>
      </c>
      <c r="B766">
        <v>2020</v>
      </c>
    </row>
    <row r="767" spans="1:2" x14ac:dyDescent="0.25">
      <c r="A767" t="s">
        <v>2817</v>
      </c>
      <c r="B767">
        <v>2023</v>
      </c>
    </row>
    <row r="768" spans="1:2" x14ac:dyDescent="0.25">
      <c r="A768" t="s">
        <v>570</v>
      </c>
      <c r="B768">
        <v>2017</v>
      </c>
    </row>
    <row r="769" spans="1:2" x14ac:dyDescent="0.25">
      <c r="A769" s="3" t="s">
        <v>571</v>
      </c>
      <c r="B769">
        <v>2014</v>
      </c>
    </row>
    <row r="770" spans="1:2" x14ac:dyDescent="0.25">
      <c r="A770" t="s">
        <v>572</v>
      </c>
      <c r="B770">
        <v>2015</v>
      </c>
    </row>
    <row r="771" spans="1:2" x14ac:dyDescent="0.25">
      <c r="A771" t="s">
        <v>573</v>
      </c>
      <c r="B771">
        <v>2018</v>
      </c>
    </row>
    <row r="772" spans="1:2" x14ac:dyDescent="0.25">
      <c r="A772" t="s">
        <v>2771</v>
      </c>
      <c r="B772">
        <v>2023</v>
      </c>
    </row>
    <row r="773" spans="1:2" x14ac:dyDescent="0.25">
      <c r="A773" t="s">
        <v>574</v>
      </c>
      <c r="B773">
        <v>2015</v>
      </c>
    </row>
    <row r="774" spans="1:2" x14ac:dyDescent="0.25">
      <c r="A774" t="s">
        <v>575</v>
      </c>
      <c r="B774">
        <v>2017</v>
      </c>
    </row>
    <row r="775" spans="1:2" x14ac:dyDescent="0.25">
      <c r="A775" t="s">
        <v>576</v>
      </c>
      <c r="B775">
        <v>2014</v>
      </c>
    </row>
    <row r="776" spans="1:2" x14ac:dyDescent="0.25">
      <c r="A776" t="s">
        <v>2645</v>
      </c>
      <c r="B776">
        <v>2022</v>
      </c>
    </row>
    <row r="777" spans="1:2" x14ac:dyDescent="0.25">
      <c r="A777" t="s">
        <v>2015</v>
      </c>
      <c r="B777">
        <v>2016</v>
      </c>
    </row>
    <row r="778" spans="1:2" x14ac:dyDescent="0.25">
      <c r="A778" s="3" t="s">
        <v>577</v>
      </c>
      <c r="B778">
        <v>2016</v>
      </c>
    </row>
    <row r="779" spans="1:2" x14ac:dyDescent="0.25">
      <c r="A779" t="s">
        <v>578</v>
      </c>
      <c r="B779">
        <v>2016</v>
      </c>
    </row>
    <row r="780" spans="1:2" x14ac:dyDescent="0.25">
      <c r="A780" s="3" t="s">
        <v>579</v>
      </c>
      <c r="B780">
        <v>2013</v>
      </c>
    </row>
    <row r="781" spans="1:2" x14ac:dyDescent="0.25">
      <c r="A781" t="s">
        <v>580</v>
      </c>
      <c r="B781">
        <v>2019</v>
      </c>
    </row>
    <row r="782" spans="1:2" x14ac:dyDescent="0.25">
      <c r="A782" t="s">
        <v>2417</v>
      </c>
      <c r="B782">
        <v>2021</v>
      </c>
    </row>
    <row r="783" spans="1:2" x14ac:dyDescent="0.25">
      <c r="A783" s="3" t="s">
        <v>581</v>
      </c>
      <c r="B783">
        <v>2016</v>
      </c>
    </row>
    <row r="784" spans="1:2" x14ac:dyDescent="0.25">
      <c r="A784" t="s">
        <v>582</v>
      </c>
      <c r="B784">
        <v>2016</v>
      </c>
    </row>
    <row r="785" spans="1:2" x14ac:dyDescent="0.25">
      <c r="A785" t="s">
        <v>583</v>
      </c>
      <c r="B785">
        <v>2014</v>
      </c>
    </row>
    <row r="786" spans="1:2" x14ac:dyDescent="0.25">
      <c r="A786" t="s">
        <v>584</v>
      </c>
      <c r="B786">
        <v>2014</v>
      </c>
    </row>
    <row r="787" spans="1:2" x14ac:dyDescent="0.25">
      <c r="A787" t="s">
        <v>2441</v>
      </c>
      <c r="B787">
        <v>2021</v>
      </c>
    </row>
    <row r="788" spans="1:2" x14ac:dyDescent="0.25">
      <c r="A788" s="3" t="s">
        <v>585</v>
      </c>
      <c r="B788">
        <v>2016</v>
      </c>
    </row>
    <row r="789" spans="1:2" x14ac:dyDescent="0.25">
      <c r="A789" t="s">
        <v>586</v>
      </c>
      <c r="B789">
        <v>2013</v>
      </c>
    </row>
    <row r="790" spans="1:2" x14ac:dyDescent="0.25">
      <c r="A790" t="s">
        <v>2378</v>
      </c>
      <c r="B790">
        <v>2021</v>
      </c>
    </row>
    <row r="791" spans="1:2" x14ac:dyDescent="0.25">
      <c r="A791" t="s">
        <v>587</v>
      </c>
      <c r="B791">
        <v>2014</v>
      </c>
    </row>
    <row r="792" spans="1:2" x14ac:dyDescent="0.25">
      <c r="A792" t="s">
        <v>2881</v>
      </c>
      <c r="B792">
        <v>2022</v>
      </c>
    </row>
    <row r="793" spans="1:2" x14ac:dyDescent="0.25">
      <c r="A793" t="s">
        <v>1986</v>
      </c>
      <c r="B793">
        <v>2019</v>
      </c>
    </row>
    <row r="794" spans="1:2" x14ac:dyDescent="0.25">
      <c r="A794" t="s">
        <v>588</v>
      </c>
      <c r="B794">
        <v>2019</v>
      </c>
    </row>
    <row r="795" spans="1:2" x14ac:dyDescent="0.25">
      <c r="A795" t="s">
        <v>589</v>
      </c>
      <c r="B795">
        <v>2016</v>
      </c>
    </row>
    <row r="796" spans="1:2" x14ac:dyDescent="0.25">
      <c r="A796" t="s">
        <v>590</v>
      </c>
      <c r="B796">
        <v>2019</v>
      </c>
    </row>
    <row r="797" spans="1:2" x14ac:dyDescent="0.25">
      <c r="A797" t="s">
        <v>591</v>
      </c>
      <c r="B797">
        <v>2014</v>
      </c>
    </row>
    <row r="798" spans="1:2" x14ac:dyDescent="0.25">
      <c r="A798" t="s">
        <v>2355</v>
      </c>
      <c r="B798">
        <v>2021</v>
      </c>
    </row>
    <row r="799" spans="1:2" x14ac:dyDescent="0.25">
      <c r="A799" t="s">
        <v>2723</v>
      </c>
      <c r="B799">
        <v>2021</v>
      </c>
    </row>
    <row r="800" spans="1:2" x14ac:dyDescent="0.25">
      <c r="A800" t="s">
        <v>592</v>
      </c>
      <c r="B800">
        <v>2014</v>
      </c>
    </row>
    <row r="801" spans="1:2" x14ac:dyDescent="0.25">
      <c r="A801" t="s">
        <v>2291</v>
      </c>
      <c r="B801">
        <v>2018</v>
      </c>
    </row>
    <row r="802" spans="1:2" x14ac:dyDescent="0.25">
      <c r="A802" t="s">
        <v>2436</v>
      </c>
      <c r="B802">
        <v>2021</v>
      </c>
    </row>
    <row r="803" spans="1:2" x14ac:dyDescent="0.25">
      <c r="A803" t="s">
        <v>2982</v>
      </c>
      <c r="B803">
        <v>2024</v>
      </c>
    </row>
    <row r="804" spans="1:2" x14ac:dyDescent="0.25">
      <c r="A804" s="3" t="s">
        <v>593</v>
      </c>
      <c r="B804">
        <v>2013</v>
      </c>
    </row>
    <row r="805" spans="1:2" x14ac:dyDescent="0.25">
      <c r="A805" t="s">
        <v>2411</v>
      </c>
      <c r="B805">
        <v>2021</v>
      </c>
    </row>
    <row r="806" spans="1:2" x14ac:dyDescent="0.25">
      <c r="A806" t="s">
        <v>594</v>
      </c>
      <c r="B806">
        <v>2018</v>
      </c>
    </row>
    <row r="807" spans="1:2" x14ac:dyDescent="0.25">
      <c r="A807" s="3" t="s">
        <v>595</v>
      </c>
      <c r="B807">
        <v>2013</v>
      </c>
    </row>
    <row r="808" spans="1:2" x14ac:dyDescent="0.25">
      <c r="A808" s="3" t="s">
        <v>596</v>
      </c>
      <c r="B808">
        <v>2013</v>
      </c>
    </row>
    <row r="809" spans="1:2" x14ac:dyDescent="0.25">
      <c r="A809" s="3" t="s">
        <v>597</v>
      </c>
      <c r="B809">
        <v>2013</v>
      </c>
    </row>
    <row r="810" spans="1:2" x14ac:dyDescent="0.25">
      <c r="A810" t="s">
        <v>3090</v>
      </c>
      <c r="B810">
        <v>2024</v>
      </c>
    </row>
    <row r="811" spans="1:2" x14ac:dyDescent="0.25">
      <c r="A811" t="s">
        <v>598</v>
      </c>
      <c r="B811">
        <v>2014</v>
      </c>
    </row>
    <row r="812" spans="1:2" x14ac:dyDescent="0.25">
      <c r="A812" s="3" t="s">
        <v>599</v>
      </c>
      <c r="B812">
        <v>2018</v>
      </c>
    </row>
    <row r="813" spans="1:2" x14ac:dyDescent="0.25">
      <c r="A813" s="3" t="s">
        <v>600</v>
      </c>
      <c r="B813">
        <v>2015</v>
      </c>
    </row>
    <row r="814" spans="1:2" x14ac:dyDescent="0.25">
      <c r="A814" t="s">
        <v>2743</v>
      </c>
      <c r="B814">
        <v>2023</v>
      </c>
    </row>
    <row r="815" spans="1:2" x14ac:dyDescent="0.25">
      <c r="A815" t="s">
        <v>2310</v>
      </c>
      <c r="B815">
        <v>2016</v>
      </c>
    </row>
    <row r="816" spans="1:2" x14ac:dyDescent="0.25">
      <c r="A816" t="s">
        <v>601</v>
      </c>
      <c r="B816">
        <v>2016</v>
      </c>
    </row>
    <row r="817" spans="1:2" x14ac:dyDescent="0.25">
      <c r="A817" s="3" t="s">
        <v>602</v>
      </c>
      <c r="B817">
        <v>2013</v>
      </c>
    </row>
    <row r="818" spans="1:2" x14ac:dyDescent="0.25">
      <c r="A818" s="3" t="s">
        <v>603</v>
      </c>
      <c r="B818">
        <v>2013</v>
      </c>
    </row>
    <row r="819" spans="1:2" x14ac:dyDescent="0.25">
      <c r="A819" s="3" t="s">
        <v>604</v>
      </c>
      <c r="B819">
        <v>2013</v>
      </c>
    </row>
    <row r="820" spans="1:2" x14ac:dyDescent="0.25">
      <c r="A820" s="3" t="s">
        <v>605</v>
      </c>
      <c r="B820">
        <v>2013</v>
      </c>
    </row>
    <row r="821" spans="1:2" x14ac:dyDescent="0.25">
      <c r="A821" s="3" t="s">
        <v>606</v>
      </c>
      <c r="B821">
        <v>2013</v>
      </c>
    </row>
    <row r="822" spans="1:2" x14ac:dyDescent="0.25">
      <c r="A822" t="s">
        <v>2786</v>
      </c>
      <c r="B822">
        <v>2023</v>
      </c>
    </row>
    <row r="823" spans="1:2" x14ac:dyDescent="0.25">
      <c r="A823" s="3" t="s">
        <v>1922</v>
      </c>
      <c r="B823">
        <v>2014</v>
      </c>
    </row>
    <row r="824" spans="1:2" x14ac:dyDescent="0.25">
      <c r="A824" t="s">
        <v>607</v>
      </c>
      <c r="B824">
        <v>2017</v>
      </c>
    </row>
    <row r="825" spans="1:2" x14ac:dyDescent="0.25">
      <c r="A825" t="s">
        <v>3047</v>
      </c>
      <c r="B825">
        <v>2024</v>
      </c>
    </row>
    <row r="826" spans="1:2" x14ac:dyDescent="0.25">
      <c r="A826" t="s">
        <v>2609</v>
      </c>
      <c r="B826">
        <v>2022</v>
      </c>
    </row>
    <row r="827" spans="1:2" x14ac:dyDescent="0.25">
      <c r="A827" t="s">
        <v>608</v>
      </c>
      <c r="B827">
        <v>2018</v>
      </c>
    </row>
    <row r="828" spans="1:2" x14ac:dyDescent="0.25">
      <c r="A828" t="s">
        <v>2839</v>
      </c>
      <c r="B828">
        <v>2023</v>
      </c>
    </row>
    <row r="829" spans="1:2" x14ac:dyDescent="0.25">
      <c r="A829" t="s">
        <v>609</v>
      </c>
      <c r="B829">
        <v>2017</v>
      </c>
    </row>
    <row r="830" spans="1:2" x14ac:dyDescent="0.25">
      <c r="A830" t="s">
        <v>2676</v>
      </c>
      <c r="B830">
        <v>2021</v>
      </c>
    </row>
    <row r="831" spans="1:2" x14ac:dyDescent="0.25">
      <c r="A831" s="3" t="s">
        <v>610</v>
      </c>
      <c r="B831">
        <v>2013</v>
      </c>
    </row>
    <row r="832" spans="1:2" x14ac:dyDescent="0.25">
      <c r="A832" t="s">
        <v>2265</v>
      </c>
      <c r="B832">
        <v>2013</v>
      </c>
    </row>
    <row r="833" spans="1:2" x14ac:dyDescent="0.25">
      <c r="A833" s="3" t="s">
        <v>611</v>
      </c>
      <c r="B833">
        <v>2013</v>
      </c>
    </row>
    <row r="834" spans="1:2" x14ac:dyDescent="0.25">
      <c r="A834" t="s">
        <v>612</v>
      </c>
      <c r="B834">
        <v>2014</v>
      </c>
    </row>
    <row r="835" spans="1:2" x14ac:dyDescent="0.25">
      <c r="A835" t="s">
        <v>2826</v>
      </c>
      <c r="B835">
        <v>2023</v>
      </c>
    </row>
    <row r="836" spans="1:2" x14ac:dyDescent="0.25">
      <c r="A836" s="3" t="s">
        <v>613</v>
      </c>
      <c r="B836">
        <v>2013</v>
      </c>
    </row>
    <row r="837" spans="1:2" x14ac:dyDescent="0.25">
      <c r="A837" s="3" t="s">
        <v>614</v>
      </c>
      <c r="B837">
        <v>2016</v>
      </c>
    </row>
    <row r="838" spans="1:2" x14ac:dyDescent="0.25">
      <c r="A838" s="3" t="s">
        <v>615</v>
      </c>
      <c r="B838">
        <v>2013</v>
      </c>
    </row>
    <row r="839" spans="1:2" x14ac:dyDescent="0.25">
      <c r="A839" t="s">
        <v>616</v>
      </c>
      <c r="B839">
        <v>2017</v>
      </c>
    </row>
    <row r="840" spans="1:2" x14ac:dyDescent="0.25">
      <c r="A840" t="s">
        <v>617</v>
      </c>
      <c r="B840">
        <v>2018</v>
      </c>
    </row>
    <row r="841" spans="1:2" x14ac:dyDescent="0.25">
      <c r="A841" t="s">
        <v>618</v>
      </c>
      <c r="B841">
        <v>2018</v>
      </c>
    </row>
    <row r="842" spans="1:2" x14ac:dyDescent="0.25">
      <c r="A842" t="s">
        <v>619</v>
      </c>
      <c r="B842">
        <v>2017</v>
      </c>
    </row>
    <row r="843" spans="1:2" x14ac:dyDescent="0.25">
      <c r="A843" s="3" t="s">
        <v>620</v>
      </c>
      <c r="B843">
        <v>2013</v>
      </c>
    </row>
    <row r="844" spans="1:2" x14ac:dyDescent="0.25">
      <c r="A844" t="s">
        <v>621</v>
      </c>
      <c r="B844">
        <v>2015</v>
      </c>
    </row>
    <row r="845" spans="1:2" x14ac:dyDescent="0.25">
      <c r="A845" t="s">
        <v>622</v>
      </c>
      <c r="B845">
        <v>2014</v>
      </c>
    </row>
    <row r="846" spans="1:2" x14ac:dyDescent="0.25">
      <c r="A846" t="s">
        <v>2276</v>
      </c>
      <c r="B846">
        <v>2019</v>
      </c>
    </row>
    <row r="847" spans="1:2" x14ac:dyDescent="0.25">
      <c r="A847" t="s">
        <v>2905</v>
      </c>
      <c r="B847">
        <v>2016</v>
      </c>
    </row>
    <row r="848" spans="1:2" x14ac:dyDescent="0.25">
      <c r="A848" t="s">
        <v>2688</v>
      </c>
      <c r="B848">
        <v>2018</v>
      </c>
    </row>
    <row r="849" spans="1:2" x14ac:dyDescent="0.25">
      <c r="A849" t="s">
        <v>2975</v>
      </c>
      <c r="B849">
        <v>2024</v>
      </c>
    </row>
    <row r="850" spans="1:2" x14ac:dyDescent="0.25">
      <c r="A850" t="s">
        <v>2738</v>
      </c>
      <c r="B850">
        <v>2018</v>
      </c>
    </row>
    <row r="851" spans="1:2" x14ac:dyDescent="0.25">
      <c r="A851" t="s">
        <v>2472</v>
      </c>
      <c r="B851">
        <v>2018</v>
      </c>
    </row>
    <row r="852" spans="1:2" x14ac:dyDescent="0.25">
      <c r="A852" t="s">
        <v>623</v>
      </c>
      <c r="B852">
        <v>2015</v>
      </c>
    </row>
    <row r="853" spans="1:2" x14ac:dyDescent="0.25">
      <c r="A853" s="3" t="s">
        <v>624</v>
      </c>
      <c r="B853">
        <v>2014</v>
      </c>
    </row>
    <row r="854" spans="1:2" x14ac:dyDescent="0.25">
      <c r="A854" s="3" t="s">
        <v>625</v>
      </c>
      <c r="B854">
        <v>2013</v>
      </c>
    </row>
    <row r="855" spans="1:2" x14ac:dyDescent="0.25">
      <c r="A855" t="s">
        <v>626</v>
      </c>
      <c r="B855">
        <v>2018</v>
      </c>
    </row>
    <row r="856" spans="1:2" x14ac:dyDescent="0.25">
      <c r="A856" s="3" t="s">
        <v>627</v>
      </c>
      <c r="B856">
        <v>2013</v>
      </c>
    </row>
    <row r="857" spans="1:2" x14ac:dyDescent="0.25">
      <c r="A857" t="s">
        <v>628</v>
      </c>
      <c r="B857">
        <v>2014</v>
      </c>
    </row>
    <row r="858" spans="1:2" x14ac:dyDescent="0.25">
      <c r="A858" t="s">
        <v>2375</v>
      </c>
      <c r="B858">
        <v>2021</v>
      </c>
    </row>
    <row r="859" spans="1:2" x14ac:dyDescent="0.25">
      <c r="A859" t="s">
        <v>629</v>
      </c>
      <c r="B859">
        <v>2015</v>
      </c>
    </row>
    <row r="860" spans="1:2" x14ac:dyDescent="0.25">
      <c r="A860" t="s">
        <v>2288</v>
      </c>
      <c r="B860">
        <v>2019</v>
      </c>
    </row>
    <row r="861" spans="1:2" x14ac:dyDescent="0.25">
      <c r="A861" t="s">
        <v>2463</v>
      </c>
      <c r="B861">
        <v>2020</v>
      </c>
    </row>
    <row r="862" spans="1:2" x14ac:dyDescent="0.25">
      <c r="A862" s="3" t="s">
        <v>630</v>
      </c>
      <c r="B862">
        <v>2016</v>
      </c>
    </row>
    <row r="863" spans="1:2" x14ac:dyDescent="0.25">
      <c r="A863" s="3" t="s">
        <v>631</v>
      </c>
      <c r="B863">
        <v>2014</v>
      </c>
    </row>
    <row r="864" spans="1:2" x14ac:dyDescent="0.25">
      <c r="A864" t="s">
        <v>632</v>
      </c>
      <c r="B864">
        <v>2016</v>
      </c>
    </row>
    <row r="865" spans="1:2" x14ac:dyDescent="0.25">
      <c r="A865" t="s">
        <v>2496</v>
      </c>
      <c r="B865">
        <v>2020</v>
      </c>
    </row>
    <row r="866" spans="1:2" x14ac:dyDescent="0.25">
      <c r="A866" s="3" t="s">
        <v>633</v>
      </c>
      <c r="B866">
        <v>2015</v>
      </c>
    </row>
    <row r="867" spans="1:2" x14ac:dyDescent="0.25">
      <c r="A867" t="s">
        <v>2413</v>
      </c>
      <c r="B867">
        <v>2021</v>
      </c>
    </row>
    <row r="868" spans="1:2" x14ac:dyDescent="0.25">
      <c r="A868" t="s">
        <v>634</v>
      </c>
      <c r="B868">
        <v>2014</v>
      </c>
    </row>
    <row r="869" spans="1:2" x14ac:dyDescent="0.25">
      <c r="A869" s="3" t="s">
        <v>635</v>
      </c>
      <c r="B869">
        <v>2013</v>
      </c>
    </row>
    <row r="870" spans="1:2" x14ac:dyDescent="0.25">
      <c r="A870" t="s">
        <v>2263</v>
      </c>
      <c r="B870">
        <v>2018</v>
      </c>
    </row>
    <row r="871" spans="1:2" x14ac:dyDescent="0.25">
      <c r="A871" t="s">
        <v>636</v>
      </c>
      <c r="B871">
        <v>2015</v>
      </c>
    </row>
    <row r="872" spans="1:2" x14ac:dyDescent="0.25">
      <c r="A872" t="s">
        <v>637</v>
      </c>
      <c r="B872">
        <v>2014</v>
      </c>
    </row>
    <row r="873" spans="1:2" x14ac:dyDescent="0.25">
      <c r="A873" s="3" t="s">
        <v>638</v>
      </c>
      <c r="B873">
        <v>2013</v>
      </c>
    </row>
    <row r="874" spans="1:2" x14ac:dyDescent="0.25">
      <c r="A874" t="s">
        <v>639</v>
      </c>
      <c r="B874">
        <v>2019</v>
      </c>
    </row>
    <row r="875" spans="1:2" x14ac:dyDescent="0.25">
      <c r="A875" t="s">
        <v>640</v>
      </c>
      <c r="B875">
        <v>2014</v>
      </c>
    </row>
    <row r="876" spans="1:2" x14ac:dyDescent="0.25">
      <c r="A876" t="s">
        <v>2377</v>
      </c>
      <c r="B876">
        <v>2021</v>
      </c>
    </row>
    <row r="877" spans="1:2" x14ac:dyDescent="0.25">
      <c r="A877" s="3" t="s">
        <v>641</v>
      </c>
      <c r="B877">
        <v>2013</v>
      </c>
    </row>
    <row r="878" spans="1:2" x14ac:dyDescent="0.25">
      <c r="A878" t="s">
        <v>2089</v>
      </c>
      <c r="B878">
        <v>2020</v>
      </c>
    </row>
    <row r="879" spans="1:2" x14ac:dyDescent="0.25">
      <c r="A879" t="s">
        <v>642</v>
      </c>
      <c r="B879">
        <v>2017</v>
      </c>
    </row>
    <row r="880" spans="1:2" x14ac:dyDescent="0.25">
      <c r="A880" t="s">
        <v>643</v>
      </c>
      <c r="B880">
        <v>2018</v>
      </c>
    </row>
    <row r="881" spans="1:2" x14ac:dyDescent="0.25">
      <c r="A881" t="s">
        <v>2060</v>
      </c>
      <c r="B881">
        <v>2020</v>
      </c>
    </row>
    <row r="882" spans="1:2" x14ac:dyDescent="0.25">
      <c r="A882" s="3" t="s">
        <v>644</v>
      </c>
      <c r="B882">
        <v>2013</v>
      </c>
    </row>
    <row r="883" spans="1:2" x14ac:dyDescent="0.25">
      <c r="A883" s="3" t="s">
        <v>645</v>
      </c>
      <c r="B883">
        <v>2013</v>
      </c>
    </row>
    <row r="884" spans="1:2" x14ac:dyDescent="0.25">
      <c r="A884" t="s">
        <v>2888</v>
      </c>
      <c r="B884">
        <v>2018</v>
      </c>
    </row>
    <row r="885" spans="1:2" x14ac:dyDescent="0.25">
      <c r="A885" t="s">
        <v>2612</v>
      </c>
      <c r="B885">
        <v>2022</v>
      </c>
    </row>
    <row r="886" spans="1:2" x14ac:dyDescent="0.25">
      <c r="A886" t="s">
        <v>646</v>
      </c>
      <c r="B886">
        <v>2019</v>
      </c>
    </row>
    <row r="887" spans="1:2" x14ac:dyDescent="0.25">
      <c r="A887" t="s">
        <v>2679</v>
      </c>
      <c r="B887">
        <v>2019</v>
      </c>
    </row>
    <row r="888" spans="1:2" x14ac:dyDescent="0.25">
      <c r="A888" s="3" t="s">
        <v>647</v>
      </c>
      <c r="B888">
        <v>2013</v>
      </c>
    </row>
    <row r="889" spans="1:2" x14ac:dyDescent="0.25">
      <c r="A889" t="s">
        <v>648</v>
      </c>
      <c r="B889">
        <v>2014</v>
      </c>
    </row>
    <row r="890" spans="1:2" x14ac:dyDescent="0.25">
      <c r="A890" t="s">
        <v>649</v>
      </c>
      <c r="B890">
        <v>2016</v>
      </c>
    </row>
    <row r="891" spans="1:2" x14ac:dyDescent="0.25">
      <c r="A891" t="s">
        <v>650</v>
      </c>
      <c r="B891">
        <v>2017</v>
      </c>
    </row>
    <row r="892" spans="1:2" x14ac:dyDescent="0.25">
      <c r="A892" t="s">
        <v>651</v>
      </c>
      <c r="B892">
        <v>2019</v>
      </c>
    </row>
    <row r="893" spans="1:2" x14ac:dyDescent="0.25">
      <c r="A893" t="s">
        <v>652</v>
      </c>
      <c r="B893">
        <v>2019</v>
      </c>
    </row>
    <row r="894" spans="1:2" x14ac:dyDescent="0.25">
      <c r="A894" s="3" t="s">
        <v>653</v>
      </c>
      <c r="B894">
        <v>2013</v>
      </c>
    </row>
    <row r="895" spans="1:2" x14ac:dyDescent="0.25">
      <c r="A895" t="s">
        <v>654</v>
      </c>
      <c r="B895">
        <v>2016</v>
      </c>
    </row>
    <row r="896" spans="1:2" x14ac:dyDescent="0.25">
      <c r="A896" t="s">
        <v>655</v>
      </c>
      <c r="B896">
        <v>2018</v>
      </c>
    </row>
    <row r="897" spans="1:2" x14ac:dyDescent="0.25">
      <c r="A897" t="s">
        <v>1887</v>
      </c>
      <c r="B897">
        <v>2019</v>
      </c>
    </row>
    <row r="898" spans="1:2" x14ac:dyDescent="0.25">
      <c r="A898" s="3" t="s">
        <v>656</v>
      </c>
      <c r="B898">
        <v>2013</v>
      </c>
    </row>
    <row r="899" spans="1:2" x14ac:dyDescent="0.25">
      <c r="A899" t="s">
        <v>2056</v>
      </c>
      <c r="B899">
        <v>2020</v>
      </c>
    </row>
    <row r="900" spans="1:2" x14ac:dyDescent="0.25">
      <c r="A900" t="s">
        <v>657</v>
      </c>
      <c r="B900">
        <v>2015</v>
      </c>
    </row>
    <row r="901" spans="1:2" x14ac:dyDescent="0.25">
      <c r="A901" t="s">
        <v>658</v>
      </c>
      <c r="B901">
        <v>2014</v>
      </c>
    </row>
    <row r="902" spans="1:2" x14ac:dyDescent="0.25">
      <c r="A902" s="3" t="s">
        <v>659</v>
      </c>
      <c r="B902">
        <v>2013</v>
      </c>
    </row>
    <row r="903" spans="1:2" x14ac:dyDescent="0.25">
      <c r="A903" t="s">
        <v>2008</v>
      </c>
      <c r="B903">
        <v>2017</v>
      </c>
    </row>
    <row r="904" spans="1:2" x14ac:dyDescent="0.25">
      <c r="A904" t="s">
        <v>660</v>
      </c>
      <c r="B904">
        <v>2018</v>
      </c>
    </row>
    <row r="905" spans="1:2" x14ac:dyDescent="0.25">
      <c r="A905" s="3" t="s">
        <v>661</v>
      </c>
      <c r="B905">
        <v>2013</v>
      </c>
    </row>
    <row r="906" spans="1:2" x14ac:dyDescent="0.25">
      <c r="A906" t="s">
        <v>2279</v>
      </c>
      <c r="B906">
        <v>2013</v>
      </c>
    </row>
    <row r="907" spans="1:2" x14ac:dyDescent="0.25">
      <c r="A907" t="s">
        <v>2742</v>
      </c>
      <c r="B907">
        <v>2023</v>
      </c>
    </row>
    <row r="908" spans="1:2" x14ac:dyDescent="0.25">
      <c r="A908" t="s">
        <v>2040</v>
      </c>
      <c r="B908">
        <v>2020</v>
      </c>
    </row>
    <row r="909" spans="1:2" x14ac:dyDescent="0.25">
      <c r="A909" s="3" t="s">
        <v>662</v>
      </c>
      <c r="B909">
        <v>2013</v>
      </c>
    </row>
    <row r="910" spans="1:2" x14ac:dyDescent="0.25">
      <c r="A910" t="s">
        <v>663</v>
      </c>
      <c r="B910">
        <v>2014</v>
      </c>
    </row>
    <row r="911" spans="1:2" x14ac:dyDescent="0.25">
      <c r="A911" s="3" t="s">
        <v>664</v>
      </c>
      <c r="B911">
        <v>2016</v>
      </c>
    </row>
    <row r="912" spans="1:2" x14ac:dyDescent="0.25">
      <c r="A912" s="3" t="s">
        <v>665</v>
      </c>
      <c r="B912">
        <v>2013</v>
      </c>
    </row>
    <row r="913" spans="1:2" x14ac:dyDescent="0.25">
      <c r="A913" t="s">
        <v>2921</v>
      </c>
      <c r="B913">
        <v>2022</v>
      </c>
    </row>
    <row r="914" spans="1:2" x14ac:dyDescent="0.25">
      <c r="A914" t="s">
        <v>666</v>
      </c>
      <c r="B914">
        <v>2019</v>
      </c>
    </row>
    <row r="915" spans="1:2" x14ac:dyDescent="0.25">
      <c r="A915" t="s">
        <v>2519</v>
      </c>
      <c r="B915">
        <v>2020</v>
      </c>
    </row>
    <row r="916" spans="1:2" x14ac:dyDescent="0.25">
      <c r="A916" s="3" t="s">
        <v>667</v>
      </c>
      <c r="B916">
        <v>2013</v>
      </c>
    </row>
    <row r="917" spans="1:2" x14ac:dyDescent="0.25">
      <c r="A917" s="3" t="s">
        <v>668</v>
      </c>
      <c r="B917">
        <v>2014</v>
      </c>
    </row>
    <row r="918" spans="1:2" x14ac:dyDescent="0.25">
      <c r="A918" t="s">
        <v>2914</v>
      </c>
      <c r="B918">
        <v>2020</v>
      </c>
    </row>
    <row r="919" spans="1:2" x14ac:dyDescent="0.25">
      <c r="A919" s="3" t="s">
        <v>669</v>
      </c>
      <c r="B919">
        <v>2013</v>
      </c>
    </row>
    <row r="920" spans="1:2" x14ac:dyDescent="0.25">
      <c r="A920" s="3" t="s">
        <v>670</v>
      </c>
      <c r="B920">
        <v>2013</v>
      </c>
    </row>
    <row r="921" spans="1:2" x14ac:dyDescent="0.25">
      <c r="A921" s="3" t="s">
        <v>671</v>
      </c>
      <c r="B921">
        <v>2013</v>
      </c>
    </row>
    <row r="922" spans="1:2" x14ac:dyDescent="0.25">
      <c r="A922" t="s">
        <v>2716</v>
      </c>
      <c r="B922">
        <v>2019</v>
      </c>
    </row>
    <row r="923" spans="1:2" x14ac:dyDescent="0.25">
      <c r="A923" t="s">
        <v>2113</v>
      </c>
      <c r="B923">
        <v>2020</v>
      </c>
    </row>
    <row r="924" spans="1:2" x14ac:dyDescent="0.25">
      <c r="A924" t="s">
        <v>672</v>
      </c>
      <c r="B924">
        <v>2014</v>
      </c>
    </row>
    <row r="925" spans="1:2" x14ac:dyDescent="0.25">
      <c r="A925" t="s">
        <v>673</v>
      </c>
      <c r="B925">
        <v>2015</v>
      </c>
    </row>
    <row r="926" spans="1:2" x14ac:dyDescent="0.25">
      <c r="A926" t="s">
        <v>674</v>
      </c>
      <c r="B926">
        <v>2013</v>
      </c>
    </row>
    <row r="927" spans="1:2" x14ac:dyDescent="0.25">
      <c r="A927" t="s">
        <v>2525</v>
      </c>
      <c r="B927">
        <v>2017</v>
      </c>
    </row>
    <row r="928" spans="1:2" x14ac:dyDescent="0.25">
      <c r="A928" t="s">
        <v>675</v>
      </c>
      <c r="B928">
        <v>2017</v>
      </c>
    </row>
    <row r="929" spans="1:2" x14ac:dyDescent="0.25">
      <c r="A929" t="s">
        <v>676</v>
      </c>
      <c r="B929">
        <v>2018</v>
      </c>
    </row>
    <row r="930" spans="1:2" x14ac:dyDescent="0.25">
      <c r="A930" t="s">
        <v>677</v>
      </c>
      <c r="B930">
        <v>2016</v>
      </c>
    </row>
    <row r="931" spans="1:2" x14ac:dyDescent="0.25">
      <c r="A931" t="s">
        <v>678</v>
      </c>
      <c r="B931">
        <v>2015</v>
      </c>
    </row>
    <row r="932" spans="1:2" x14ac:dyDescent="0.25">
      <c r="A932" s="3" t="s">
        <v>679</v>
      </c>
      <c r="B932">
        <v>2015</v>
      </c>
    </row>
    <row r="933" spans="1:2" x14ac:dyDescent="0.25">
      <c r="A933" s="3" t="s">
        <v>680</v>
      </c>
      <c r="B933">
        <v>2015</v>
      </c>
    </row>
    <row r="934" spans="1:2" x14ac:dyDescent="0.25">
      <c r="A934" t="s">
        <v>681</v>
      </c>
      <c r="B934">
        <v>2017</v>
      </c>
    </row>
    <row r="935" spans="1:2" x14ac:dyDescent="0.25">
      <c r="A935" t="s">
        <v>2440</v>
      </c>
      <c r="B935">
        <v>2021</v>
      </c>
    </row>
    <row r="936" spans="1:2" x14ac:dyDescent="0.25">
      <c r="A936" t="s">
        <v>2801</v>
      </c>
      <c r="B936">
        <v>2023</v>
      </c>
    </row>
    <row r="937" spans="1:2" x14ac:dyDescent="0.25">
      <c r="A937" t="s">
        <v>682</v>
      </c>
      <c r="B937">
        <v>2017</v>
      </c>
    </row>
    <row r="938" spans="1:2" x14ac:dyDescent="0.25">
      <c r="A938" s="3" t="s">
        <v>683</v>
      </c>
      <c r="B938">
        <v>2016</v>
      </c>
    </row>
    <row r="939" spans="1:2" x14ac:dyDescent="0.25">
      <c r="A939" t="s">
        <v>684</v>
      </c>
      <c r="B939">
        <v>2014</v>
      </c>
    </row>
    <row r="940" spans="1:2" x14ac:dyDescent="0.25">
      <c r="A940" t="s">
        <v>2953</v>
      </c>
      <c r="B940">
        <v>2022</v>
      </c>
    </row>
    <row r="941" spans="1:2" x14ac:dyDescent="0.25">
      <c r="A941" s="3" t="s">
        <v>685</v>
      </c>
      <c r="B941">
        <v>2013</v>
      </c>
    </row>
    <row r="942" spans="1:2" x14ac:dyDescent="0.25">
      <c r="A942" s="3" t="s">
        <v>686</v>
      </c>
      <c r="B942">
        <v>2013</v>
      </c>
    </row>
    <row r="943" spans="1:2" x14ac:dyDescent="0.25">
      <c r="A943" t="s">
        <v>2629</v>
      </c>
      <c r="B943">
        <v>2022</v>
      </c>
    </row>
    <row r="944" spans="1:2" x14ac:dyDescent="0.25">
      <c r="A944" s="3" t="s">
        <v>687</v>
      </c>
      <c r="B944">
        <v>2015</v>
      </c>
    </row>
    <row r="945" spans="1:2" x14ac:dyDescent="0.25">
      <c r="A945" t="s">
        <v>2512</v>
      </c>
      <c r="B945">
        <v>2019</v>
      </c>
    </row>
    <row r="946" spans="1:2" x14ac:dyDescent="0.25">
      <c r="A946" s="3" t="s">
        <v>688</v>
      </c>
      <c r="B946">
        <v>2013</v>
      </c>
    </row>
    <row r="947" spans="1:2" x14ac:dyDescent="0.25">
      <c r="A947" s="3" t="s">
        <v>689</v>
      </c>
      <c r="B947">
        <v>2013</v>
      </c>
    </row>
    <row r="948" spans="1:2" x14ac:dyDescent="0.25">
      <c r="A948" t="s">
        <v>3076</v>
      </c>
      <c r="B948">
        <v>2024</v>
      </c>
    </row>
    <row r="949" spans="1:2" x14ac:dyDescent="0.25">
      <c r="A949" s="3" t="s">
        <v>690</v>
      </c>
      <c r="B949">
        <v>2013</v>
      </c>
    </row>
    <row r="950" spans="1:2" x14ac:dyDescent="0.25">
      <c r="A950" t="s">
        <v>691</v>
      </c>
      <c r="B950">
        <v>2013</v>
      </c>
    </row>
    <row r="951" spans="1:2" x14ac:dyDescent="0.25">
      <c r="A951" s="3" t="s">
        <v>692</v>
      </c>
      <c r="B951">
        <v>2013</v>
      </c>
    </row>
    <row r="952" spans="1:2" x14ac:dyDescent="0.25">
      <c r="A952" s="3" t="s">
        <v>693</v>
      </c>
      <c r="B952">
        <v>2013</v>
      </c>
    </row>
    <row r="953" spans="1:2" x14ac:dyDescent="0.25">
      <c r="A953" s="3" t="s">
        <v>694</v>
      </c>
      <c r="B953">
        <v>2013</v>
      </c>
    </row>
    <row r="954" spans="1:2" x14ac:dyDescent="0.25">
      <c r="A954" t="s">
        <v>2885</v>
      </c>
      <c r="B954">
        <v>2019</v>
      </c>
    </row>
    <row r="955" spans="1:2" x14ac:dyDescent="0.25">
      <c r="A955" t="s">
        <v>2396</v>
      </c>
      <c r="B955">
        <v>2021</v>
      </c>
    </row>
    <row r="956" spans="1:2" x14ac:dyDescent="0.25">
      <c r="A956" t="s">
        <v>695</v>
      </c>
      <c r="B956">
        <v>2015</v>
      </c>
    </row>
    <row r="957" spans="1:2" x14ac:dyDescent="0.25">
      <c r="A957" t="s">
        <v>696</v>
      </c>
      <c r="B957">
        <v>2015</v>
      </c>
    </row>
    <row r="958" spans="1:2" x14ac:dyDescent="0.25">
      <c r="A958" s="3" t="s">
        <v>697</v>
      </c>
      <c r="B958">
        <v>2016</v>
      </c>
    </row>
    <row r="959" spans="1:2" x14ac:dyDescent="0.25">
      <c r="A959" t="s">
        <v>2360</v>
      </c>
      <c r="B959">
        <v>2021</v>
      </c>
    </row>
    <row r="960" spans="1:2" x14ac:dyDescent="0.25">
      <c r="A960" t="s">
        <v>698</v>
      </c>
      <c r="B960">
        <v>2014</v>
      </c>
    </row>
    <row r="961" spans="1:2" x14ac:dyDescent="0.25">
      <c r="A961" t="s">
        <v>3011</v>
      </c>
      <c r="B961">
        <v>2024</v>
      </c>
    </row>
    <row r="962" spans="1:2" x14ac:dyDescent="0.25">
      <c r="A962" t="s">
        <v>2611</v>
      </c>
      <c r="B962">
        <v>2022</v>
      </c>
    </row>
    <row r="963" spans="1:2" x14ac:dyDescent="0.25">
      <c r="A963" t="s">
        <v>2788</v>
      </c>
      <c r="B963">
        <v>2023</v>
      </c>
    </row>
    <row r="964" spans="1:2" x14ac:dyDescent="0.25">
      <c r="A964" s="3" t="s">
        <v>699</v>
      </c>
      <c r="B964">
        <v>2013</v>
      </c>
    </row>
    <row r="965" spans="1:2" x14ac:dyDescent="0.25">
      <c r="A965" t="s">
        <v>2434</v>
      </c>
      <c r="B965">
        <v>2021</v>
      </c>
    </row>
    <row r="966" spans="1:2" x14ac:dyDescent="0.25">
      <c r="A966" s="3" t="s">
        <v>700</v>
      </c>
      <c r="B966">
        <v>2013</v>
      </c>
    </row>
    <row r="967" spans="1:2" x14ac:dyDescent="0.25">
      <c r="A967" s="3" t="s">
        <v>701</v>
      </c>
      <c r="B967">
        <v>2013</v>
      </c>
    </row>
    <row r="968" spans="1:2" x14ac:dyDescent="0.25">
      <c r="A968" s="3" t="s">
        <v>702</v>
      </c>
      <c r="B968">
        <v>2013</v>
      </c>
    </row>
    <row r="969" spans="1:2" x14ac:dyDescent="0.25">
      <c r="A969" t="s">
        <v>703</v>
      </c>
      <c r="B969">
        <v>2018</v>
      </c>
    </row>
    <row r="970" spans="1:2" x14ac:dyDescent="0.25">
      <c r="A970" t="s">
        <v>2474</v>
      </c>
      <c r="B970">
        <v>2018</v>
      </c>
    </row>
    <row r="971" spans="1:2" x14ac:dyDescent="0.25">
      <c r="A971" t="s">
        <v>2986</v>
      </c>
      <c r="B971">
        <v>2024</v>
      </c>
    </row>
    <row r="972" spans="1:2" x14ac:dyDescent="0.25">
      <c r="A972" s="3" t="s">
        <v>704</v>
      </c>
      <c r="B972">
        <v>2013</v>
      </c>
    </row>
    <row r="973" spans="1:2" x14ac:dyDescent="0.25">
      <c r="A973" t="s">
        <v>2504</v>
      </c>
      <c r="B973">
        <v>2020</v>
      </c>
    </row>
    <row r="974" spans="1:2" x14ac:dyDescent="0.25">
      <c r="A974" s="3" t="s">
        <v>705</v>
      </c>
      <c r="B974">
        <v>2015</v>
      </c>
    </row>
    <row r="975" spans="1:2" x14ac:dyDescent="0.25">
      <c r="A975" s="3" t="s">
        <v>706</v>
      </c>
      <c r="B975">
        <v>2015</v>
      </c>
    </row>
    <row r="976" spans="1:2" x14ac:dyDescent="0.25">
      <c r="A976" t="s">
        <v>707</v>
      </c>
      <c r="B976">
        <v>2019</v>
      </c>
    </row>
    <row r="977" spans="1:2" x14ac:dyDescent="0.25">
      <c r="A977" s="3" t="s">
        <v>708</v>
      </c>
      <c r="B977">
        <v>2015</v>
      </c>
    </row>
    <row r="978" spans="1:2" x14ac:dyDescent="0.25">
      <c r="A978" s="3" t="s">
        <v>709</v>
      </c>
      <c r="B978">
        <v>2013</v>
      </c>
    </row>
    <row r="979" spans="1:2" x14ac:dyDescent="0.25">
      <c r="A979" t="s">
        <v>710</v>
      </c>
      <c r="B979">
        <v>2014</v>
      </c>
    </row>
    <row r="980" spans="1:2" x14ac:dyDescent="0.25">
      <c r="A980" t="s">
        <v>711</v>
      </c>
      <c r="B980">
        <v>2019</v>
      </c>
    </row>
    <row r="981" spans="1:2" x14ac:dyDescent="0.25">
      <c r="A981" s="3" t="s">
        <v>712</v>
      </c>
      <c r="B981">
        <v>2013</v>
      </c>
    </row>
    <row r="982" spans="1:2" x14ac:dyDescent="0.25">
      <c r="A982" s="3" t="s">
        <v>713</v>
      </c>
      <c r="B982">
        <v>2013</v>
      </c>
    </row>
    <row r="983" spans="1:2" x14ac:dyDescent="0.25">
      <c r="A983" s="3" t="s">
        <v>1930</v>
      </c>
      <c r="B983">
        <v>2013</v>
      </c>
    </row>
    <row r="984" spans="1:2" x14ac:dyDescent="0.25">
      <c r="A984" s="3" t="s">
        <v>714</v>
      </c>
      <c r="B984">
        <v>2017</v>
      </c>
    </row>
    <row r="985" spans="1:2" x14ac:dyDescent="0.25">
      <c r="A985" t="s">
        <v>1981</v>
      </c>
      <c r="B985">
        <v>2018</v>
      </c>
    </row>
    <row r="986" spans="1:2" x14ac:dyDescent="0.25">
      <c r="A986" t="s">
        <v>715</v>
      </c>
      <c r="B986">
        <v>2018</v>
      </c>
    </row>
    <row r="987" spans="1:2" x14ac:dyDescent="0.25">
      <c r="A987" t="s">
        <v>2534</v>
      </c>
      <c r="B987">
        <v>2020</v>
      </c>
    </row>
    <row r="988" spans="1:2" x14ac:dyDescent="0.25">
      <c r="A988" s="3" t="s">
        <v>716</v>
      </c>
      <c r="B988">
        <v>2013</v>
      </c>
    </row>
    <row r="989" spans="1:2" x14ac:dyDescent="0.25">
      <c r="A989" s="3" t="s">
        <v>717</v>
      </c>
      <c r="B989">
        <v>2013</v>
      </c>
    </row>
    <row r="990" spans="1:2" x14ac:dyDescent="0.25">
      <c r="A990" t="s">
        <v>718</v>
      </c>
      <c r="B990">
        <v>2015</v>
      </c>
    </row>
    <row r="991" spans="1:2" x14ac:dyDescent="0.25">
      <c r="A991" s="3" t="s">
        <v>719</v>
      </c>
      <c r="B991">
        <v>2013</v>
      </c>
    </row>
    <row r="992" spans="1:2" x14ac:dyDescent="0.25">
      <c r="A992" t="s">
        <v>2061</v>
      </c>
      <c r="B992">
        <v>2020</v>
      </c>
    </row>
    <row r="993" spans="1:2" x14ac:dyDescent="0.25">
      <c r="A993" t="s">
        <v>720</v>
      </c>
      <c r="B993">
        <v>2016</v>
      </c>
    </row>
    <row r="994" spans="1:2" x14ac:dyDescent="0.25">
      <c r="A994" t="s">
        <v>3263</v>
      </c>
      <c r="B994">
        <v>2023</v>
      </c>
    </row>
    <row r="995" spans="1:2" x14ac:dyDescent="0.25">
      <c r="A995" t="s">
        <v>3039</v>
      </c>
      <c r="B995">
        <v>2024</v>
      </c>
    </row>
    <row r="996" spans="1:2" x14ac:dyDescent="0.25">
      <c r="A996" t="s">
        <v>721</v>
      </c>
      <c r="B996">
        <v>2018</v>
      </c>
    </row>
    <row r="997" spans="1:2" x14ac:dyDescent="0.25">
      <c r="A997" t="s">
        <v>722</v>
      </c>
      <c r="B997">
        <v>2015</v>
      </c>
    </row>
    <row r="998" spans="1:2" x14ac:dyDescent="0.25">
      <c r="A998" t="s">
        <v>723</v>
      </c>
      <c r="B998">
        <v>2015</v>
      </c>
    </row>
    <row r="999" spans="1:2" x14ac:dyDescent="0.25">
      <c r="A999" s="3" t="s">
        <v>724</v>
      </c>
      <c r="B999">
        <v>2015</v>
      </c>
    </row>
    <row r="1000" spans="1:2" x14ac:dyDescent="0.25">
      <c r="A1000" s="3" t="s">
        <v>725</v>
      </c>
      <c r="B1000">
        <v>2013</v>
      </c>
    </row>
    <row r="1001" spans="1:2" x14ac:dyDescent="0.25">
      <c r="A1001" t="s">
        <v>1893</v>
      </c>
      <c r="B1001">
        <v>2013</v>
      </c>
    </row>
    <row r="1002" spans="1:2" x14ac:dyDescent="0.25">
      <c r="A1002" t="s">
        <v>2300</v>
      </c>
      <c r="B1002">
        <v>2019</v>
      </c>
    </row>
    <row r="1003" spans="1:2" x14ac:dyDescent="0.25">
      <c r="A1003" t="s">
        <v>726</v>
      </c>
      <c r="B1003">
        <v>2015</v>
      </c>
    </row>
    <row r="1004" spans="1:2" x14ac:dyDescent="0.25">
      <c r="A1004" s="3" t="s">
        <v>727</v>
      </c>
      <c r="B1004">
        <v>2017</v>
      </c>
    </row>
    <row r="1005" spans="1:2" x14ac:dyDescent="0.25">
      <c r="A1005" t="s">
        <v>728</v>
      </c>
      <c r="B1005">
        <v>2016</v>
      </c>
    </row>
    <row r="1006" spans="1:2" x14ac:dyDescent="0.25">
      <c r="A1006" s="3" t="s">
        <v>729</v>
      </c>
      <c r="B1006">
        <v>2013</v>
      </c>
    </row>
    <row r="1007" spans="1:2" x14ac:dyDescent="0.25">
      <c r="A1007" t="s">
        <v>730</v>
      </c>
      <c r="B1007">
        <v>2014</v>
      </c>
    </row>
    <row r="1008" spans="1:2" x14ac:dyDescent="0.25">
      <c r="A1008" s="3" t="s">
        <v>731</v>
      </c>
      <c r="B1008">
        <v>2013</v>
      </c>
    </row>
    <row r="1009" spans="1:2" x14ac:dyDescent="0.25">
      <c r="A1009" t="s">
        <v>732</v>
      </c>
      <c r="B1009">
        <v>2015</v>
      </c>
    </row>
    <row r="1010" spans="1:2" x14ac:dyDescent="0.25">
      <c r="A1010" s="3" t="s">
        <v>733</v>
      </c>
      <c r="B1010">
        <v>2017</v>
      </c>
    </row>
    <row r="1011" spans="1:2" x14ac:dyDescent="0.25">
      <c r="A1011" t="s">
        <v>734</v>
      </c>
      <c r="B1011">
        <v>2014</v>
      </c>
    </row>
    <row r="1012" spans="1:2" x14ac:dyDescent="0.25">
      <c r="A1012" s="3" t="s">
        <v>735</v>
      </c>
      <c r="B1012">
        <v>2014</v>
      </c>
    </row>
    <row r="1013" spans="1:2" x14ac:dyDescent="0.25">
      <c r="A1013" s="3" t="s">
        <v>736</v>
      </c>
      <c r="B1013">
        <v>2013</v>
      </c>
    </row>
    <row r="1014" spans="1:2" x14ac:dyDescent="0.25">
      <c r="A1014" t="s">
        <v>2994</v>
      </c>
      <c r="B1014">
        <v>2024</v>
      </c>
    </row>
    <row r="1015" spans="1:2" x14ac:dyDescent="0.25">
      <c r="A1015" t="s">
        <v>2543</v>
      </c>
      <c r="B1015">
        <v>2022</v>
      </c>
    </row>
    <row r="1016" spans="1:2" x14ac:dyDescent="0.25">
      <c r="A1016" t="s">
        <v>2497</v>
      </c>
      <c r="B1016">
        <v>2020</v>
      </c>
    </row>
    <row r="1017" spans="1:2" x14ac:dyDescent="0.25">
      <c r="A1017" t="s">
        <v>2821</v>
      </c>
      <c r="B1017">
        <v>2023</v>
      </c>
    </row>
    <row r="1018" spans="1:2" x14ac:dyDescent="0.25">
      <c r="A1018" t="s">
        <v>737</v>
      </c>
      <c r="B1018">
        <v>2019</v>
      </c>
    </row>
    <row r="1019" spans="1:2" x14ac:dyDescent="0.25">
      <c r="A1019" t="s">
        <v>2579</v>
      </c>
      <c r="B1019">
        <v>2022</v>
      </c>
    </row>
    <row r="1020" spans="1:2" x14ac:dyDescent="0.25">
      <c r="A1020" s="3" t="s">
        <v>738</v>
      </c>
      <c r="B1020">
        <v>2016</v>
      </c>
    </row>
    <row r="1021" spans="1:2" x14ac:dyDescent="0.25">
      <c r="A1021" t="s">
        <v>739</v>
      </c>
      <c r="B1021">
        <v>2018</v>
      </c>
    </row>
    <row r="1022" spans="1:2" x14ac:dyDescent="0.25">
      <c r="A1022" t="s">
        <v>740</v>
      </c>
      <c r="B1022">
        <v>2015</v>
      </c>
    </row>
    <row r="1023" spans="1:2" x14ac:dyDescent="0.25">
      <c r="A1023" t="s">
        <v>741</v>
      </c>
      <c r="B1023">
        <v>2018</v>
      </c>
    </row>
    <row r="1024" spans="1:2" x14ac:dyDescent="0.25">
      <c r="A1024" t="s">
        <v>2308</v>
      </c>
      <c r="B1024">
        <v>2020</v>
      </c>
    </row>
    <row r="1025" spans="1:2" x14ac:dyDescent="0.25">
      <c r="A1025" t="s">
        <v>2564</v>
      </c>
      <c r="B1025">
        <v>2022</v>
      </c>
    </row>
    <row r="1026" spans="1:2" x14ac:dyDescent="0.25">
      <c r="A1026" t="s">
        <v>742</v>
      </c>
      <c r="B1026">
        <v>2018</v>
      </c>
    </row>
    <row r="1027" spans="1:2" x14ac:dyDescent="0.25">
      <c r="A1027" t="s">
        <v>2047</v>
      </c>
      <c r="B1027">
        <v>2020</v>
      </c>
    </row>
    <row r="1028" spans="1:2" x14ac:dyDescent="0.25">
      <c r="A1028" t="s">
        <v>2711</v>
      </c>
      <c r="B1028">
        <v>2021</v>
      </c>
    </row>
    <row r="1029" spans="1:2" x14ac:dyDescent="0.25">
      <c r="A1029" t="s">
        <v>743</v>
      </c>
      <c r="B1029">
        <v>2018</v>
      </c>
    </row>
    <row r="1030" spans="1:2" x14ac:dyDescent="0.25">
      <c r="A1030" s="3" t="s">
        <v>744</v>
      </c>
      <c r="B1030">
        <v>2013</v>
      </c>
    </row>
    <row r="1031" spans="1:2" x14ac:dyDescent="0.25">
      <c r="A1031" t="s">
        <v>745</v>
      </c>
      <c r="B1031">
        <v>2017</v>
      </c>
    </row>
    <row r="1032" spans="1:2" x14ac:dyDescent="0.25">
      <c r="A1032" t="s">
        <v>746</v>
      </c>
      <c r="B1032">
        <v>2019</v>
      </c>
    </row>
    <row r="1033" spans="1:2" x14ac:dyDescent="0.25">
      <c r="A1033" s="3" t="s">
        <v>747</v>
      </c>
      <c r="B1033">
        <v>2013</v>
      </c>
    </row>
    <row r="1034" spans="1:2" x14ac:dyDescent="0.25">
      <c r="A1034" s="3" t="s">
        <v>748</v>
      </c>
      <c r="B1034">
        <v>2015</v>
      </c>
    </row>
    <row r="1035" spans="1:2" x14ac:dyDescent="0.25">
      <c r="A1035" t="s">
        <v>749</v>
      </c>
      <c r="B1035">
        <v>2016</v>
      </c>
    </row>
    <row r="1036" spans="1:2" x14ac:dyDescent="0.25">
      <c r="A1036" t="s">
        <v>750</v>
      </c>
      <c r="B1036">
        <v>2016</v>
      </c>
    </row>
    <row r="1037" spans="1:2" x14ac:dyDescent="0.25">
      <c r="A1037" t="s">
        <v>2296</v>
      </c>
      <c r="B1037">
        <v>2013</v>
      </c>
    </row>
    <row r="1038" spans="1:2" x14ac:dyDescent="0.25">
      <c r="A1038" t="s">
        <v>751</v>
      </c>
      <c r="B1038">
        <v>2019</v>
      </c>
    </row>
    <row r="1039" spans="1:2" x14ac:dyDescent="0.25">
      <c r="A1039" t="s">
        <v>752</v>
      </c>
      <c r="B1039">
        <v>2015</v>
      </c>
    </row>
    <row r="1040" spans="1:2" x14ac:dyDescent="0.25">
      <c r="A1040" t="s">
        <v>753</v>
      </c>
      <c r="B1040">
        <v>2015</v>
      </c>
    </row>
    <row r="1041" spans="1:2" x14ac:dyDescent="0.25">
      <c r="A1041" t="s">
        <v>754</v>
      </c>
      <c r="B1041">
        <v>2015</v>
      </c>
    </row>
    <row r="1042" spans="1:2" x14ac:dyDescent="0.25">
      <c r="A1042" t="s">
        <v>755</v>
      </c>
      <c r="B1042">
        <v>2015</v>
      </c>
    </row>
    <row r="1043" spans="1:2" x14ac:dyDescent="0.25">
      <c r="A1043" t="s">
        <v>756</v>
      </c>
      <c r="B1043">
        <v>2017</v>
      </c>
    </row>
    <row r="1044" spans="1:2" x14ac:dyDescent="0.25">
      <c r="A1044" s="3" t="s">
        <v>757</v>
      </c>
      <c r="B1044">
        <v>2013</v>
      </c>
    </row>
    <row r="1045" spans="1:2" x14ac:dyDescent="0.25">
      <c r="A1045" t="s">
        <v>2595</v>
      </c>
      <c r="B1045">
        <v>2022</v>
      </c>
    </row>
    <row r="1046" spans="1:2" x14ac:dyDescent="0.25">
      <c r="A1046" t="s">
        <v>758</v>
      </c>
      <c r="B1046">
        <v>2017</v>
      </c>
    </row>
    <row r="1047" spans="1:2" x14ac:dyDescent="0.25">
      <c r="A1047" t="s">
        <v>759</v>
      </c>
      <c r="B1047">
        <v>2019</v>
      </c>
    </row>
    <row r="1048" spans="1:2" x14ac:dyDescent="0.25">
      <c r="A1048" t="s">
        <v>2687</v>
      </c>
      <c r="B1048">
        <v>2019</v>
      </c>
    </row>
    <row r="1049" spans="1:2" x14ac:dyDescent="0.25">
      <c r="A1049" s="3" t="s">
        <v>760</v>
      </c>
      <c r="B1049">
        <v>2013</v>
      </c>
    </row>
    <row r="1050" spans="1:2" x14ac:dyDescent="0.25">
      <c r="A1050" t="s">
        <v>2264</v>
      </c>
      <c r="B1050">
        <v>2019</v>
      </c>
    </row>
    <row r="1051" spans="1:2" x14ac:dyDescent="0.25">
      <c r="A1051" s="3" t="s">
        <v>761</v>
      </c>
      <c r="B1051">
        <v>2013</v>
      </c>
    </row>
    <row r="1052" spans="1:2" x14ac:dyDescent="0.25">
      <c r="A1052" s="3" t="s">
        <v>762</v>
      </c>
      <c r="B1052">
        <v>2013</v>
      </c>
    </row>
    <row r="1053" spans="1:2" x14ac:dyDescent="0.25">
      <c r="A1053" t="s">
        <v>2260</v>
      </c>
      <c r="B1053">
        <v>2015</v>
      </c>
    </row>
    <row r="1054" spans="1:2" x14ac:dyDescent="0.25">
      <c r="A1054" t="s">
        <v>2403</v>
      </c>
      <c r="B1054">
        <v>2021</v>
      </c>
    </row>
    <row r="1055" spans="1:2" x14ac:dyDescent="0.25">
      <c r="A1055" t="s">
        <v>763</v>
      </c>
      <c r="B1055">
        <v>2014</v>
      </c>
    </row>
    <row r="1056" spans="1:2" x14ac:dyDescent="0.25">
      <c r="A1056" t="s">
        <v>2643</v>
      </c>
      <c r="B1056">
        <v>2022</v>
      </c>
    </row>
    <row r="1057" spans="1:2" x14ac:dyDescent="0.25">
      <c r="A1057" s="3" t="s">
        <v>764</v>
      </c>
      <c r="B1057">
        <v>2016</v>
      </c>
    </row>
    <row r="1058" spans="1:2" x14ac:dyDescent="0.25">
      <c r="A1058" t="s">
        <v>2333</v>
      </c>
      <c r="B1058">
        <v>2021</v>
      </c>
    </row>
    <row r="1059" spans="1:2" x14ac:dyDescent="0.25">
      <c r="A1059" t="s">
        <v>765</v>
      </c>
      <c r="B1059">
        <v>2014</v>
      </c>
    </row>
    <row r="1060" spans="1:2" x14ac:dyDescent="0.25">
      <c r="A1060" t="s">
        <v>1885</v>
      </c>
      <c r="B1060">
        <v>2014</v>
      </c>
    </row>
    <row r="1061" spans="1:2" x14ac:dyDescent="0.25">
      <c r="A1061" t="s">
        <v>2978</v>
      </c>
      <c r="B1061">
        <v>2024</v>
      </c>
    </row>
    <row r="1062" spans="1:2" x14ac:dyDescent="0.25">
      <c r="A1062" s="3" t="s">
        <v>766</v>
      </c>
      <c r="B1062">
        <v>2013</v>
      </c>
    </row>
    <row r="1063" spans="1:2" x14ac:dyDescent="0.25">
      <c r="A1063" s="3" t="s">
        <v>767</v>
      </c>
      <c r="B1063">
        <v>2013</v>
      </c>
    </row>
    <row r="1064" spans="1:2" x14ac:dyDescent="0.25">
      <c r="A1064" t="s">
        <v>2090</v>
      </c>
      <c r="B1064">
        <v>2020</v>
      </c>
    </row>
    <row r="1065" spans="1:2" x14ac:dyDescent="0.25">
      <c r="A1065" t="s">
        <v>768</v>
      </c>
      <c r="B1065">
        <v>2018</v>
      </c>
    </row>
    <row r="1066" spans="1:2" x14ac:dyDescent="0.25">
      <c r="A1066" t="s">
        <v>2824</v>
      </c>
      <c r="B1066">
        <v>2023</v>
      </c>
    </row>
    <row r="1067" spans="1:2" x14ac:dyDescent="0.25">
      <c r="A1067" t="s">
        <v>769</v>
      </c>
      <c r="B1067">
        <v>2019</v>
      </c>
    </row>
    <row r="1068" spans="1:2" x14ac:dyDescent="0.25">
      <c r="A1068" t="s">
        <v>770</v>
      </c>
      <c r="B1068">
        <v>2019</v>
      </c>
    </row>
    <row r="1069" spans="1:2" x14ac:dyDescent="0.25">
      <c r="A1069" t="s">
        <v>771</v>
      </c>
      <c r="B1069">
        <v>2014</v>
      </c>
    </row>
    <row r="1070" spans="1:2" x14ac:dyDescent="0.25">
      <c r="A1070" s="3" t="s">
        <v>772</v>
      </c>
      <c r="B1070">
        <v>2013</v>
      </c>
    </row>
    <row r="1071" spans="1:2" x14ac:dyDescent="0.25">
      <c r="A1071" t="s">
        <v>2667</v>
      </c>
      <c r="B1071">
        <v>2019</v>
      </c>
    </row>
    <row r="1072" spans="1:2" x14ac:dyDescent="0.25">
      <c r="A1072" s="3" t="s">
        <v>773</v>
      </c>
      <c r="B1072">
        <v>2013</v>
      </c>
    </row>
    <row r="1073" spans="1:2" x14ac:dyDescent="0.25">
      <c r="A1073" t="s">
        <v>2459</v>
      </c>
      <c r="B1073">
        <v>2021</v>
      </c>
    </row>
    <row r="1074" spans="1:2" x14ac:dyDescent="0.25">
      <c r="A1074" t="s">
        <v>774</v>
      </c>
      <c r="B1074">
        <v>2019</v>
      </c>
    </row>
    <row r="1075" spans="1:2" x14ac:dyDescent="0.25">
      <c r="A1075" t="s">
        <v>2591</v>
      </c>
      <c r="B1075">
        <v>2022</v>
      </c>
    </row>
    <row r="1076" spans="1:2" x14ac:dyDescent="0.25">
      <c r="A1076" t="s">
        <v>2111</v>
      </c>
      <c r="B1076">
        <v>2020</v>
      </c>
    </row>
    <row r="1077" spans="1:2" x14ac:dyDescent="0.25">
      <c r="A1077" t="s">
        <v>2092</v>
      </c>
      <c r="B1077">
        <v>2020</v>
      </c>
    </row>
    <row r="1078" spans="1:2" x14ac:dyDescent="0.25">
      <c r="A1078" s="3" t="s">
        <v>775</v>
      </c>
      <c r="B1078">
        <v>2013</v>
      </c>
    </row>
    <row r="1079" spans="1:2" x14ac:dyDescent="0.25">
      <c r="A1079" t="s">
        <v>2389</v>
      </c>
      <c r="B1079">
        <v>2021</v>
      </c>
    </row>
    <row r="1080" spans="1:2" x14ac:dyDescent="0.25">
      <c r="A1080" t="s">
        <v>3245</v>
      </c>
      <c r="B1080">
        <v>2020</v>
      </c>
    </row>
    <row r="1081" spans="1:2" x14ac:dyDescent="0.25">
      <c r="A1081" t="s">
        <v>2959</v>
      </c>
      <c r="B1081">
        <v>2024</v>
      </c>
    </row>
    <row r="1082" spans="1:2" x14ac:dyDescent="0.25">
      <c r="A1082" t="s">
        <v>776</v>
      </c>
      <c r="B1082">
        <v>2013</v>
      </c>
    </row>
    <row r="1083" spans="1:2" x14ac:dyDescent="0.25">
      <c r="A1083" s="3" t="s">
        <v>777</v>
      </c>
      <c r="B1083">
        <v>2013</v>
      </c>
    </row>
    <row r="1084" spans="1:2" x14ac:dyDescent="0.25">
      <c r="A1084" t="s">
        <v>778</v>
      </c>
      <c r="B1084">
        <v>2015</v>
      </c>
    </row>
    <row r="1085" spans="1:2" x14ac:dyDescent="0.25">
      <c r="A1085" t="s">
        <v>779</v>
      </c>
      <c r="B1085">
        <v>2018</v>
      </c>
    </row>
    <row r="1086" spans="1:2" x14ac:dyDescent="0.25">
      <c r="A1086" s="3" t="s">
        <v>780</v>
      </c>
      <c r="B1086">
        <v>2013</v>
      </c>
    </row>
    <row r="1087" spans="1:2" x14ac:dyDescent="0.25">
      <c r="A1087" t="s">
        <v>2898</v>
      </c>
      <c r="B1087">
        <v>2023</v>
      </c>
    </row>
    <row r="1088" spans="1:2" x14ac:dyDescent="0.25">
      <c r="A1088" s="3" t="s">
        <v>781</v>
      </c>
      <c r="B1088">
        <v>2015</v>
      </c>
    </row>
    <row r="1089" spans="1:2" x14ac:dyDescent="0.25">
      <c r="A1089" t="s">
        <v>2535</v>
      </c>
      <c r="B1089">
        <v>2015</v>
      </c>
    </row>
    <row r="1090" spans="1:2" x14ac:dyDescent="0.25">
      <c r="A1090" s="3" t="s">
        <v>782</v>
      </c>
      <c r="B1090">
        <v>2013</v>
      </c>
    </row>
    <row r="1091" spans="1:2" x14ac:dyDescent="0.25">
      <c r="A1091" t="s">
        <v>783</v>
      </c>
      <c r="B1091">
        <v>2017</v>
      </c>
    </row>
    <row r="1092" spans="1:2" x14ac:dyDescent="0.25">
      <c r="A1092" t="s">
        <v>2093</v>
      </c>
      <c r="B1092">
        <v>2020</v>
      </c>
    </row>
    <row r="1093" spans="1:2" x14ac:dyDescent="0.25">
      <c r="A1093" t="s">
        <v>784</v>
      </c>
      <c r="B1093">
        <v>2019</v>
      </c>
    </row>
    <row r="1094" spans="1:2" x14ac:dyDescent="0.25">
      <c r="A1094" s="3" t="s">
        <v>785</v>
      </c>
      <c r="B1094">
        <v>2017</v>
      </c>
    </row>
    <row r="1095" spans="1:2" x14ac:dyDescent="0.25">
      <c r="A1095" s="3" t="s">
        <v>786</v>
      </c>
      <c r="B1095">
        <v>2017</v>
      </c>
    </row>
    <row r="1096" spans="1:2" x14ac:dyDescent="0.25">
      <c r="A1096" t="s">
        <v>2778</v>
      </c>
      <c r="B1096">
        <v>2023</v>
      </c>
    </row>
    <row r="1097" spans="1:2" x14ac:dyDescent="0.25">
      <c r="A1097" t="s">
        <v>787</v>
      </c>
      <c r="B1097">
        <v>2016</v>
      </c>
    </row>
    <row r="1098" spans="1:2" x14ac:dyDescent="0.25">
      <c r="A1098" t="s">
        <v>788</v>
      </c>
      <c r="B1098">
        <v>2016</v>
      </c>
    </row>
    <row r="1099" spans="1:2" x14ac:dyDescent="0.25">
      <c r="A1099" t="s">
        <v>2845</v>
      </c>
      <c r="B1099">
        <v>2023</v>
      </c>
    </row>
    <row r="1100" spans="1:2" x14ac:dyDescent="0.25">
      <c r="A1100" t="s">
        <v>789</v>
      </c>
      <c r="B1100">
        <v>2015</v>
      </c>
    </row>
    <row r="1101" spans="1:2" x14ac:dyDescent="0.25">
      <c r="A1101" s="3" t="s">
        <v>790</v>
      </c>
      <c r="B1101">
        <v>2016</v>
      </c>
    </row>
    <row r="1102" spans="1:2" x14ac:dyDescent="0.25">
      <c r="A1102" t="s">
        <v>2066</v>
      </c>
      <c r="B1102">
        <v>2020</v>
      </c>
    </row>
    <row r="1103" spans="1:2" x14ac:dyDescent="0.25">
      <c r="A1103" t="s">
        <v>2382</v>
      </c>
      <c r="B1103">
        <v>2021</v>
      </c>
    </row>
    <row r="1104" spans="1:2" x14ac:dyDescent="0.25">
      <c r="A1104" t="s">
        <v>2849</v>
      </c>
      <c r="B1104">
        <v>2023</v>
      </c>
    </row>
    <row r="1105" spans="1:2" x14ac:dyDescent="0.25">
      <c r="A1105" s="3" t="s">
        <v>791</v>
      </c>
      <c r="B1105">
        <v>2018</v>
      </c>
    </row>
    <row r="1106" spans="1:2" x14ac:dyDescent="0.25">
      <c r="A1106" t="s">
        <v>792</v>
      </c>
      <c r="B1106">
        <v>2018</v>
      </c>
    </row>
    <row r="1107" spans="1:2" x14ac:dyDescent="0.25">
      <c r="A1107" t="s">
        <v>793</v>
      </c>
      <c r="B1107">
        <v>2015</v>
      </c>
    </row>
    <row r="1108" spans="1:2" x14ac:dyDescent="0.25">
      <c r="A1108" t="s">
        <v>794</v>
      </c>
      <c r="B1108">
        <v>2014</v>
      </c>
    </row>
    <row r="1109" spans="1:2" x14ac:dyDescent="0.25">
      <c r="A1109" s="3" t="s">
        <v>795</v>
      </c>
      <c r="B1109">
        <v>2013</v>
      </c>
    </row>
    <row r="1110" spans="1:2" x14ac:dyDescent="0.25">
      <c r="A1110" t="s">
        <v>796</v>
      </c>
      <c r="B1110">
        <v>2015</v>
      </c>
    </row>
    <row r="1111" spans="1:2" x14ac:dyDescent="0.25">
      <c r="A1111" t="s">
        <v>797</v>
      </c>
      <c r="B1111">
        <v>2014</v>
      </c>
    </row>
    <row r="1112" spans="1:2" x14ac:dyDescent="0.25">
      <c r="A1112" s="3" t="s">
        <v>798</v>
      </c>
      <c r="B1112">
        <v>2013</v>
      </c>
    </row>
    <row r="1113" spans="1:2" x14ac:dyDescent="0.25">
      <c r="A1113" t="s">
        <v>2003</v>
      </c>
      <c r="B1113">
        <v>2013</v>
      </c>
    </row>
    <row r="1114" spans="1:2" x14ac:dyDescent="0.25">
      <c r="A1114" s="3" t="s">
        <v>799</v>
      </c>
      <c r="B1114">
        <v>2013</v>
      </c>
    </row>
    <row r="1115" spans="1:2" x14ac:dyDescent="0.25">
      <c r="A1115" t="s">
        <v>2004</v>
      </c>
      <c r="B1115">
        <v>2013</v>
      </c>
    </row>
    <row r="1116" spans="1:2" x14ac:dyDescent="0.25">
      <c r="A1116" t="s">
        <v>3062</v>
      </c>
      <c r="B1116">
        <v>2024</v>
      </c>
    </row>
    <row r="1117" spans="1:2" x14ac:dyDescent="0.25">
      <c r="A1117" s="3" t="s">
        <v>800</v>
      </c>
      <c r="B1117">
        <v>2015</v>
      </c>
    </row>
    <row r="1118" spans="1:2" x14ac:dyDescent="0.25">
      <c r="A1118" t="s">
        <v>801</v>
      </c>
      <c r="B1118">
        <v>2016</v>
      </c>
    </row>
    <row r="1119" spans="1:2" x14ac:dyDescent="0.25">
      <c r="A1119" t="s">
        <v>802</v>
      </c>
      <c r="B1119">
        <v>2016</v>
      </c>
    </row>
    <row r="1120" spans="1:2" x14ac:dyDescent="0.25">
      <c r="A1120" t="s">
        <v>2036</v>
      </c>
      <c r="B1120">
        <v>2020</v>
      </c>
    </row>
    <row r="1121" spans="1:2" x14ac:dyDescent="0.25">
      <c r="A1121" t="s">
        <v>2106</v>
      </c>
      <c r="B1121">
        <v>2020</v>
      </c>
    </row>
    <row r="1122" spans="1:2" x14ac:dyDescent="0.25">
      <c r="A1122" s="3" t="s">
        <v>803</v>
      </c>
      <c r="B1122">
        <v>2013</v>
      </c>
    </row>
    <row r="1123" spans="1:2" x14ac:dyDescent="0.25">
      <c r="A1123" t="s">
        <v>2109</v>
      </c>
      <c r="B1123">
        <v>2020</v>
      </c>
    </row>
    <row r="1124" spans="1:2" x14ac:dyDescent="0.25">
      <c r="A1124" s="3" t="s">
        <v>804</v>
      </c>
      <c r="B1124">
        <v>2013</v>
      </c>
    </row>
    <row r="1125" spans="1:2" x14ac:dyDescent="0.25">
      <c r="A1125" t="s">
        <v>805</v>
      </c>
      <c r="B1125">
        <v>2018</v>
      </c>
    </row>
    <row r="1126" spans="1:2" x14ac:dyDescent="0.25">
      <c r="A1126" s="3" t="s">
        <v>806</v>
      </c>
      <c r="B1126">
        <v>2017</v>
      </c>
    </row>
    <row r="1127" spans="1:2" x14ac:dyDescent="0.25">
      <c r="A1127" t="s">
        <v>3250</v>
      </c>
      <c r="B1127">
        <v>2022</v>
      </c>
    </row>
    <row r="1128" spans="1:2" x14ac:dyDescent="0.25">
      <c r="A1128" t="s">
        <v>2616</v>
      </c>
      <c r="B1128">
        <v>2022</v>
      </c>
    </row>
    <row r="1129" spans="1:2" x14ac:dyDescent="0.25">
      <c r="A1129" s="3" t="s">
        <v>807</v>
      </c>
      <c r="B1129">
        <v>2014</v>
      </c>
    </row>
    <row r="1130" spans="1:2" x14ac:dyDescent="0.25">
      <c r="A1130" s="3" t="s">
        <v>808</v>
      </c>
      <c r="B1130">
        <v>2013</v>
      </c>
    </row>
    <row r="1131" spans="1:2" x14ac:dyDescent="0.25">
      <c r="A1131" s="3" t="s">
        <v>809</v>
      </c>
      <c r="B1131">
        <v>2013</v>
      </c>
    </row>
    <row r="1132" spans="1:2" x14ac:dyDescent="0.25">
      <c r="A1132" t="s">
        <v>810</v>
      </c>
      <c r="B1132">
        <v>2019</v>
      </c>
    </row>
    <row r="1133" spans="1:2" x14ac:dyDescent="0.25">
      <c r="A1133" t="s">
        <v>2104</v>
      </c>
      <c r="B1133">
        <v>2020</v>
      </c>
    </row>
    <row r="1134" spans="1:2" x14ac:dyDescent="0.25">
      <c r="A1134" t="s">
        <v>2390</v>
      </c>
      <c r="B1134">
        <v>2021</v>
      </c>
    </row>
    <row r="1135" spans="1:2" x14ac:dyDescent="0.25">
      <c r="A1135" t="s">
        <v>2311</v>
      </c>
      <c r="B1135">
        <v>2017</v>
      </c>
    </row>
    <row r="1136" spans="1:2" x14ac:dyDescent="0.25">
      <c r="A1136" t="s">
        <v>2675</v>
      </c>
      <c r="B1136">
        <v>2017</v>
      </c>
    </row>
    <row r="1137" spans="1:2" x14ac:dyDescent="0.25">
      <c r="A1137" t="s">
        <v>811</v>
      </c>
      <c r="B1137">
        <v>2015</v>
      </c>
    </row>
    <row r="1138" spans="1:2" x14ac:dyDescent="0.25">
      <c r="A1138" t="s">
        <v>812</v>
      </c>
      <c r="B1138">
        <v>2019</v>
      </c>
    </row>
    <row r="1139" spans="1:2" x14ac:dyDescent="0.25">
      <c r="A1139" t="s">
        <v>813</v>
      </c>
      <c r="B1139">
        <v>2016</v>
      </c>
    </row>
    <row r="1140" spans="1:2" x14ac:dyDescent="0.25">
      <c r="A1140" s="3" t="s">
        <v>814</v>
      </c>
      <c r="B1140">
        <v>2013</v>
      </c>
    </row>
    <row r="1141" spans="1:2" x14ac:dyDescent="0.25">
      <c r="A1141" t="s">
        <v>2671</v>
      </c>
      <c r="B1141">
        <v>2015</v>
      </c>
    </row>
    <row r="1142" spans="1:2" x14ac:dyDescent="0.25">
      <c r="A1142" t="s">
        <v>815</v>
      </c>
      <c r="B1142">
        <v>2018</v>
      </c>
    </row>
    <row r="1143" spans="1:2" x14ac:dyDescent="0.25">
      <c r="A1143" s="3" t="s">
        <v>816</v>
      </c>
      <c r="B1143">
        <v>2013</v>
      </c>
    </row>
    <row r="1144" spans="1:2" x14ac:dyDescent="0.25">
      <c r="A1144" t="s">
        <v>2259</v>
      </c>
      <c r="B1144">
        <v>2016</v>
      </c>
    </row>
    <row r="1145" spans="1:2" x14ac:dyDescent="0.25">
      <c r="A1145" s="3" t="s">
        <v>817</v>
      </c>
      <c r="B1145">
        <v>2013</v>
      </c>
    </row>
    <row r="1146" spans="1:2" x14ac:dyDescent="0.25">
      <c r="A1146" t="s">
        <v>818</v>
      </c>
      <c r="B1146">
        <v>2018</v>
      </c>
    </row>
    <row r="1147" spans="1:2" x14ac:dyDescent="0.25">
      <c r="A1147" t="s">
        <v>2941</v>
      </c>
      <c r="B1147">
        <v>2019</v>
      </c>
    </row>
    <row r="1148" spans="1:2" x14ac:dyDescent="0.25">
      <c r="A1148" t="s">
        <v>819</v>
      </c>
      <c r="B1148">
        <v>2014</v>
      </c>
    </row>
    <row r="1149" spans="1:2" x14ac:dyDescent="0.25">
      <c r="A1149" t="s">
        <v>2681</v>
      </c>
      <c r="B1149">
        <v>2021</v>
      </c>
    </row>
    <row r="1150" spans="1:2" x14ac:dyDescent="0.25">
      <c r="A1150" t="s">
        <v>820</v>
      </c>
      <c r="B1150">
        <v>2019</v>
      </c>
    </row>
    <row r="1151" spans="1:2" x14ac:dyDescent="0.25">
      <c r="A1151" t="s">
        <v>821</v>
      </c>
      <c r="B1151">
        <v>2017</v>
      </c>
    </row>
    <row r="1152" spans="1:2" x14ac:dyDescent="0.25">
      <c r="A1152" s="3" t="s">
        <v>822</v>
      </c>
      <c r="B1152">
        <v>2013</v>
      </c>
    </row>
    <row r="1153" spans="1:2" x14ac:dyDescent="0.25">
      <c r="A1153" t="s">
        <v>2847</v>
      </c>
      <c r="B1153">
        <v>2023</v>
      </c>
    </row>
    <row r="1154" spans="1:2" x14ac:dyDescent="0.25">
      <c r="A1154" t="s">
        <v>2083</v>
      </c>
      <c r="B1154">
        <v>2020</v>
      </c>
    </row>
    <row r="1155" spans="1:2" x14ac:dyDescent="0.25">
      <c r="A1155" t="s">
        <v>2460</v>
      </c>
      <c r="B1155">
        <v>2020</v>
      </c>
    </row>
    <row r="1156" spans="1:2" x14ac:dyDescent="0.25">
      <c r="A1156" s="3" t="s">
        <v>823</v>
      </c>
      <c r="B1156">
        <v>2013</v>
      </c>
    </row>
    <row r="1157" spans="1:2" x14ac:dyDescent="0.25">
      <c r="A1157" t="s">
        <v>824</v>
      </c>
      <c r="B1157">
        <v>2019</v>
      </c>
    </row>
    <row r="1158" spans="1:2" x14ac:dyDescent="0.25">
      <c r="A1158" t="s">
        <v>2979</v>
      </c>
      <c r="B1158">
        <v>2024</v>
      </c>
    </row>
    <row r="1159" spans="1:2" x14ac:dyDescent="0.25">
      <c r="A1159" t="s">
        <v>2424</v>
      </c>
      <c r="B1159">
        <v>2021</v>
      </c>
    </row>
    <row r="1160" spans="1:2" x14ac:dyDescent="0.25">
      <c r="A1160" t="s">
        <v>2476</v>
      </c>
      <c r="B1160">
        <v>2019</v>
      </c>
    </row>
    <row r="1161" spans="1:2" x14ac:dyDescent="0.25">
      <c r="A1161" s="3" t="s">
        <v>825</v>
      </c>
      <c r="B1161">
        <v>2017</v>
      </c>
    </row>
    <row r="1162" spans="1:2" x14ac:dyDescent="0.25">
      <c r="A1162" t="s">
        <v>1896</v>
      </c>
      <c r="B1162">
        <v>2017</v>
      </c>
    </row>
    <row r="1163" spans="1:2" x14ac:dyDescent="0.25">
      <c r="A1163" s="3" t="s">
        <v>826</v>
      </c>
      <c r="B1163">
        <v>2013</v>
      </c>
    </row>
    <row r="1164" spans="1:2" x14ac:dyDescent="0.25">
      <c r="A1164" t="s">
        <v>2283</v>
      </c>
      <c r="B1164">
        <v>2019</v>
      </c>
    </row>
    <row r="1165" spans="1:2" x14ac:dyDescent="0.25">
      <c r="A1165" t="s">
        <v>827</v>
      </c>
      <c r="B1165">
        <v>2017</v>
      </c>
    </row>
    <row r="1166" spans="1:2" x14ac:dyDescent="0.25">
      <c r="A1166" t="s">
        <v>828</v>
      </c>
      <c r="B1166">
        <v>2019</v>
      </c>
    </row>
    <row r="1167" spans="1:2" x14ac:dyDescent="0.25">
      <c r="A1167" t="s">
        <v>829</v>
      </c>
      <c r="B1167">
        <v>2017</v>
      </c>
    </row>
    <row r="1168" spans="1:2" x14ac:dyDescent="0.25">
      <c r="A1168" t="s">
        <v>830</v>
      </c>
      <c r="B1168">
        <v>2016</v>
      </c>
    </row>
    <row r="1169" spans="1:2" x14ac:dyDescent="0.25">
      <c r="A1169" t="s">
        <v>2095</v>
      </c>
      <c r="B1169">
        <v>2020</v>
      </c>
    </row>
    <row r="1170" spans="1:2" x14ac:dyDescent="0.25">
      <c r="A1170" s="3" t="s">
        <v>831</v>
      </c>
      <c r="B1170">
        <v>2013</v>
      </c>
    </row>
    <row r="1171" spans="1:2" x14ac:dyDescent="0.25">
      <c r="A1171" s="3" t="s">
        <v>832</v>
      </c>
      <c r="B1171">
        <v>2013</v>
      </c>
    </row>
    <row r="1172" spans="1:2" x14ac:dyDescent="0.25">
      <c r="A1172" t="s">
        <v>3071</v>
      </c>
      <c r="B1172">
        <v>2024</v>
      </c>
    </row>
    <row r="1173" spans="1:2" x14ac:dyDescent="0.25">
      <c r="A1173" t="s">
        <v>2367</v>
      </c>
      <c r="B1173">
        <v>2021</v>
      </c>
    </row>
    <row r="1174" spans="1:2" x14ac:dyDescent="0.25">
      <c r="A1174" t="s">
        <v>833</v>
      </c>
      <c r="B1174">
        <v>2014</v>
      </c>
    </row>
    <row r="1175" spans="1:2" x14ac:dyDescent="0.25">
      <c r="A1175" s="3" t="s">
        <v>834</v>
      </c>
      <c r="B1175">
        <v>2013</v>
      </c>
    </row>
    <row r="1176" spans="1:2" x14ac:dyDescent="0.25">
      <c r="A1176" t="s">
        <v>2734</v>
      </c>
      <c r="B1176">
        <v>2022</v>
      </c>
    </row>
    <row r="1177" spans="1:2" x14ac:dyDescent="0.25">
      <c r="A1177" t="s">
        <v>2720</v>
      </c>
      <c r="B1177">
        <v>2022</v>
      </c>
    </row>
    <row r="1178" spans="1:2" x14ac:dyDescent="0.25">
      <c r="A1178" s="3" t="s">
        <v>1919</v>
      </c>
      <c r="B1178">
        <v>2013</v>
      </c>
    </row>
    <row r="1179" spans="1:2" x14ac:dyDescent="0.25">
      <c r="A1179" t="s">
        <v>2709</v>
      </c>
      <c r="B1179">
        <v>2011</v>
      </c>
    </row>
    <row r="1180" spans="1:2" x14ac:dyDescent="0.25">
      <c r="A1180" s="3" t="s">
        <v>835</v>
      </c>
      <c r="B1180">
        <v>2013</v>
      </c>
    </row>
    <row r="1181" spans="1:2" x14ac:dyDescent="0.25">
      <c r="A1181" t="s">
        <v>2511</v>
      </c>
      <c r="B1181">
        <v>2016</v>
      </c>
    </row>
    <row r="1182" spans="1:2" x14ac:dyDescent="0.25">
      <c r="A1182" s="3" t="s">
        <v>836</v>
      </c>
      <c r="B1182">
        <v>2013</v>
      </c>
    </row>
    <row r="1183" spans="1:2" x14ac:dyDescent="0.25">
      <c r="A1183" t="s">
        <v>837</v>
      </c>
      <c r="B1183">
        <v>2016</v>
      </c>
    </row>
    <row r="1184" spans="1:2" x14ac:dyDescent="0.25">
      <c r="A1184" t="s">
        <v>838</v>
      </c>
      <c r="B1184">
        <v>2017</v>
      </c>
    </row>
    <row r="1185" spans="1:2" x14ac:dyDescent="0.25">
      <c r="A1185" t="s">
        <v>839</v>
      </c>
      <c r="B1185">
        <v>2016</v>
      </c>
    </row>
    <row r="1186" spans="1:2" x14ac:dyDescent="0.25">
      <c r="A1186" t="s">
        <v>2610</v>
      </c>
      <c r="B1186">
        <v>2022</v>
      </c>
    </row>
    <row r="1187" spans="1:2" x14ac:dyDescent="0.25">
      <c r="A1187" t="s">
        <v>2366</v>
      </c>
      <c r="B1187">
        <v>2021</v>
      </c>
    </row>
    <row r="1188" spans="1:2" x14ac:dyDescent="0.25">
      <c r="A1188" t="s">
        <v>840</v>
      </c>
      <c r="B1188">
        <v>2018</v>
      </c>
    </row>
    <row r="1189" spans="1:2" x14ac:dyDescent="0.25">
      <c r="A1189" s="3" t="s">
        <v>841</v>
      </c>
      <c r="B1189">
        <v>2013</v>
      </c>
    </row>
    <row r="1190" spans="1:2" x14ac:dyDescent="0.25">
      <c r="A1190" t="s">
        <v>2261</v>
      </c>
      <c r="B1190">
        <v>2020</v>
      </c>
    </row>
    <row r="1191" spans="1:2" x14ac:dyDescent="0.25">
      <c r="A1191" t="s">
        <v>2385</v>
      </c>
      <c r="B1191">
        <v>2021</v>
      </c>
    </row>
    <row r="1192" spans="1:2" x14ac:dyDescent="0.25">
      <c r="A1192" t="s">
        <v>2903</v>
      </c>
      <c r="B1192">
        <v>2020</v>
      </c>
    </row>
    <row r="1193" spans="1:2" x14ac:dyDescent="0.25">
      <c r="A1193" s="3" t="s">
        <v>842</v>
      </c>
      <c r="B1193">
        <v>2014</v>
      </c>
    </row>
    <row r="1194" spans="1:2" x14ac:dyDescent="0.25">
      <c r="A1194" t="s">
        <v>843</v>
      </c>
      <c r="B1194">
        <v>2014</v>
      </c>
    </row>
    <row r="1195" spans="1:2" x14ac:dyDescent="0.25">
      <c r="A1195" s="3" t="s">
        <v>844</v>
      </c>
      <c r="B1195">
        <v>2013</v>
      </c>
    </row>
    <row r="1196" spans="1:2" x14ac:dyDescent="0.25">
      <c r="A1196" t="s">
        <v>845</v>
      </c>
      <c r="B1196">
        <v>2018</v>
      </c>
    </row>
    <row r="1197" spans="1:2" x14ac:dyDescent="0.25">
      <c r="A1197" t="s">
        <v>2789</v>
      </c>
      <c r="B1197">
        <v>2023</v>
      </c>
    </row>
    <row r="1198" spans="1:2" x14ac:dyDescent="0.25">
      <c r="A1198" t="s">
        <v>846</v>
      </c>
      <c r="B1198">
        <v>2015</v>
      </c>
    </row>
    <row r="1199" spans="1:2" x14ac:dyDescent="0.25">
      <c r="A1199" t="s">
        <v>847</v>
      </c>
      <c r="B1199">
        <v>2019</v>
      </c>
    </row>
    <row r="1200" spans="1:2" x14ac:dyDescent="0.25">
      <c r="A1200" s="3" t="s">
        <v>848</v>
      </c>
      <c r="B1200">
        <v>2017</v>
      </c>
    </row>
    <row r="1201" spans="1:2" x14ac:dyDescent="0.25">
      <c r="A1201" s="3" t="s">
        <v>849</v>
      </c>
      <c r="B1201">
        <v>2015</v>
      </c>
    </row>
    <row r="1202" spans="1:2" x14ac:dyDescent="0.25">
      <c r="A1202" s="3" t="s">
        <v>850</v>
      </c>
      <c r="B1202">
        <v>2015</v>
      </c>
    </row>
    <row r="1203" spans="1:2" x14ac:dyDescent="0.25">
      <c r="A1203" s="3" t="s">
        <v>851</v>
      </c>
      <c r="B1203">
        <v>2015</v>
      </c>
    </row>
    <row r="1204" spans="1:2" x14ac:dyDescent="0.25">
      <c r="A1204" t="s">
        <v>852</v>
      </c>
      <c r="B1204">
        <v>2017</v>
      </c>
    </row>
    <row r="1205" spans="1:2" x14ac:dyDescent="0.25">
      <c r="A1205" s="3" t="s">
        <v>853</v>
      </c>
      <c r="B1205">
        <v>2013</v>
      </c>
    </row>
    <row r="1206" spans="1:2" x14ac:dyDescent="0.25">
      <c r="A1206" s="3" t="s">
        <v>854</v>
      </c>
      <c r="B1206">
        <v>2015</v>
      </c>
    </row>
    <row r="1207" spans="1:2" x14ac:dyDescent="0.25">
      <c r="A1207" s="3" t="s">
        <v>855</v>
      </c>
      <c r="B1207">
        <v>2013</v>
      </c>
    </row>
    <row r="1208" spans="1:2" x14ac:dyDescent="0.25">
      <c r="A1208" t="s">
        <v>2689</v>
      </c>
      <c r="B1208">
        <v>2021</v>
      </c>
    </row>
    <row r="1209" spans="1:2" x14ac:dyDescent="0.25">
      <c r="A1209" t="s">
        <v>856</v>
      </c>
      <c r="B1209">
        <v>2019</v>
      </c>
    </row>
    <row r="1210" spans="1:2" x14ac:dyDescent="0.25">
      <c r="A1210" s="3" t="s">
        <v>857</v>
      </c>
      <c r="B1210">
        <v>2014</v>
      </c>
    </row>
    <row r="1211" spans="1:2" x14ac:dyDescent="0.25">
      <c r="A1211" t="s">
        <v>858</v>
      </c>
      <c r="B1211">
        <v>2018</v>
      </c>
    </row>
    <row r="1212" spans="1:2" x14ac:dyDescent="0.25">
      <c r="A1212" t="s">
        <v>859</v>
      </c>
      <c r="B1212">
        <v>2018</v>
      </c>
    </row>
    <row r="1213" spans="1:2" x14ac:dyDescent="0.25">
      <c r="A1213" t="s">
        <v>2088</v>
      </c>
      <c r="B1213">
        <v>2020</v>
      </c>
    </row>
    <row r="1214" spans="1:2" x14ac:dyDescent="0.25">
      <c r="A1214" t="s">
        <v>2557</v>
      </c>
      <c r="B1214">
        <v>2022</v>
      </c>
    </row>
    <row r="1215" spans="1:2" x14ac:dyDescent="0.25">
      <c r="A1215" t="s">
        <v>2813</v>
      </c>
      <c r="B1215">
        <v>2023</v>
      </c>
    </row>
    <row r="1216" spans="1:2" x14ac:dyDescent="0.25">
      <c r="A1216" t="s">
        <v>2762</v>
      </c>
      <c r="B1216">
        <v>2023</v>
      </c>
    </row>
    <row r="1217" spans="1:2" x14ac:dyDescent="0.25">
      <c r="A1217" s="3" t="s">
        <v>860</v>
      </c>
      <c r="B1217">
        <v>2014</v>
      </c>
    </row>
    <row r="1218" spans="1:2" x14ac:dyDescent="0.25">
      <c r="A1218" s="3" t="s">
        <v>861</v>
      </c>
      <c r="B1218">
        <v>2013</v>
      </c>
    </row>
    <row r="1219" spans="1:2" x14ac:dyDescent="0.25">
      <c r="A1219" t="s">
        <v>862</v>
      </c>
      <c r="B1219">
        <v>2016</v>
      </c>
    </row>
    <row r="1220" spans="1:2" x14ac:dyDescent="0.25">
      <c r="A1220" t="s">
        <v>2851</v>
      </c>
      <c r="B1220">
        <v>2023</v>
      </c>
    </row>
    <row r="1221" spans="1:2" x14ac:dyDescent="0.25">
      <c r="A1221" t="s">
        <v>2122</v>
      </c>
      <c r="B1221">
        <v>2020</v>
      </c>
    </row>
    <row r="1222" spans="1:2" x14ac:dyDescent="0.25">
      <c r="A1222" t="s">
        <v>2527</v>
      </c>
      <c r="B1222">
        <v>2018</v>
      </c>
    </row>
    <row r="1223" spans="1:2" x14ac:dyDescent="0.25">
      <c r="A1223" s="3" t="s">
        <v>863</v>
      </c>
      <c r="B1223">
        <v>2013</v>
      </c>
    </row>
    <row r="1224" spans="1:2" x14ac:dyDescent="0.25">
      <c r="A1224" t="s">
        <v>2790</v>
      </c>
      <c r="B1224">
        <v>2023</v>
      </c>
    </row>
    <row r="1225" spans="1:2" x14ac:dyDescent="0.25">
      <c r="A1225" s="3" t="s">
        <v>864</v>
      </c>
      <c r="B1225">
        <v>2013</v>
      </c>
    </row>
    <row r="1226" spans="1:2" x14ac:dyDescent="0.25">
      <c r="A1226" t="s">
        <v>2947</v>
      </c>
      <c r="B1226">
        <v>2022</v>
      </c>
    </row>
    <row r="1227" spans="1:2" x14ac:dyDescent="0.25">
      <c r="A1227" t="s">
        <v>2605</v>
      </c>
      <c r="B1227">
        <v>2022</v>
      </c>
    </row>
    <row r="1228" spans="1:2" x14ac:dyDescent="0.25">
      <c r="A1228" s="3" t="s">
        <v>865</v>
      </c>
      <c r="B1228">
        <v>2013</v>
      </c>
    </row>
    <row r="1229" spans="1:2" x14ac:dyDescent="0.25">
      <c r="A1229" s="3" t="s">
        <v>866</v>
      </c>
      <c r="B1229">
        <v>2013</v>
      </c>
    </row>
    <row r="1230" spans="1:2" x14ac:dyDescent="0.25">
      <c r="A1230" s="3" t="s">
        <v>867</v>
      </c>
      <c r="B1230">
        <v>2013</v>
      </c>
    </row>
    <row r="1231" spans="1:2" x14ac:dyDescent="0.25">
      <c r="A1231" s="3" t="s">
        <v>868</v>
      </c>
      <c r="B1231">
        <v>2016</v>
      </c>
    </row>
    <row r="1232" spans="1:2" x14ac:dyDescent="0.25">
      <c r="A1232" t="s">
        <v>2005</v>
      </c>
      <c r="B1232">
        <v>2016</v>
      </c>
    </row>
    <row r="1233" spans="1:2" x14ac:dyDescent="0.25">
      <c r="A1233" t="s">
        <v>869</v>
      </c>
      <c r="B1233">
        <v>2015</v>
      </c>
    </row>
    <row r="1234" spans="1:2" x14ac:dyDescent="0.25">
      <c r="A1234" t="s">
        <v>2848</v>
      </c>
      <c r="B1234">
        <v>2023</v>
      </c>
    </row>
    <row r="1235" spans="1:2" x14ac:dyDescent="0.25">
      <c r="A1235" t="s">
        <v>870</v>
      </c>
      <c r="B1235">
        <v>2013</v>
      </c>
    </row>
    <row r="1236" spans="1:2" x14ac:dyDescent="0.25">
      <c r="A1236" s="3" t="s">
        <v>871</v>
      </c>
      <c r="B1236">
        <v>2013</v>
      </c>
    </row>
    <row r="1237" spans="1:2" x14ac:dyDescent="0.25">
      <c r="A1237" t="s">
        <v>3065</v>
      </c>
      <c r="B1237">
        <v>2024</v>
      </c>
    </row>
    <row r="1238" spans="1:2" x14ac:dyDescent="0.25">
      <c r="A1238" t="s">
        <v>872</v>
      </c>
      <c r="B1238">
        <v>2015</v>
      </c>
    </row>
    <row r="1239" spans="1:2" x14ac:dyDescent="0.25">
      <c r="A1239" t="s">
        <v>3084</v>
      </c>
      <c r="B1239">
        <v>2024</v>
      </c>
    </row>
    <row r="1240" spans="1:2" x14ac:dyDescent="0.25">
      <c r="A1240" t="s">
        <v>873</v>
      </c>
      <c r="B1240">
        <v>2019</v>
      </c>
    </row>
    <row r="1241" spans="1:2" x14ac:dyDescent="0.25">
      <c r="A1241" s="3" t="s">
        <v>874</v>
      </c>
      <c r="B1241">
        <v>2013</v>
      </c>
    </row>
    <row r="1242" spans="1:2" x14ac:dyDescent="0.25">
      <c r="A1242" s="3" t="s">
        <v>875</v>
      </c>
      <c r="B1242">
        <v>2013</v>
      </c>
    </row>
    <row r="1243" spans="1:2" x14ac:dyDescent="0.25">
      <c r="A1243" t="s">
        <v>876</v>
      </c>
      <c r="B1243">
        <v>2018</v>
      </c>
    </row>
    <row r="1244" spans="1:2" x14ac:dyDescent="0.25">
      <c r="A1244" t="s">
        <v>877</v>
      </c>
      <c r="B1244">
        <v>2016</v>
      </c>
    </row>
    <row r="1245" spans="1:2" x14ac:dyDescent="0.25">
      <c r="A1245" t="s">
        <v>878</v>
      </c>
      <c r="B1245">
        <v>2017</v>
      </c>
    </row>
    <row r="1246" spans="1:2" x14ac:dyDescent="0.25">
      <c r="A1246" t="s">
        <v>879</v>
      </c>
      <c r="B1246">
        <v>2014</v>
      </c>
    </row>
    <row r="1247" spans="1:2" x14ac:dyDescent="0.25">
      <c r="A1247" t="s">
        <v>2499</v>
      </c>
      <c r="B1247">
        <v>2020</v>
      </c>
    </row>
    <row r="1248" spans="1:2" x14ac:dyDescent="0.25">
      <c r="A1248" t="s">
        <v>2715</v>
      </c>
      <c r="B1248">
        <v>2020</v>
      </c>
    </row>
    <row r="1249" spans="1:2" x14ac:dyDescent="0.25">
      <c r="A1249" t="s">
        <v>2708</v>
      </c>
      <c r="B1249">
        <v>2021</v>
      </c>
    </row>
    <row r="1250" spans="1:2" x14ac:dyDescent="0.25">
      <c r="A1250" s="3" t="s">
        <v>880</v>
      </c>
      <c r="B1250">
        <v>2013</v>
      </c>
    </row>
    <row r="1251" spans="1:2" x14ac:dyDescent="0.25">
      <c r="A1251" s="3" t="s">
        <v>881</v>
      </c>
      <c r="B1251">
        <v>2016</v>
      </c>
    </row>
    <row r="1252" spans="1:2" x14ac:dyDescent="0.25">
      <c r="A1252" t="s">
        <v>882</v>
      </c>
      <c r="B1252">
        <v>2018</v>
      </c>
    </row>
    <row r="1253" spans="1:2" x14ac:dyDescent="0.25">
      <c r="A1253" s="3" t="s">
        <v>883</v>
      </c>
      <c r="B1253">
        <v>2013</v>
      </c>
    </row>
    <row r="1254" spans="1:2" x14ac:dyDescent="0.25">
      <c r="A1254" t="s">
        <v>2583</v>
      </c>
      <c r="B1254">
        <v>2022</v>
      </c>
    </row>
    <row r="1255" spans="1:2" x14ac:dyDescent="0.25">
      <c r="A1255" s="3" t="s">
        <v>884</v>
      </c>
      <c r="B1255">
        <v>2017</v>
      </c>
    </row>
    <row r="1256" spans="1:2" x14ac:dyDescent="0.25">
      <c r="A1256" t="s">
        <v>885</v>
      </c>
      <c r="B1256">
        <v>2018</v>
      </c>
    </row>
    <row r="1257" spans="1:2" x14ac:dyDescent="0.25">
      <c r="A1257" t="s">
        <v>886</v>
      </c>
      <c r="B1257">
        <v>2019</v>
      </c>
    </row>
    <row r="1258" spans="1:2" x14ac:dyDescent="0.25">
      <c r="A1258" t="s">
        <v>887</v>
      </c>
      <c r="B1258">
        <v>2018</v>
      </c>
    </row>
    <row r="1259" spans="1:2" x14ac:dyDescent="0.25">
      <c r="A1259" t="s">
        <v>888</v>
      </c>
      <c r="B1259">
        <v>2018</v>
      </c>
    </row>
    <row r="1260" spans="1:2" x14ac:dyDescent="0.25">
      <c r="A1260" s="3" t="s">
        <v>889</v>
      </c>
      <c r="B1260">
        <v>2013</v>
      </c>
    </row>
    <row r="1261" spans="1:2" x14ac:dyDescent="0.25">
      <c r="A1261" t="s">
        <v>890</v>
      </c>
      <c r="B1261">
        <v>2018</v>
      </c>
    </row>
    <row r="1262" spans="1:2" x14ac:dyDescent="0.25">
      <c r="A1262" s="3" t="s">
        <v>891</v>
      </c>
      <c r="B1262">
        <v>2013</v>
      </c>
    </row>
    <row r="1263" spans="1:2" x14ac:dyDescent="0.25">
      <c r="A1263" t="s">
        <v>2710</v>
      </c>
      <c r="B1263">
        <v>2019</v>
      </c>
    </row>
    <row r="1264" spans="1:2" x14ac:dyDescent="0.25">
      <c r="A1264" s="3" t="s">
        <v>892</v>
      </c>
      <c r="B1264">
        <v>2013</v>
      </c>
    </row>
    <row r="1265" spans="1:2" x14ac:dyDescent="0.25">
      <c r="A1265" s="3" t="s">
        <v>893</v>
      </c>
      <c r="B1265">
        <v>2016</v>
      </c>
    </row>
    <row r="1266" spans="1:2" x14ac:dyDescent="0.25">
      <c r="A1266" t="s">
        <v>2897</v>
      </c>
      <c r="B1266">
        <v>2021</v>
      </c>
    </row>
    <row r="1267" spans="1:2" x14ac:dyDescent="0.25">
      <c r="A1267" t="s">
        <v>894</v>
      </c>
      <c r="B1267">
        <v>2019</v>
      </c>
    </row>
    <row r="1268" spans="1:2" x14ac:dyDescent="0.25">
      <c r="A1268" t="s">
        <v>895</v>
      </c>
      <c r="B1268">
        <v>2014</v>
      </c>
    </row>
    <row r="1269" spans="1:2" x14ac:dyDescent="0.25">
      <c r="A1269" s="3" t="s">
        <v>896</v>
      </c>
      <c r="B1269">
        <v>2016</v>
      </c>
    </row>
    <row r="1270" spans="1:2" x14ac:dyDescent="0.25">
      <c r="A1270" t="s">
        <v>897</v>
      </c>
      <c r="B1270">
        <v>2018</v>
      </c>
    </row>
    <row r="1271" spans="1:2" x14ac:dyDescent="0.25">
      <c r="A1271" s="3" t="s">
        <v>898</v>
      </c>
      <c r="B1271">
        <v>2015</v>
      </c>
    </row>
    <row r="1272" spans="1:2" x14ac:dyDescent="0.25">
      <c r="A1272" t="s">
        <v>899</v>
      </c>
      <c r="B1272">
        <v>2018</v>
      </c>
    </row>
    <row r="1273" spans="1:2" x14ac:dyDescent="0.25">
      <c r="A1273" s="3" t="s">
        <v>900</v>
      </c>
      <c r="B1273">
        <v>2013</v>
      </c>
    </row>
    <row r="1274" spans="1:2" x14ac:dyDescent="0.25">
      <c r="A1274" s="3" t="s">
        <v>901</v>
      </c>
      <c r="B1274">
        <v>2014</v>
      </c>
    </row>
    <row r="1275" spans="1:2" x14ac:dyDescent="0.25">
      <c r="A1275" s="3" t="s">
        <v>902</v>
      </c>
      <c r="B1275">
        <v>2015</v>
      </c>
    </row>
    <row r="1276" spans="1:2" x14ac:dyDescent="0.25">
      <c r="A1276" t="s">
        <v>903</v>
      </c>
      <c r="B1276">
        <v>2015</v>
      </c>
    </row>
    <row r="1277" spans="1:2" x14ac:dyDescent="0.25">
      <c r="A1277" s="3" t="s">
        <v>904</v>
      </c>
      <c r="B1277">
        <v>2017</v>
      </c>
    </row>
    <row r="1278" spans="1:2" x14ac:dyDescent="0.25">
      <c r="A1278" t="s">
        <v>905</v>
      </c>
      <c r="B1278">
        <v>2014</v>
      </c>
    </row>
    <row r="1279" spans="1:2" x14ac:dyDescent="0.25">
      <c r="A1279" t="s">
        <v>906</v>
      </c>
      <c r="B1279">
        <v>2014</v>
      </c>
    </row>
    <row r="1280" spans="1:2" x14ac:dyDescent="0.25">
      <c r="A1280" t="s">
        <v>2415</v>
      </c>
      <c r="B1280">
        <v>2021</v>
      </c>
    </row>
    <row r="1281" spans="1:2" x14ac:dyDescent="0.25">
      <c r="A1281" t="s">
        <v>2029</v>
      </c>
      <c r="B1281">
        <v>2020</v>
      </c>
    </row>
    <row r="1282" spans="1:2" x14ac:dyDescent="0.25">
      <c r="A1282" t="s">
        <v>907</v>
      </c>
      <c r="B1282">
        <v>2018</v>
      </c>
    </row>
    <row r="1283" spans="1:2" x14ac:dyDescent="0.25">
      <c r="A1283" s="3" t="s">
        <v>908</v>
      </c>
      <c r="B1283">
        <v>2016</v>
      </c>
    </row>
    <row r="1284" spans="1:2" x14ac:dyDescent="0.25">
      <c r="A1284" s="3" t="s">
        <v>909</v>
      </c>
      <c r="B1284">
        <v>2013</v>
      </c>
    </row>
    <row r="1285" spans="1:2" x14ac:dyDescent="0.25">
      <c r="A1285" t="s">
        <v>2063</v>
      </c>
      <c r="B1285">
        <v>2020</v>
      </c>
    </row>
    <row r="1286" spans="1:2" x14ac:dyDescent="0.25">
      <c r="A1286" s="3" t="s">
        <v>910</v>
      </c>
      <c r="B1286">
        <v>2013</v>
      </c>
    </row>
    <row r="1287" spans="1:2" x14ac:dyDescent="0.25">
      <c r="A1287" t="s">
        <v>911</v>
      </c>
      <c r="B1287">
        <v>2019</v>
      </c>
    </row>
    <row r="1288" spans="1:2" x14ac:dyDescent="0.25">
      <c r="A1288" s="3" t="s">
        <v>912</v>
      </c>
      <c r="B1288">
        <v>2013</v>
      </c>
    </row>
    <row r="1289" spans="1:2" x14ac:dyDescent="0.25">
      <c r="A1289" s="3" t="s">
        <v>913</v>
      </c>
      <c r="B1289">
        <v>2013</v>
      </c>
    </row>
    <row r="1290" spans="1:2" x14ac:dyDescent="0.25">
      <c r="A1290" s="3" t="s">
        <v>914</v>
      </c>
      <c r="B1290">
        <v>2016</v>
      </c>
    </row>
    <row r="1291" spans="1:2" x14ac:dyDescent="0.25">
      <c r="A1291" t="s">
        <v>2983</v>
      </c>
      <c r="B1291">
        <v>2024</v>
      </c>
    </row>
    <row r="1292" spans="1:2" x14ac:dyDescent="0.25">
      <c r="A1292" s="3" t="s">
        <v>915</v>
      </c>
      <c r="B1292">
        <v>2013</v>
      </c>
    </row>
    <row r="1293" spans="1:2" x14ac:dyDescent="0.25">
      <c r="A1293" t="s">
        <v>2483</v>
      </c>
      <c r="B1293">
        <v>2017</v>
      </c>
    </row>
    <row r="1294" spans="1:2" x14ac:dyDescent="0.25">
      <c r="A1294" t="s">
        <v>916</v>
      </c>
      <c r="B1294">
        <v>2015</v>
      </c>
    </row>
    <row r="1295" spans="1:2" x14ac:dyDescent="0.25">
      <c r="A1295" t="s">
        <v>2133</v>
      </c>
      <c r="B1295">
        <v>2020</v>
      </c>
    </row>
    <row r="1296" spans="1:2" x14ac:dyDescent="0.25">
      <c r="A1296" s="3" t="s">
        <v>917</v>
      </c>
      <c r="B1296">
        <v>2013</v>
      </c>
    </row>
    <row r="1297" spans="1:2" x14ac:dyDescent="0.25">
      <c r="A1297" t="s">
        <v>918</v>
      </c>
      <c r="B1297">
        <v>2014</v>
      </c>
    </row>
    <row r="1298" spans="1:2" x14ac:dyDescent="0.25">
      <c r="A1298" s="3" t="s">
        <v>919</v>
      </c>
      <c r="B1298">
        <v>2014</v>
      </c>
    </row>
    <row r="1299" spans="1:2" x14ac:dyDescent="0.25">
      <c r="A1299" t="s">
        <v>920</v>
      </c>
      <c r="B1299">
        <v>2014</v>
      </c>
    </row>
    <row r="1300" spans="1:2" x14ac:dyDescent="0.25">
      <c r="A1300" t="s">
        <v>2027</v>
      </c>
      <c r="B1300">
        <v>2020</v>
      </c>
    </row>
    <row r="1301" spans="1:2" x14ac:dyDescent="0.25">
      <c r="A1301" t="s">
        <v>921</v>
      </c>
      <c r="B1301">
        <v>2018</v>
      </c>
    </row>
    <row r="1302" spans="1:2" x14ac:dyDescent="0.25">
      <c r="A1302" t="s">
        <v>2956</v>
      </c>
      <c r="B1302">
        <v>2022</v>
      </c>
    </row>
    <row r="1303" spans="1:2" x14ac:dyDescent="0.25">
      <c r="A1303" t="s">
        <v>1886</v>
      </c>
      <c r="B1303">
        <v>2018</v>
      </c>
    </row>
    <row r="1304" spans="1:2" x14ac:dyDescent="0.25">
      <c r="A1304" s="3" t="s">
        <v>922</v>
      </c>
      <c r="B1304">
        <v>2013</v>
      </c>
    </row>
    <row r="1305" spans="1:2" x14ac:dyDescent="0.25">
      <c r="A1305" t="s">
        <v>923</v>
      </c>
      <c r="B1305">
        <v>2014</v>
      </c>
    </row>
    <row r="1306" spans="1:2" x14ac:dyDescent="0.25">
      <c r="A1306" t="s">
        <v>2834</v>
      </c>
      <c r="B1306">
        <v>2023</v>
      </c>
    </row>
    <row r="1307" spans="1:2" x14ac:dyDescent="0.25">
      <c r="A1307" t="s">
        <v>2876</v>
      </c>
      <c r="B1307">
        <v>2023</v>
      </c>
    </row>
    <row r="1308" spans="1:2" x14ac:dyDescent="0.25">
      <c r="A1308" s="3" t="s">
        <v>924</v>
      </c>
      <c r="B1308">
        <v>2016</v>
      </c>
    </row>
    <row r="1309" spans="1:2" x14ac:dyDescent="0.25">
      <c r="A1309" t="s">
        <v>925</v>
      </c>
      <c r="B1309">
        <v>2018</v>
      </c>
    </row>
    <row r="1310" spans="1:2" x14ac:dyDescent="0.25">
      <c r="A1310" t="s">
        <v>2402</v>
      </c>
      <c r="B1310">
        <v>2021</v>
      </c>
    </row>
    <row r="1311" spans="1:2" x14ac:dyDescent="0.25">
      <c r="A1311" t="s">
        <v>2438</v>
      </c>
      <c r="B1311">
        <v>2021</v>
      </c>
    </row>
    <row r="1312" spans="1:2" x14ac:dyDescent="0.25">
      <c r="A1312" s="3" t="s">
        <v>926</v>
      </c>
      <c r="B1312">
        <v>2013</v>
      </c>
    </row>
    <row r="1313" spans="1:2" x14ac:dyDescent="0.25">
      <c r="A1313" s="3" t="s">
        <v>927</v>
      </c>
      <c r="B1313">
        <v>2013</v>
      </c>
    </row>
    <row r="1314" spans="1:2" x14ac:dyDescent="0.25">
      <c r="A1314" s="3" t="s">
        <v>928</v>
      </c>
      <c r="B1314">
        <v>2013</v>
      </c>
    </row>
    <row r="1315" spans="1:2" x14ac:dyDescent="0.25">
      <c r="A1315" s="3" t="s">
        <v>929</v>
      </c>
      <c r="B1315">
        <v>2013</v>
      </c>
    </row>
    <row r="1316" spans="1:2" x14ac:dyDescent="0.25">
      <c r="A1316" t="s">
        <v>2128</v>
      </c>
      <c r="B1316">
        <v>2020</v>
      </c>
    </row>
    <row r="1317" spans="1:2" x14ac:dyDescent="0.25">
      <c r="A1317" s="3" t="s">
        <v>930</v>
      </c>
      <c r="B1317">
        <v>2015</v>
      </c>
    </row>
    <row r="1318" spans="1:2" x14ac:dyDescent="0.25">
      <c r="A1318" t="s">
        <v>2277</v>
      </c>
      <c r="B1318">
        <v>2019</v>
      </c>
    </row>
    <row r="1319" spans="1:2" x14ac:dyDescent="0.25">
      <c r="A1319" s="3" t="s">
        <v>931</v>
      </c>
      <c r="B1319">
        <v>2013</v>
      </c>
    </row>
    <row r="1320" spans="1:2" x14ac:dyDescent="0.25">
      <c r="A1320" t="s">
        <v>932</v>
      </c>
      <c r="B1320">
        <v>2019</v>
      </c>
    </row>
    <row r="1321" spans="1:2" x14ac:dyDescent="0.25">
      <c r="A1321" t="s">
        <v>2852</v>
      </c>
      <c r="B1321">
        <v>2023</v>
      </c>
    </row>
    <row r="1322" spans="1:2" x14ac:dyDescent="0.25">
      <c r="A1322" t="s">
        <v>933</v>
      </c>
      <c r="B1322">
        <v>2014</v>
      </c>
    </row>
    <row r="1323" spans="1:2" x14ac:dyDescent="0.25">
      <c r="A1323" s="3" t="s">
        <v>934</v>
      </c>
      <c r="B1323">
        <v>2015</v>
      </c>
    </row>
    <row r="1324" spans="1:2" x14ac:dyDescent="0.25">
      <c r="A1324" t="s">
        <v>935</v>
      </c>
      <c r="B1324">
        <v>2015</v>
      </c>
    </row>
    <row r="1325" spans="1:2" x14ac:dyDescent="0.25">
      <c r="A1325" t="s">
        <v>1999</v>
      </c>
      <c r="B1325">
        <v>2017</v>
      </c>
    </row>
    <row r="1326" spans="1:2" x14ac:dyDescent="0.25">
      <c r="A1326" t="s">
        <v>2420</v>
      </c>
      <c r="B1326">
        <v>2021</v>
      </c>
    </row>
    <row r="1327" spans="1:2" x14ac:dyDescent="0.25">
      <c r="A1327" t="s">
        <v>2281</v>
      </c>
      <c r="B1327">
        <v>2020</v>
      </c>
    </row>
    <row r="1328" spans="1:2" x14ac:dyDescent="0.25">
      <c r="A1328" t="s">
        <v>2570</v>
      </c>
      <c r="B1328">
        <v>2022</v>
      </c>
    </row>
    <row r="1329" spans="1:2" x14ac:dyDescent="0.25">
      <c r="A1329" s="3" t="s">
        <v>936</v>
      </c>
      <c r="B1329">
        <v>2017</v>
      </c>
    </row>
    <row r="1330" spans="1:2" x14ac:dyDescent="0.25">
      <c r="A1330" t="s">
        <v>2480</v>
      </c>
      <c r="B1330">
        <v>2020</v>
      </c>
    </row>
    <row r="1331" spans="1:2" x14ac:dyDescent="0.25">
      <c r="A1331" t="s">
        <v>3261</v>
      </c>
      <c r="B1331">
        <v>2024</v>
      </c>
    </row>
    <row r="1332" spans="1:2" x14ac:dyDescent="0.25">
      <c r="A1332" t="s">
        <v>937</v>
      </c>
      <c r="B1332">
        <v>2019</v>
      </c>
    </row>
    <row r="1333" spans="1:2" x14ac:dyDescent="0.25">
      <c r="A1333" t="s">
        <v>938</v>
      </c>
      <c r="B1333">
        <v>2018</v>
      </c>
    </row>
    <row r="1334" spans="1:2" x14ac:dyDescent="0.25">
      <c r="A1334" s="3" t="s">
        <v>939</v>
      </c>
      <c r="B1334">
        <v>2015</v>
      </c>
    </row>
    <row r="1335" spans="1:2" x14ac:dyDescent="0.25">
      <c r="A1335" t="s">
        <v>940</v>
      </c>
      <c r="B1335">
        <v>2015</v>
      </c>
    </row>
    <row r="1336" spans="1:2" x14ac:dyDescent="0.25">
      <c r="A1336" t="s">
        <v>1900</v>
      </c>
      <c r="B1336">
        <v>2016</v>
      </c>
    </row>
    <row r="1337" spans="1:2" x14ac:dyDescent="0.25">
      <c r="A1337" s="3" t="s">
        <v>941</v>
      </c>
      <c r="B1337">
        <v>2013</v>
      </c>
    </row>
    <row r="1338" spans="1:2" x14ac:dyDescent="0.25">
      <c r="A1338" t="s">
        <v>942</v>
      </c>
      <c r="B1338">
        <v>2019</v>
      </c>
    </row>
    <row r="1339" spans="1:2" x14ac:dyDescent="0.25">
      <c r="A1339" t="s">
        <v>943</v>
      </c>
      <c r="B1339">
        <v>2014</v>
      </c>
    </row>
    <row r="1340" spans="1:2" x14ac:dyDescent="0.25">
      <c r="A1340" s="3" t="s">
        <v>944</v>
      </c>
      <c r="B1340">
        <v>2013</v>
      </c>
    </row>
    <row r="1341" spans="1:2" x14ac:dyDescent="0.25">
      <c r="A1341" t="s">
        <v>2752</v>
      </c>
      <c r="B1341">
        <v>2023</v>
      </c>
    </row>
    <row r="1342" spans="1:2" x14ac:dyDescent="0.25">
      <c r="A1342" s="3" t="s">
        <v>945</v>
      </c>
      <c r="B1342">
        <v>2013</v>
      </c>
    </row>
    <row r="1343" spans="1:2" x14ac:dyDescent="0.25">
      <c r="A1343" t="s">
        <v>946</v>
      </c>
      <c r="B1343">
        <v>2014</v>
      </c>
    </row>
    <row r="1344" spans="1:2" x14ac:dyDescent="0.25">
      <c r="A1344" t="s">
        <v>2320</v>
      </c>
      <c r="B1344">
        <v>2018</v>
      </c>
    </row>
    <row r="1345" spans="1:2" x14ac:dyDescent="0.25">
      <c r="A1345" t="s">
        <v>2993</v>
      </c>
      <c r="B1345">
        <v>2024</v>
      </c>
    </row>
    <row r="1346" spans="1:2" x14ac:dyDescent="0.25">
      <c r="A1346" s="3" t="s">
        <v>947</v>
      </c>
      <c r="B1346">
        <v>2013</v>
      </c>
    </row>
    <row r="1347" spans="1:2" x14ac:dyDescent="0.25">
      <c r="A1347" s="3" t="s">
        <v>948</v>
      </c>
      <c r="B1347">
        <v>2013</v>
      </c>
    </row>
    <row r="1348" spans="1:2" x14ac:dyDescent="0.25">
      <c r="A1348" t="s">
        <v>949</v>
      </c>
      <c r="B1348">
        <v>2019</v>
      </c>
    </row>
    <row r="1349" spans="1:2" x14ac:dyDescent="0.25">
      <c r="A1349" t="s">
        <v>2050</v>
      </c>
      <c r="B1349">
        <v>2020</v>
      </c>
    </row>
    <row r="1350" spans="1:2" x14ac:dyDescent="0.25">
      <c r="A1350" s="3" t="s">
        <v>950</v>
      </c>
      <c r="B1350">
        <v>2017</v>
      </c>
    </row>
    <row r="1351" spans="1:2" x14ac:dyDescent="0.25">
      <c r="A1351" t="s">
        <v>2745</v>
      </c>
      <c r="B1351">
        <v>2023</v>
      </c>
    </row>
    <row r="1352" spans="1:2" x14ac:dyDescent="0.25">
      <c r="A1352" t="s">
        <v>951</v>
      </c>
      <c r="B1352">
        <v>2017</v>
      </c>
    </row>
    <row r="1353" spans="1:2" x14ac:dyDescent="0.25">
      <c r="A1353" s="3" t="s">
        <v>952</v>
      </c>
      <c r="B1353">
        <v>2013</v>
      </c>
    </row>
    <row r="1354" spans="1:2" x14ac:dyDescent="0.25">
      <c r="A1354" t="s">
        <v>2678</v>
      </c>
      <c r="B1354">
        <v>2020</v>
      </c>
    </row>
    <row r="1355" spans="1:2" x14ac:dyDescent="0.25">
      <c r="A1355" t="s">
        <v>953</v>
      </c>
      <c r="B1355">
        <v>2015</v>
      </c>
    </row>
    <row r="1356" spans="1:2" x14ac:dyDescent="0.25">
      <c r="A1356" s="3" t="s">
        <v>954</v>
      </c>
      <c r="B1356">
        <v>2015</v>
      </c>
    </row>
    <row r="1357" spans="1:2" x14ac:dyDescent="0.25">
      <c r="A1357" s="3" t="s">
        <v>955</v>
      </c>
      <c r="B1357">
        <v>2016</v>
      </c>
    </row>
    <row r="1358" spans="1:2" x14ac:dyDescent="0.25">
      <c r="A1358" t="s">
        <v>1987</v>
      </c>
      <c r="B1358">
        <v>2013</v>
      </c>
    </row>
    <row r="1359" spans="1:2" x14ac:dyDescent="0.25">
      <c r="A1359" s="3" t="s">
        <v>956</v>
      </c>
      <c r="B1359">
        <v>2013</v>
      </c>
    </row>
    <row r="1360" spans="1:2" x14ac:dyDescent="0.25">
      <c r="A1360" t="s">
        <v>2810</v>
      </c>
      <c r="B1360">
        <v>2023</v>
      </c>
    </row>
    <row r="1361" spans="1:2" x14ac:dyDescent="0.25">
      <c r="A1361" t="s">
        <v>957</v>
      </c>
      <c r="B1361">
        <v>2016</v>
      </c>
    </row>
    <row r="1362" spans="1:2" x14ac:dyDescent="0.25">
      <c r="A1362" t="s">
        <v>1976</v>
      </c>
      <c r="B1362">
        <v>2016</v>
      </c>
    </row>
    <row r="1363" spans="1:2" x14ac:dyDescent="0.25">
      <c r="A1363" s="3" t="s">
        <v>958</v>
      </c>
      <c r="B1363">
        <v>2013</v>
      </c>
    </row>
    <row r="1364" spans="1:2" x14ac:dyDescent="0.25">
      <c r="A1364" t="s">
        <v>959</v>
      </c>
      <c r="B1364">
        <v>2014</v>
      </c>
    </row>
    <row r="1365" spans="1:2" x14ac:dyDescent="0.25">
      <c r="A1365" t="s">
        <v>960</v>
      </c>
      <c r="B1365">
        <v>2016</v>
      </c>
    </row>
    <row r="1366" spans="1:2" x14ac:dyDescent="0.25">
      <c r="A1366" t="s">
        <v>2266</v>
      </c>
      <c r="B1366">
        <v>2017</v>
      </c>
    </row>
    <row r="1367" spans="1:2" x14ac:dyDescent="0.25">
      <c r="A1367" t="s">
        <v>961</v>
      </c>
      <c r="B1367">
        <v>2019</v>
      </c>
    </row>
    <row r="1368" spans="1:2" x14ac:dyDescent="0.25">
      <c r="A1368" t="s">
        <v>962</v>
      </c>
      <c r="B1368">
        <v>2014</v>
      </c>
    </row>
    <row r="1369" spans="1:2" x14ac:dyDescent="0.25">
      <c r="A1369" s="3" t="s">
        <v>963</v>
      </c>
      <c r="B1369">
        <v>2013</v>
      </c>
    </row>
    <row r="1370" spans="1:2" x14ac:dyDescent="0.25">
      <c r="A1370" t="s">
        <v>964</v>
      </c>
      <c r="B1370">
        <v>2016</v>
      </c>
    </row>
    <row r="1371" spans="1:2" x14ac:dyDescent="0.25">
      <c r="A1371" s="3" t="s">
        <v>965</v>
      </c>
      <c r="B1371">
        <v>2013</v>
      </c>
    </row>
    <row r="1372" spans="1:2" x14ac:dyDescent="0.25">
      <c r="A1372" t="s">
        <v>966</v>
      </c>
      <c r="B1372">
        <v>2019</v>
      </c>
    </row>
    <row r="1373" spans="1:2" x14ac:dyDescent="0.25">
      <c r="A1373" t="s">
        <v>2392</v>
      </c>
      <c r="B1373">
        <v>2021</v>
      </c>
    </row>
    <row r="1374" spans="1:2" x14ac:dyDescent="0.25">
      <c r="A1374" s="3" t="s">
        <v>967</v>
      </c>
      <c r="B1374">
        <v>2013</v>
      </c>
    </row>
    <row r="1375" spans="1:2" x14ac:dyDescent="0.25">
      <c r="A1375" t="s">
        <v>2695</v>
      </c>
      <c r="B1375">
        <v>2022</v>
      </c>
    </row>
    <row r="1376" spans="1:2" x14ac:dyDescent="0.25">
      <c r="A1376" s="3" t="s">
        <v>968</v>
      </c>
      <c r="B1376">
        <v>2013</v>
      </c>
    </row>
    <row r="1377" spans="1:2" x14ac:dyDescent="0.25">
      <c r="A1377" s="3" t="s">
        <v>969</v>
      </c>
      <c r="B1377">
        <v>2013</v>
      </c>
    </row>
    <row r="1378" spans="1:2" x14ac:dyDescent="0.25">
      <c r="A1378" t="s">
        <v>2952</v>
      </c>
      <c r="B1378">
        <v>2023</v>
      </c>
    </row>
    <row r="1379" spans="1:2" x14ac:dyDescent="0.25">
      <c r="A1379" t="s">
        <v>970</v>
      </c>
      <c r="B1379">
        <v>2016</v>
      </c>
    </row>
    <row r="1380" spans="1:2" x14ac:dyDescent="0.25">
      <c r="A1380" t="s">
        <v>971</v>
      </c>
      <c r="B1380">
        <v>2017</v>
      </c>
    </row>
    <row r="1381" spans="1:2" x14ac:dyDescent="0.25">
      <c r="A1381" s="3" t="s">
        <v>972</v>
      </c>
      <c r="B1381">
        <v>2013</v>
      </c>
    </row>
    <row r="1382" spans="1:2" x14ac:dyDescent="0.25">
      <c r="A1382" t="s">
        <v>973</v>
      </c>
      <c r="B1382">
        <v>2018</v>
      </c>
    </row>
    <row r="1383" spans="1:2" x14ac:dyDescent="0.25">
      <c r="A1383" t="s">
        <v>2374</v>
      </c>
      <c r="B1383">
        <v>2021</v>
      </c>
    </row>
    <row r="1384" spans="1:2" x14ac:dyDescent="0.25">
      <c r="A1384" t="s">
        <v>2727</v>
      </c>
      <c r="B1384">
        <v>2022</v>
      </c>
    </row>
    <row r="1385" spans="1:2" x14ac:dyDescent="0.25">
      <c r="A1385" s="3" t="s">
        <v>974</v>
      </c>
      <c r="B1385">
        <v>2013</v>
      </c>
    </row>
    <row r="1386" spans="1:2" x14ac:dyDescent="0.25">
      <c r="A1386" s="3" t="s">
        <v>975</v>
      </c>
      <c r="B1386">
        <v>2015</v>
      </c>
    </row>
    <row r="1387" spans="1:2" x14ac:dyDescent="0.25">
      <c r="A1387" s="3" t="s">
        <v>976</v>
      </c>
      <c r="B1387">
        <v>2017</v>
      </c>
    </row>
    <row r="1388" spans="1:2" x14ac:dyDescent="0.25">
      <c r="A1388" t="s">
        <v>2446</v>
      </c>
      <c r="B1388">
        <v>2021</v>
      </c>
    </row>
    <row r="1389" spans="1:2" x14ac:dyDescent="0.25">
      <c r="A1389" s="3" t="s">
        <v>977</v>
      </c>
      <c r="B1389">
        <v>2013</v>
      </c>
    </row>
    <row r="1390" spans="1:2" x14ac:dyDescent="0.25">
      <c r="A1390" t="s">
        <v>978</v>
      </c>
      <c r="B1390">
        <v>2018</v>
      </c>
    </row>
    <row r="1391" spans="1:2" x14ac:dyDescent="0.25">
      <c r="A1391" s="3" t="s">
        <v>979</v>
      </c>
      <c r="B1391">
        <v>2017</v>
      </c>
    </row>
    <row r="1392" spans="1:2" x14ac:dyDescent="0.25">
      <c r="A1392" s="3" t="s">
        <v>980</v>
      </c>
      <c r="B1392">
        <v>2014</v>
      </c>
    </row>
    <row r="1393" spans="1:2" x14ac:dyDescent="0.25">
      <c r="A1393" t="s">
        <v>2466</v>
      </c>
      <c r="B1393">
        <v>2020</v>
      </c>
    </row>
    <row r="1394" spans="1:2" x14ac:dyDescent="0.25">
      <c r="A1394" t="s">
        <v>2637</v>
      </c>
      <c r="B1394">
        <v>2022</v>
      </c>
    </row>
    <row r="1395" spans="1:2" x14ac:dyDescent="0.25">
      <c r="A1395" t="s">
        <v>2646</v>
      </c>
      <c r="B1395">
        <v>2022</v>
      </c>
    </row>
    <row r="1396" spans="1:2" x14ac:dyDescent="0.25">
      <c r="A1396" t="s">
        <v>2464</v>
      </c>
      <c r="B1396">
        <v>2020</v>
      </c>
    </row>
    <row r="1397" spans="1:2" x14ac:dyDescent="0.25">
      <c r="A1397" t="s">
        <v>981</v>
      </c>
      <c r="B1397">
        <v>2017</v>
      </c>
    </row>
    <row r="1398" spans="1:2" x14ac:dyDescent="0.25">
      <c r="A1398" t="s">
        <v>982</v>
      </c>
      <c r="B1398">
        <v>2015</v>
      </c>
    </row>
    <row r="1399" spans="1:2" x14ac:dyDescent="0.25">
      <c r="A1399" t="s">
        <v>2421</v>
      </c>
      <c r="B1399">
        <v>2021</v>
      </c>
    </row>
    <row r="1400" spans="1:2" x14ac:dyDescent="0.25">
      <c r="A1400" s="3" t="s">
        <v>983</v>
      </c>
      <c r="B1400">
        <v>2013</v>
      </c>
    </row>
    <row r="1401" spans="1:2" x14ac:dyDescent="0.25">
      <c r="A1401" s="3" t="s">
        <v>984</v>
      </c>
      <c r="B1401">
        <v>2013</v>
      </c>
    </row>
    <row r="1402" spans="1:2" x14ac:dyDescent="0.25">
      <c r="A1402" t="s">
        <v>3053</v>
      </c>
      <c r="B1402">
        <v>2024</v>
      </c>
    </row>
    <row r="1403" spans="1:2" x14ac:dyDescent="0.25">
      <c r="A1403" t="s">
        <v>2509</v>
      </c>
      <c r="B1403">
        <v>2018</v>
      </c>
    </row>
    <row r="1404" spans="1:2" x14ac:dyDescent="0.25">
      <c r="A1404" s="3" t="s">
        <v>985</v>
      </c>
      <c r="B1404">
        <v>2013</v>
      </c>
    </row>
    <row r="1405" spans="1:2" x14ac:dyDescent="0.25">
      <c r="A1405" t="s">
        <v>986</v>
      </c>
      <c r="B1405">
        <v>2016</v>
      </c>
    </row>
    <row r="1406" spans="1:2" x14ac:dyDescent="0.25">
      <c r="A1406" t="s">
        <v>2456</v>
      </c>
      <c r="B1406">
        <v>2021</v>
      </c>
    </row>
    <row r="1407" spans="1:2" x14ac:dyDescent="0.25">
      <c r="A1407" t="s">
        <v>2657</v>
      </c>
      <c r="B1407">
        <v>2022</v>
      </c>
    </row>
    <row r="1408" spans="1:2" x14ac:dyDescent="0.25">
      <c r="A1408" s="3" t="s">
        <v>987</v>
      </c>
      <c r="B1408">
        <v>2013</v>
      </c>
    </row>
    <row r="1409" spans="1:2" x14ac:dyDescent="0.25">
      <c r="A1409" t="s">
        <v>2490</v>
      </c>
      <c r="B1409">
        <v>2018</v>
      </c>
    </row>
    <row r="1410" spans="1:2" x14ac:dyDescent="0.25">
      <c r="A1410" s="3" t="s">
        <v>988</v>
      </c>
      <c r="B1410">
        <v>2014</v>
      </c>
    </row>
    <row r="1411" spans="1:2" x14ac:dyDescent="0.25">
      <c r="A1411" t="s">
        <v>989</v>
      </c>
      <c r="B1411">
        <v>2014</v>
      </c>
    </row>
    <row r="1412" spans="1:2" x14ac:dyDescent="0.25">
      <c r="A1412" t="s">
        <v>990</v>
      </c>
      <c r="B1412">
        <v>2016</v>
      </c>
    </row>
    <row r="1413" spans="1:2" x14ac:dyDescent="0.25">
      <c r="A1413" s="3" t="s">
        <v>991</v>
      </c>
      <c r="B1413">
        <v>2016</v>
      </c>
    </row>
    <row r="1414" spans="1:2" x14ac:dyDescent="0.25">
      <c r="A1414" t="s">
        <v>992</v>
      </c>
      <c r="B1414">
        <v>2013</v>
      </c>
    </row>
    <row r="1415" spans="1:2" x14ac:dyDescent="0.25">
      <c r="A1415" s="3" t="s">
        <v>993</v>
      </c>
      <c r="B1415">
        <v>2014</v>
      </c>
    </row>
    <row r="1416" spans="1:2" x14ac:dyDescent="0.25">
      <c r="A1416" s="3" t="s">
        <v>994</v>
      </c>
      <c r="B1416">
        <v>2013</v>
      </c>
    </row>
    <row r="1417" spans="1:2" x14ac:dyDescent="0.25">
      <c r="A1417" s="3" t="s">
        <v>995</v>
      </c>
      <c r="B1417">
        <v>2016</v>
      </c>
    </row>
    <row r="1418" spans="1:2" x14ac:dyDescent="0.25">
      <c r="A1418" t="s">
        <v>996</v>
      </c>
      <c r="B1418">
        <v>2017</v>
      </c>
    </row>
    <row r="1419" spans="1:2" x14ac:dyDescent="0.25">
      <c r="A1419" t="s">
        <v>2776</v>
      </c>
      <c r="B1419">
        <v>2023</v>
      </c>
    </row>
    <row r="1420" spans="1:2" x14ac:dyDescent="0.25">
      <c r="A1420" t="s">
        <v>2558</v>
      </c>
      <c r="B1420">
        <v>2022</v>
      </c>
    </row>
    <row r="1421" spans="1:2" x14ac:dyDescent="0.25">
      <c r="A1421" t="s">
        <v>3094</v>
      </c>
      <c r="B1421">
        <v>2024</v>
      </c>
    </row>
    <row r="1422" spans="1:2" x14ac:dyDescent="0.25">
      <c r="A1422" t="s">
        <v>997</v>
      </c>
      <c r="B1422">
        <v>2016</v>
      </c>
    </row>
    <row r="1423" spans="1:2" x14ac:dyDescent="0.25">
      <c r="A1423" t="s">
        <v>998</v>
      </c>
      <c r="B1423">
        <v>2017</v>
      </c>
    </row>
    <row r="1424" spans="1:2" x14ac:dyDescent="0.25">
      <c r="A1424" t="s">
        <v>2485</v>
      </c>
      <c r="B1424">
        <v>2016</v>
      </c>
    </row>
    <row r="1425" spans="1:2" x14ac:dyDescent="0.25">
      <c r="A1425" s="3" t="s">
        <v>999</v>
      </c>
      <c r="B1425">
        <v>2013</v>
      </c>
    </row>
    <row r="1426" spans="1:2" x14ac:dyDescent="0.25">
      <c r="A1426" t="s">
        <v>2131</v>
      </c>
      <c r="B1426">
        <v>2020</v>
      </c>
    </row>
    <row r="1427" spans="1:2" x14ac:dyDescent="0.25">
      <c r="A1427" s="3" t="s">
        <v>1000</v>
      </c>
      <c r="B1427">
        <v>2013</v>
      </c>
    </row>
    <row r="1428" spans="1:2" x14ac:dyDescent="0.25">
      <c r="A1428" t="s">
        <v>2505</v>
      </c>
      <c r="B1428">
        <v>2019</v>
      </c>
    </row>
    <row r="1429" spans="1:2" x14ac:dyDescent="0.25">
      <c r="A1429" s="3" t="s">
        <v>1001</v>
      </c>
      <c r="B1429">
        <v>2013</v>
      </c>
    </row>
    <row r="1430" spans="1:2" x14ac:dyDescent="0.25">
      <c r="A1430" t="s">
        <v>2044</v>
      </c>
      <c r="B1430">
        <v>2020</v>
      </c>
    </row>
    <row r="1431" spans="1:2" x14ac:dyDescent="0.25">
      <c r="A1431" t="s">
        <v>1002</v>
      </c>
      <c r="B1431">
        <v>2016</v>
      </c>
    </row>
    <row r="1432" spans="1:2" x14ac:dyDescent="0.25">
      <c r="A1432" t="s">
        <v>1003</v>
      </c>
      <c r="B1432">
        <v>2017</v>
      </c>
    </row>
    <row r="1433" spans="1:2" x14ac:dyDescent="0.25">
      <c r="A1433" t="s">
        <v>1004</v>
      </c>
      <c r="B1433">
        <v>2018</v>
      </c>
    </row>
    <row r="1434" spans="1:2" x14ac:dyDescent="0.25">
      <c r="A1434" t="s">
        <v>3253</v>
      </c>
      <c r="B1434">
        <v>2023</v>
      </c>
    </row>
    <row r="1435" spans="1:2" x14ac:dyDescent="0.25">
      <c r="A1435" s="3" t="s">
        <v>1005</v>
      </c>
      <c r="B1435">
        <v>2015</v>
      </c>
    </row>
    <row r="1436" spans="1:2" x14ac:dyDescent="0.25">
      <c r="A1436" t="s">
        <v>1006</v>
      </c>
      <c r="B1436">
        <v>2013</v>
      </c>
    </row>
    <row r="1437" spans="1:2" x14ac:dyDescent="0.25">
      <c r="A1437" s="3" t="s">
        <v>1007</v>
      </c>
      <c r="B1437">
        <v>2013</v>
      </c>
    </row>
    <row r="1438" spans="1:2" x14ac:dyDescent="0.25">
      <c r="A1438" s="3" t="s">
        <v>1008</v>
      </c>
      <c r="B1438">
        <v>2014</v>
      </c>
    </row>
    <row r="1439" spans="1:2" x14ac:dyDescent="0.25">
      <c r="A1439" s="3" t="s">
        <v>1009</v>
      </c>
      <c r="B1439">
        <v>2013</v>
      </c>
    </row>
    <row r="1440" spans="1:2" x14ac:dyDescent="0.25">
      <c r="A1440" s="3" t="s">
        <v>1010</v>
      </c>
      <c r="B1440">
        <v>2013</v>
      </c>
    </row>
    <row r="1441" spans="1:2" x14ac:dyDescent="0.25">
      <c r="A1441" t="s">
        <v>1011</v>
      </c>
      <c r="B1441">
        <v>2014</v>
      </c>
    </row>
    <row r="1442" spans="1:2" x14ac:dyDescent="0.25">
      <c r="A1442" t="s">
        <v>1971</v>
      </c>
      <c r="B1442">
        <v>2013</v>
      </c>
    </row>
    <row r="1443" spans="1:2" x14ac:dyDescent="0.25">
      <c r="A1443" s="3" t="s">
        <v>1012</v>
      </c>
      <c r="B1443">
        <v>2013</v>
      </c>
    </row>
    <row r="1444" spans="1:2" x14ac:dyDescent="0.25">
      <c r="A1444" s="3" t="s">
        <v>1013</v>
      </c>
      <c r="B1444">
        <v>2016</v>
      </c>
    </row>
    <row r="1445" spans="1:2" x14ac:dyDescent="0.25">
      <c r="A1445" t="s">
        <v>1014</v>
      </c>
      <c r="B1445">
        <v>2018</v>
      </c>
    </row>
    <row r="1446" spans="1:2" x14ac:dyDescent="0.25">
      <c r="A1446" s="3" t="s">
        <v>1015</v>
      </c>
      <c r="B1446">
        <v>2015</v>
      </c>
    </row>
    <row r="1447" spans="1:2" x14ac:dyDescent="0.25">
      <c r="A1447" t="s">
        <v>1016</v>
      </c>
      <c r="B1447">
        <v>2015</v>
      </c>
    </row>
    <row r="1448" spans="1:2" x14ac:dyDescent="0.25">
      <c r="A1448" t="s">
        <v>1017</v>
      </c>
      <c r="B1448">
        <v>2016</v>
      </c>
    </row>
    <row r="1449" spans="1:2" x14ac:dyDescent="0.25">
      <c r="A1449" t="s">
        <v>2753</v>
      </c>
      <c r="B1449">
        <v>2023</v>
      </c>
    </row>
    <row r="1450" spans="1:2" x14ac:dyDescent="0.25">
      <c r="A1450" t="s">
        <v>3050</v>
      </c>
      <c r="B1450">
        <v>2024</v>
      </c>
    </row>
    <row r="1451" spans="1:2" x14ac:dyDescent="0.25">
      <c r="A1451" s="3" t="s">
        <v>1018</v>
      </c>
      <c r="B1451">
        <v>2016</v>
      </c>
    </row>
    <row r="1452" spans="1:2" x14ac:dyDescent="0.25">
      <c r="A1452" t="s">
        <v>1019</v>
      </c>
      <c r="B1452">
        <v>2015</v>
      </c>
    </row>
    <row r="1453" spans="1:2" x14ac:dyDescent="0.25">
      <c r="A1453" t="s">
        <v>1020</v>
      </c>
      <c r="B1453">
        <v>2015</v>
      </c>
    </row>
    <row r="1454" spans="1:2" x14ac:dyDescent="0.25">
      <c r="A1454" s="3" t="s">
        <v>1021</v>
      </c>
      <c r="B1454">
        <v>2017</v>
      </c>
    </row>
    <row r="1455" spans="1:2" x14ac:dyDescent="0.25">
      <c r="A1455" s="3" t="s">
        <v>1022</v>
      </c>
      <c r="B1455">
        <v>2017</v>
      </c>
    </row>
    <row r="1456" spans="1:2" x14ac:dyDescent="0.25">
      <c r="A1456" s="3" t="s">
        <v>1023</v>
      </c>
      <c r="B1456">
        <v>2013</v>
      </c>
    </row>
    <row r="1457" spans="1:2" x14ac:dyDescent="0.25">
      <c r="A1457" t="s">
        <v>2041</v>
      </c>
      <c r="B1457">
        <v>2020</v>
      </c>
    </row>
    <row r="1458" spans="1:2" x14ac:dyDescent="0.25">
      <c r="A1458" t="s">
        <v>1024</v>
      </c>
      <c r="B1458">
        <v>2018</v>
      </c>
    </row>
    <row r="1459" spans="1:2" x14ac:dyDescent="0.25">
      <c r="A1459" s="3" t="s">
        <v>1025</v>
      </c>
      <c r="B1459">
        <v>2013</v>
      </c>
    </row>
    <row r="1460" spans="1:2" x14ac:dyDescent="0.25">
      <c r="A1460" t="s">
        <v>1026</v>
      </c>
      <c r="B1460">
        <v>2014</v>
      </c>
    </row>
    <row r="1461" spans="1:2" x14ac:dyDescent="0.25">
      <c r="A1461" t="s">
        <v>1027</v>
      </c>
      <c r="B1461">
        <v>2018</v>
      </c>
    </row>
    <row r="1462" spans="1:2" x14ac:dyDescent="0.25">
      <c r="A1462" t="s">
        <v>1028</v>
      </c>
      <c r="B1462">
        <v>2018</v>
      </c>
    </row>
    <row r="1463" spans="1:2" x14ac:dyDescent="0.25">
      <c r="A1463" t="s">
        <v>1029</v>
      </c>
      <c r="B1463">
        <v>2017</v>
      </c>
    </row>
    <row r="1464" spans="1:2" x14ac:dyDescent="0.25">
      <c r="A1464" s="3" t="s">
        <v>1030</v>
      </c>
      <c r="B1464">
        <v>2017</v>
      </c>
    </row>
    <row r="1465" spans="1:2" x14ac:dyDescent="0.25">
      <c r="A1465" s="3" t="s">
        <v>1031</v>
      </c>
      <c r="B1465">
        <v>2012</v>
      </c>
    </row>
    <row r="1466" spans="1:2" x14ac:dyDescent="0.25">
      <c r="A1466" t="s">
        <v>2081</v>
      </c>
      <c r="B1466">
        <v>2020</v>
      </c>
    </row>
    <row r="1467" spans="1:2" x14ac:dyDescent="0.25">
      <c r="A1467" t="s">
        <v>3034</v>
      </c>
      <c r="B1467">
        <v>2024</v>
      </c>
    </row>
    <row r="1468" spans="1:2" x14ac:dyDescent="0.25">
      <c r="A1468" t="s">
        <v>3259</v>
      </c>
      <c r="B1468">
        <v>2022</v>
      </c>
    </row>
    <row r="1469" spans="1:2" x14ac:dyDescent="0.25">
      <c r="A1469" t="s">
        <v>2996</v>
      </c>
      <c r="B1469">
        <v>2024</v>
      </c>
    </row>
    <row r="1470" spans="1:2" x14ac:dyDescent="0.25">
      <c r="A1470" t="s">
        <v>2719</v>
      </c>
      <c r="B1470">
        <v>2022</v>
      </c>
    </row>
    <row r="1471" spans="1:2" x14ac:dyDescent="0.25">
      <c r="A1471" t="s">
        <v>1032</v>
      </c>
      <c r="B1471">
        <v>2019</v>
      </c>
    </row>
    <row r="1472" spans="1:2" x14ac:dyDescent="0.25">
      <c r="A1472" s="3" t="s">
        <v>1033</v>
      </c>
      <c r="B1472">
        <v>2013</v>
      </c>
    </row>
    <row r="1473" spans="1:2" x14ac:dyDescent="0.25">
      <c r="A1473" t="s">
        <v>2887</v>
      </c>
      <c r="B1473">
        <v>2022</v>
      </c>
    </row>
    <row r="1474" spans="1:2" x14ac:dyDescent="0.25">
      <c r="A1474" t="s">
        <v>2647</v>
      </c>
      <c r="B1474">
        <v>2022</v>
      </c>
    </row>
    <row r="1475" spans="1:2" x14ac:dyDescent="0.25">
      <c r="A1475" t="s">
        <v>1898</v>
      </c>
      <c r="B1475">
        <v>2017</v>
      </c>
    </row>
    <row r="1476" spans="1:2" x14ac:dyDescent="0.25">
      <c r="A1476" t="s">
        <v>1034</v>
      </c>
      <c r="B1476">
        <v>2017</v>
      </c>
    </row>
    <row r="1477" spans="1:2" x14ac:dyDescent="0.25">
      <c r="A1477" t="s">
        <v>2803</v>
      </c>
      <c r="B1477">
        <v>2023</v>
      </c>
    </row>
    <row r="1478" spans="1:2" x14ac:dyDescent="0.25">
      <c r="A1478" t="s">
        <v>1035</v>
      </c>
      <c r="B1478">
        <v>2015</v>
      </c>
    </row>
    <row r="1479" spans="1:2" x14ac:dyDescent="0.25">
      <c r="A1479" s="3" t="s">
        <v>1036</v>
      </c>
      <c r="B1479">
        <v>2013</v>
      </c>
    </row>
    <row r="1480" spans="1:2" x14ac:dyDescent="0.25">
      <c r="A1480" t="s">
        <v>1037</v>
      </c>
      <c r="B1480">
        <v>2015</v>
      </c>
    </row>
    <row r="1481" spans="1:2" x14ac:dyDescent="0.25">
      <c r="A1481" t="s">
        <v>2854</v>
      </c>
      <c r="B1481">
        <v>2023</v>
      </c>
    </row>
    <row r="1482" spans="1:2" x14ac:dyDescent="0.25">
      <c r="A1482" t="s">
        <v>1038</v>
      </c>
      <c r="B1482">
        <v>2017</v>
      </c>
    </row>
    <row r="1483" spans="1:2" x14ac:dyDescent="0.25">
      <c r="A1483" t="s">
        <v>2009</v>
      </c>
      <c r="B1483">
        <v>2016</v>
      </c>
    </row>
    <row r="1484" spans="1:2" x14ac:dyDescent="0.25">
      <c r="A1484" t="s">
        <v>1039</v>
      </c>
      <c r="B1484">
        <v>2015</v>
      </c>
    </row>
    <row r="1485" spans="1:2" x14ac:dyDescent="0.25">
      <c r="A1485" s="3" t="s">
        <v>1040</v>
      </c>
      <c r="B1485">
        <v>2015</v>
      </c>
    </row>
    <row r="1486" spans="1:2" x14ac:dyDescent="0.25">
      <c r="A1486" s="3" t="s">
        <v>1041</v>
      </c>
      <c r="B1486">
        <v>2013</v>
      </c>
    </row>
    <row r="1487" spans="1:2" x14ac:dyDescent="0.25">
      <c r="A1487" t="s">
        <v>1042</v>
      </c>
      <c r="B1487">
        <v>2014</v>
      </c>
    </row>
    <row r="1488" spans="1:2" x14ac:dyDescent="0.25">
      <c r="A1488" s="3" t="s">
        <v>1043</v>
      </c>
      <c r="B1488">
        <v>2013</v>
      </c>
    </row>
    <row r="1489" spans="1:2" x14ac:dyDescent="0.25">
      <c r="A1489" t="s">
        <v>1899</v>
      </c>
      <c r="B1489">
        <v>2019</v>
      </c>
    </row>
    <row r="1490" spans="1:2" x14ac:dyDescent="0.25">
      <c r="A1490" t="s">
        <v>3257</v>
      </c>
      <c r="B1490">
        <v>2022</v>
      </c>
    </row>
    <row r="1491" spans="1:2" x14ac:dyDescent="0.25">
      <c r="A1491" t="s">
        <v>2024</v>
      </c>
      <c r="B1491">
        <v>2020</v>
      </c>
    </row>
    <row r="1492" spans="1:2" x14ac:dyDescent="0.25">
      <c r="A1492" t="s">
        <v>1044</v>
      </c>
      <c r="B1492">
        <v>2015</v>
      </c>
    </row>
    <row r="1493" spans="1:2" x14ac:dyDescent="0.25">
      <c r="A1493" s="3" t="s">
        <v>1045</v>
      </c>
      <c r="B1493">
        <v>2013</v>
      </c>
    </row>
    <row r="1494" spans="1:2" x14ac:dyDescent="0.25">
      <c r="A1494" t="s">
        <v>2349</v>
      </c>
      <c r="B1494">
        <v>2021</v>
      </c>
    </row>
    <row r="1495" spans="1:2" x14ac:dyDescent="0.25">
      <c r="A1495" t="s">
        <v>2913</v>
      </c>
      <c r="B1495">
        <v>2022</v>
      </c>
    </row>
    <row r="1496" spans="1:2" x14ac:dyDescent="0.25">
      <c r="A1496" t="s">
        <v>1978</v>
      </c>
      <c r="B1496">
        <v>2018</v>
      </c>
    </row>
    <row r="1497" spans="1:2" x14ac:dyDescent="0.25">
      <c r="A1497" t="s">
        <v>1046</v>
      </c>
      <c r="B1497">
        <v>2018</v>
      </c>
    </row>
    <row r="1498" spans="1:2" x14ac:dyDescent="0.25">
      <c r="A1498" s="3" t="s">
        <v>1047</v>
      </c>
      <c r="B1498">
        <v>2014</v>
      </c>
    </row>
    <row r="1499" spans="1:2" x14ac:dyDescent="0.25">
      <c r="A1499" s="3" t="s">
        <v>1048</v>
      </c>
      <c r="B1499">
        <v>2013</v>
      </c>
    </row>
    <row r="1500" spans="1:2" x14ac:dyDescent="0.25">
      <c r="A1500" s="3" t="s">
        <v>1049</v>
      </c>
      <c r="B1500">
        <v>2015</v>
      </c>
    </row>
    <row r="1501" spans="1:2" x14ac:dyDescent="0.25">
      <c r="A1501" t="s">
        <v>2769</v>
      </c>
      <c r="B1501">
        <v>2023</v>
      </c>
    </row>
    <row r="1502" spans="1:2" x14ac:dyDescent="0.25">
      <c r="A1502" s="3" t="s">
        <v>1050</v>
      </c>
      <c r="B1502">
        <v>2016</v>
      </c>
    </row>
    <row r="1503" spans="1:2" x14ac:dyDescent="0.25">
      <c r="A1503" t="s">
        <v>1051</v>
      </c>
      <c r="B1503">
        <v>2018</v>
      </c>
    </row>
    <row r="1504" spans="1:2" x14ac:dyDescent="0.25">
      <c r="A1504" t="s">
        <v>2997</v>
      </c>
      <c r="B1504">
        <v>2024</v>
      </c>
    </row>
    <row r="1505" spans="1:2" x14ac:dyDescent="0.25">
      <c r="A1505" s="3" t="s">
        <v>1052</v>
      </c>
      <c r="B1505">
        <v>2014</v>
      </c>
    </row>
    <row r="1506" spans="1:2" x14ac:dyDescent="0.25">
      <c r="A1506" t="s">
        <v>1053</v>
      </c>
      <c r="B1506">
        <v>2014</v>
      </c>
    </row>
    <row r="1507" spans="1:2" x14ac:dyDescent="0.25">
      <c r="A1507" t="s">
        <v>1054</v>
      </c>
      <c r="B1507">
        <v>2017</v>
      </c>
    </row>
    <row r="1508" spans="1:2" x14ac:dyDescent="0.25">
      <c r="A1508" t="s">
        <v>1055</v>
      </c>
      <c r="B1508">
        <v>2017</v>
      </c>
    </row>
    <row r="1509" spans="1:2" x14ac:dyDescent="0.25">
      <c r="A1509" t="s">
        <v>2853</v>
      </c>
      <c r="B1509">
        <v>2023</v>
      </c>
    </row>
    <row r="1510" spans="1:2" x14ac:dyDescent="0.25">
      <c r="A1510" t="s">
        <v>3009</v>
      </c>
      <c r="B1510">
        <v>2024</v>
      </c>
    </row>
    <row r="1511" spans="1:2" x14ac:dyDescent="0.25">
      <c r="A1511" t="s">
        <v>3088</v>
      </c>
      <c r="B1511">
        <v>2024</v>
      </c>
    </row>
    <row r="1512" spans="1:2" x14ac:dyDescent="0.25">
      <c r="A1512" t="s">
        <v>3249</v>
      </c>
      <c r="B1512">
        <v>2024</v>
      </c>
    </row>
    <row r="1513" spans="1:2" x14ac:dyDescent="0.25">
      <c r="A1513" s="3" t="s">
        <v>1056</v>
      </c>
      <c r="B1513">
        <v>2013</v>
      </c>
    </row>
    <row r="1514" spans="1:2" x14ac:dyDescent="0.25">
      <c r="A1514" s="3" t="s">
        <v>1057</v>
      </c>
      <c r="B1514">
        <v>2014</v>
      </c>
    </row>
    <row r="1515" spans="1:2" x14ac:dyDescent="0.25">
      <c r="A1515" t="s">
        <v>1058</v>
      </c>
      <c r="B1515">
        <v>2019</v>
      </c>
    </row>
    <row r="1516" spans="1:2" x14ac:dyDescent="0.25">
      <c r="A1516" t="s">
        <v>2677</v>
      </c>
      <c r="B1516">
        <v>2020</v>
      </c>
    </row>
    <row r="1517" spans="1:2" x14ac:dyDescent="0.25">
      <c r="A1517" t="s">
        <v>2340</v>
      </c>
      <c r="B1517">
        <v>2021</v>
      </c>
    </row>
    <row r="1518" spans="1:2" x14ac:dyDescent="0.25">
      <c r="A1518" s="3" t="s">
        <v>1059</v>
      </c>
      <c r="B1518">
        <v>2017</v>
      </c>
    </row>
    <row r="1519" spans="1:2" x14ac:dyDescent="0.25">
      <c r="A1519" t="s">
        <v>1060</v>
      </c>
      <c r="B1519">
        <v>2014</v>
      </c>
    </row>
    <row r="1520" spans="1:2" x14ac:dyDescent="0.25">
      <c r="A1520" t="s">
        <v>1061</v>
      </c>
      <c r="B1520">
        <v>2016</v>
      </c>
    </row>
    <row r="1521" spans="1:2" x14ac:dyDescent="0.25">
      <c r="A1521" t="s">
        <v>1062</v>
      </c>
      <c r="B1521">
        <v>2019</v>
      </c>
    </row>
    <row r="1522" spans="1:2" x14ac:dyDescent="0.25">
      <c r="A1522" t="s">
        <v>1063</v>
      </c>
      <c r="B1522">
        <v>2018</v>
      </c>
    </row>
    <row r="1523" spans="1:2" x14ac:dyDescent="0.25">
      <c r="A1523" t="s">
        <v>2581</v>
      </c>
      <c r="B1523">
        <v>2022</v>
      </c>
    </row>
    <row r="1524" spans="1:2" x14ac:dyDescent="0.25">
      <c r="A1524" s="3" t="s">
        <v>1064</v>
      </c>
      <c r="B1524">
        <v>2013</v>
      </c>
    </row>
    <row r="1525" spans="1:2" x14ac:dyDescent="0.25">
      <c r="A1525" s="3" t="s">
        <v>1065</v>
      </c>
      <c r="B1525">
        <v>2013</v>
      </c>
    </row>
    <row r="1526" spans="1:2" x14ac:dyDescent="0.25">
      <c r="A1526" t="s">
        <v>1066</v>
      </c>
      <c r="B1526">
        <v>2016</v>
      </c>
    </row>
    <row r="1527" spans="1:2" x14ac:dyDescent="0.25">
      <c r="A1527" s="3" t="s">
        <v>1067</v>
      </c>
      <c r="B1527">
        <v>2017</v>
      </c>
    </row>
    <row r="1528" spans="1:2" x14ac:dyDescent="0.25">
      <c r="A1528" s="3" t="s">
        <v>1068</v>
      </c>
      <c r="B1528">
        <v>2016</v>
      </c>
    </row>
    <row r="1529" spans="1:2" x14ac:dyDescent="0.25">
      <c r="A1529" t="s">
        <v>1069</v>
      </c>
      <c r="B1529">
        <v>2015</v>
      </c>
    </row>
    <row r="1530" spans="1:2" x14ac:dyDescent="0.25">
      <c r="A1530" s="3" t="s">
        <v>1070</v>
      </c>
      <c r="B1530">
        <v>2014</v>
      </c>
    </row>
    <row r="1531" spans="1:2" x14ac:dyDescent="0.25">
      <c r="A1531" t="s">
        <v>1071</v>
      </c>
      <c r="B1531">
        <v>2017</v>
      </c>
    </row>
    <row r="1532" spans="1:2" x14ac:dyDescent="0.25">
      <c r="A1532" s="3" t="s">
        <v>1072</v>
      </c>
      <c r="B1532">
        <v>2013</v>
      </c>
    </row>
    <row r="1533" spans="1:2" x14ac:dyDescent="0.25">
      <c r="A1533" t="s">
        <v>3067</v>
      </c>
      <c r="B1533">
        <v>2024</v>
      </c>
    </row>
    <row r="1534" spans="1:2" x14ac:dyDescent="0.25">
      <c r="A1534" t="s">
        <v>2890</v>
      </c>
      <c r="B1534">
        <v>2021</v>
      </c>
    </row>
    <row r="1535" spans="1:2" x14ac:dyDescent="0.25">
      <c r="A1535" t="s">
        <v>1073</v>
      </c>
      <c r="B1535">
        <v>2018</v>
      </c>
    </row>
    <row r="1536" spans="1:2" x14ac:dyDescent="0.25">
      <c r="A1536" t="s">
        <v>2712</v>
      </c>
      <c r="B1536">
        <v>2018</v>
      </c>
    </row>
    <row r="1537" spans="1:2" x14ac:dyDescent="0.25">
      <c r="A1537" t="s">
        <v>2815</v>
      </c>
      <c r="B1537">
        <v>2023</v>
      </c>
    </row>
    <row r="1538" spans="1:2" x14ac:dyDescent="0.25">
      <c r="A1538" s="3" t="s">
        <v>1074</v>
      </c>
      <c r="B1538">
        <v>2013</v>
      </c>
    </row>
    <row r="1539" spans="1:2" x14ac:dyDescent="0.25">
      <c r="A1539" t="s">
        <v>1075</v>
      </c>
      <c r="B1539">
        <v>2015</v>
      </c>
    </row>
    <row r="1540" spans="1:2" x14ac:dyDescent="0.25">
      <c r="A1540" s="3" t="s">
        <v>1076</v>
      </c>
      <c r="B1540">
        <v>2013</v>
      </c>
    </row>
    <row r="1541" spans="1:2" x14ac:dyDescent="0.25">
      <c r="A1541" s="3" t="s">
        <v>1077</v>
      </c>
      <c r="B1541">
        <v>2017</v>
      </c>
    </row>
    <row r="1542" spans="1:2" x14ac:dyDescent="0.25">
      <c r="A1542" s="3" t="s">
        <v>1078</v>
      </c>
      <c r="B1542">
        <v>2013</v>
      </c>
    </row>
    <row r="1543" spans="1:2" x14ac:dyDescent="0.25">
      <c r="A1543" s="3" t="s">
        <v>1079</v>
      </c>
      <c r="B1543">
        <v>2016</v>
      </c>
    </row>
    <row r="1544" spans="1:2" x14ac:dyDescent="0.25">
      <c r="A1544" t="s">
        <v>2074</v>
      </c>
      <c r="B1544">
        <v>2020</v>
      </c>
    </row>
    <row r="1545" spans="1:2" x14ac:dyDescent="0.25">
      <c r="A1545" t="s">
        <v>1920</v>
      </c>
      <c r="B1545">
        <v>2018</v>
      </c>
    </row>
    <row r="1546" spans="1:2" x14ac:dyDescent="0.25">
      <c r="A1546" t="s">
        <v>2656</v>
      </c>
      <c r="B1546">
        <v>2022</v>
      </c>
    </row>
    <row r="1547" spans="1:2" x14ac:dyDescent="0.25">
      <c r="A1547" s="3" t="s">
        <v>1080</v>
      </c>
      <c r="B1547">
        <v>2018</v>
      </c>
    </row>
    <row r="1548" spans="1:2" x14ac:dyDescent="0.25">
      <c r="A1548" t="s">
        <v>1081</v>
      </c>
      <c r="B1548">
        <v>2015</v>
      </c>
    </row>
    <row r="1549" spans="1:2" x14ac:dyDescent="0.25">
      <c r="A1549" s="3" t="s">
        <v>1082</v>
      </c>
      <c r="B1549">
        <v>2016</v>
      </c>
    </row>
    <row r="1550" spans="1:2" x14ac:dyDescent="0.25">
      <c r="A1550" t="s">
        <v>3061</v>
      </c>
      <c r="B1550">
        <v>2024</v>
      </c>
    </row>
    <row r="1551" spans="1:2" x14ac:dyDescent="0.25">
      <c r="A1551" s="3" t="s">
        <v>1083</v>
      </c>
      <c r="B1551">
        <v>2013</v>
      </c>
    </row>
    <row r="1552" spans="1:2" x14ac:dyDescent="0.25">
      <c r="A1552" t="s">
        <v>2554</v>
      </c>
      <c r="B1552">
        <v>2022</v>
      </c>
    </row>
    <row r="1553" spans="1:2" x14ac:dyDescent="0.25">
      <c r="A1553" t="s">
        <v>3015</v>
      </c>
      <c r="B1553">
        <v>2024</v>
      </c>
    </row>
    <row r="1554" spans="1:2" x14ac:dyDescent="0.25">
      <c r="A1554" t="s">
        <v>1084</v>
      </c>
      <c r="B1554">
        <v>2019</v>
      </c>
    </row>
    <row r="1555" spans="1:2" x14ac:dyDescent="0.25">
      <c r="A1555" s="3" t="s">
        <v>1085</v>
      </c>
      <c r="B1555">
        <v>2013</v>
      </c>
    </row>
    <row r="1556" spans="1:2" x14ac:dyDescent="0.25">
      <c r="A1556" s="3" t="s">
        <v>1086</v>
      </c>
      <c r="B1556">
        <v>2015</v>
      </c>
    </row>
    <row r="1557" spans="1:2" x14ac:dyDescent="0.25">
      <c r="A1557" s="3" t="s">
        <v>1087</v>
      </c>
      <c r="B1557">
        <v>2013</v>
      </c>
    </row>
    <row r="1558" spans="1:2" x14ac:dyDescent="0.25">
      <c r="A1558" t="s">
        <v>1088</v>
      </c>
      <c r="B1558">
        <v>2017</v>
      </c>
    </row>
    <row r="1559" spans="1:2" x14ac:dyDescent="0.25">
      <c r="A1559" t="s">
        <v>2891</v>
      </c>
      <c r="B1559">
        <v>2019</v>
      </c>
    </row>
    <row r="1560" spans="1:2" x14ac:dyDescent="0.25">
      <c r="A1560" t="s">
        <v>2545</v>
      </c>
      <c r="B1560">
        <v>2022</v>
      </c>
    </row>
    <row r="1561" spans="1:2" x14ac:dyDescent="0.25">
      <c r="A1561" s="3" t="s">
        <v>1089</v>
      </c>
      <c r="B1561">
        <v>2013</v>
      </c>
    </row>
    <row r="1562" spans="1:2" x14ac:dyDescent="0.25">
      <c r="A1562" t="s">
        <v>2486</v>
      </c>
      <c r="B1562">
        <v>2019</v>
      </c>
    </row>
    <row r="1563" spans="1:2" x14ac:dyDescent="0.25">
      <c r="A1563" t="s">
        <v>2398</v>
      </c>
      <c r="B1563">
        <v>2021</v>
      </c>
    </row>
    <row r="1564" spans="1:2" x14ac:dyDescent="0.25">
      <c r="A1564" t="s">
        <v>1090</v>
      </c>
      <c r="B1564">
        <v>2019</v>
      </c>
    </row>
    <row r="1565" spans="1:2" x14ac:dyDescent="0.25">
      <c r="A1565" t="s">
        <v>1091</v>
      </c>
      <c r="B1565">
        <v>2015</v>
      </c>
    </row>
    <row r="1566" spans="1:2" x14ac:dyDescent="0.25">
      <c r="A1566" t="s">
        <v>1092</v>
      </c>
      <c r="B1566">
        <v>2014</v>
      </c>
    </row>
    <row r="1567" spans="1:2" x14ac:dyDescent="0.25">
      <c r="A1567" s="3" t="s">
        <v>1093</v>
      </c>
      <c r="B1567">
        <v>2013</v>
      </c>
    </row>
    <row r="1568" spans="1:2" x14ac:dyDescent="0.25">
      <c r="A1568" t="s">
        <v>1094</v>
      </c>
      <c r="B1568">
        <v>2016</v>
      </c>
    </row>
    <row r="1569" spans="1:2" x14ac:dyDescent="0.25">
      <c r="A1569" t="s">
        <v>1095</v>
      </c>
      <c r="B1569">
        <v>2014</v>
      </c>
    </row>
    <row r="1570" spans="1:2" x14ac:dyDescent="0.25">
      <c r="A1570" t="s">
        <v>1096</v>
      </c>
      <c r="B1570">
        <v>2019</v>
      </c>
    </row>
    <row r="1571" spans="1:2" x14ac:dyDescent="0.25">
      <c r="A1571" t="s">
        <v>2110</v>
      </c>
      <c r="B1571">
        <v>2020</v>
      </c>
    </row>
    <row r="1572" spans="1:2" x14ac:dyDescent="0.25">
      <c r="A1572" t="s">
        <v>2699</v>
      </c>
      <c r="B1572">
        <v>2019</v>
      </c>
    </row>
    <row r="1573" spans="1:2" x14ac:dyDescent="0.25">
      <c r="A1573" s="3" t="s">
        <v>1097</v>
      </c>
      <c r="B1573">
        <v>2013</v>
      </c>
    </row>
    <row r="1574" spans="1:2" x14ac:dyDescent="0.25">
      <c r="A1574" t="s">
        <v>1098</v>
      </c>
      <c r="B1574">
        <v>2016</v>
      </c>
    </row>
    <row r="1575" spans="1:2" x14ac:dyDescent="0.25">
      <c r="A1575" t="s">
        <v>2503</v>
      </c>
      <c r="B1575">
        <v>2016</v>
      </c>
    </row>
    <row r="1576" spans="1:2" x14ac:dyDescent="0.25">
      <c r="A1576" s="3" t="s">
        <v>1099</v>
      </c>
      <c r="B1576">
        <v>2013</v>
      </c>
    </row>
    <row r="1577" spans="1:2" x14ac:dyDescent="0.25">
      <c r="A1577" s="3" t="s">
        <v>1100</v>
      </c>
      <c r="B1577">
        <v>2013</v>
      </c>
    </row>
    <row r="1578" spans="1:2" x14ac:dyDescent="0.25">
      <c r="A1578" s="3" t="s">
        <v>1101</v>
      </c>
      <c r="B1578">
        <v>2016</v>
      </c>
    </row>
    <row r="1579" spans="1:2" x14ac:dyDescent="0.25">
      <c r="A1579" t="s">
        <v>2674</v>
      </c>
      <c r="B1579">
        <v>2018</v>
      </c>
    </row>
    <row r="1580" spans="1:2" x14ac:dyDescent="0.25">
      <c r="A1580" s="3" t="s">
        <v>1102</v>
      </c>
      <c r="B1580">
        <v>2014</v>
      </c>
    </row>
    <row r="1581" spans="1:2" x14ac:dyDescent="0.25">
      <c r="A1581" t="s">
        <v>1103</v>
      </c>
      <c r="B1581">
        <v>2015</v>
      </c>
    </row>
    <row r="1582" spans="1:2" x14ac:dyDescent="0.25">
      <c r="A1582" s="3" t="s">
        <v>1104</v>
      </c>
      <c r="B1582">
        <v>2013</v>
      </c>
    </row>
    <row r="1583" spans="1:2" x14ac:dyDescent="0.25">
      <c r="A1583" t="s">
        <v>1105</v>
      </c>
      <c r="B1583">
        <v>2016</v>
      </c>
    </row>
    <row r="1584" spans="1:2" x14ac:dyDescent="0.25">
      <c r="A1584" t="s">
        <v>1991</v>
      </c>
      <c r="B1584">
        <v>2014</v>
      </c>
    </row>
    <row r="1585" spans="1:2" x14ac:dyDescent="0.25">
      <c r="A1585" s="3" t="s">
        <v>1106</v>
      </c>
      <c r="B1585">
        <v>2014</v>
      </c>
    </row>
    <row r="1586" spans="1:2" x14ac:dyDescent="0.25">
      <c r="A1586" t="s">
        <v>1107</v>
      </c>
      <c r="B1586">
        <v>2017</v>
      </c>
    </row>
    <row r="1587" spans="1:2" x14ac:dyDescent="0.25">
      <c r="A1587" s="3" t="s">
        <v>1108</v>
      </c>
      <c r="B1587">
        <v>2013</v>
      </c>
    </row>
    <row r="1588" spans="1:2" x14ac:dyDescent="0.25">
      <c r="A1588" t="s">
        <v>2522</v>
      </c>
      <c r="B1588">
        <v>2018</v>
      </c>
    </row>
    <row r="1589" spans="1:2" x14ac:dyDescent="0.25">
      <c r="A1589" t="s">
        <v>2075</v>
      </c>
      <c r="B1589">
        <v>2020</v>
      </c>
    </row>
    <row r="1590" spans="1:2" x14ac:dyDescent="0.25">
      <c r="A1590" t="s">
        <v>3113</v>
      </c>
      <c r="B1590">
        <v>2020</v>
      </c>
    </row>
    <row r="1591" spans="1:2" x14ac:dyDescent="0.25">
      <c r="A1591" t="s">
        <v>2578</v>
      </c>
      <c r="B1591">
        <v>2022</v>
      </c>
    </row>
    <row r="1592" spans="1:2" x14ac:dyDescent="0.25">
      <c r="A1592" t="s">
        <v>3048</v>
      </c>
      <c r="B1592">
        <v>2024</v>
      </c>
    </row>
    <row r="1593" spans="1:2" x14ac:dyDescent="0.25">
      <c r="A1593" t="s">
        <v>1109</v>
      </c>
      <c r="B1593">
        <v>2015</v>
      </c>
    </row>
    <row r="1594" spans="1:2" x14ac:dyDescent="0.25">
      <c r="A1594" t="s">
        <v>1110</v>
      </c>
      <c r="B1594">
        <v>2015</v>
      </c>
    </row>
    <row r="1595" spans="1:2" x14ac:dyDescent="0.25">
      <c r="A1595" s="3" t="s">
        <v>1111</v>
      </c>
      <c r="B1595">
        <v>2017</v>
      </c>
    </row>
    <row r="1596" spans="1:2" x14ac:dyDescent="0.25">
      <c r="A1596" t="s">
        <v>1112</v>
      </c>
      <c r="B1596">
        <v>2017</v>
      </c>
    </row>
    <row r="1597" spans="1:2" x14ac:dyDescent="0.25">
      <c r="A1597" s="3" t="s">
        <v>1113</v>
      </c>
      <c r="B1597">
        <v>2017</v>
      </c>
    </row>
    <row r="1598" spans="1:2" x14ac:dyDescent="0.25">
      <c r="A1598" t="s">
        <v>2461</v>
      </c>
      <c r="B1598">
        <v>2020</v>
      </c>
    </row>
    <row r="1599" spans="1:2" x14ac:dyDescent="0.25">
      <c r="A1599" s="3" t="s">
        <v>1114</v>
      </c>
      <c r="B1599">
        <v>2013</v>
      </c>
    </row>
    <row r="1600" spans="1:2" x14ac:dyDescent="0.25">
      <c r="A1600" t="s">
        <v>1115</v>
      </c>
      <c r="B1600">
        <v>2015</v>
      </c>
    </row>
    <row r="1601" spans="1:2" x14ac:dyDescent="0.25">
      <c r="A1601" s="3" t="s">
        <v>1116</v>
      </c>
      <c r="B1601">
        <v>2014</v>
      </c>
    </row>
    <row r="1602" spans="1:2" x14ac:dyDescent="0.25">
      <c r="A1602" t="s">
        <v>2877</v>
      </c>
      <c r="B1602">
        <v>2023</v>
      </c>
    </row>
    <row r="1603" spans="1:2" x14ac:dyDescent="0.25">
      <c r="A1603" s="3" t="s">
        <v>1117</v>
      </c>
      <c r="B1603">
        <v>2015</v>
      </c>
    </row>
    <row r="1604" spans="1:2" x14ac:dyDescent="0.25">
      <c r="A1604" s="3" t="s">
        <v>1118</v>
      </c>
      <c r="B1604">
        <v>2013</v>
      </c>
    </row>
    <row r="1605" spans="1:2" x14ac:dyDescent="0.25">
      <c r="A1605" t="s">
        <v>1119</v>
      </c>
      <c r="B1605">
        <v>2015</v>
      </c>
    </row>
    <row r="1606" spans="1:2" x14ac:dyDescent="0.25">
      <c r="A1606" t="s">
        <v>1120</v>
      </c>
      <c r="B1606">
        <v>2014</v>
      </c>
    </row>
    <row r="1607" spans="1:2" x14ac:dyDescent="0.25">
      <c r="A1607" s="3" t="s">
        <v>1121</v>
      </c>
      <c r="B1607">
        <v>2013</v>
      </c>
    </row>
    <row r="1608" spans="1:2" x14ac:dyDescent="0.25">
      <c r="A1608" s="3" t="s">
        <v>1122</v>
      </c>
      <c r="B1608">
        <v>2013</v>
      </c>
    </row>
    <row r="1609" spans="1:2" x14ac:dyDescent="0.25">
      <c r="A1609" s="3" t="s">
        <v>1123</v>
      </c>
      <c r="B1609">
        <v>2016</v>
      </c>
    </row>
    <row r="1610" spans="1:2" x14ac:dyDescent="0.25">
      <c r="A1610" t="s">
        <v>1124</v>
      </c>
      <c r="B1610">
        <v>2016</v>
      </c>
    </row>
    <row r="1611" spans="1:2" x14ac:dyDescent="0.25">
      <c r="A1611" t="s">
        <v>1125</v>
      </c>
      <c r="B1611">
        <v>2015</v>
      </c>
    </row>
    <row r="1612" spans="1:2" x14ac:dyDescent="0.25">
      <c r="A1612" t="s">
        <v>2339</v>
      </c>
      <c r="B1612">
        <v>2021</v>
      </c>
    </row>
    <row r="1613" spans="1:2" x14ac:dyDescent="0.25">
      <c r="A1613" t="s">
        <v>2809</v>
      </c>
      <c r="B1613">
        <v>2023</v>
      </c>
    </row>
    <row r="1614" spans="1:2" x14ac:dyDescent="0.25">
      <c r="A1614" s="3" t="s">
        <v>1126</v>
      </c>
      <c r="B1614">
        <v>2013</v>
      </c>
    </row>
    <row r="1615" spans="1:2" x14ac:dyDescent="0.25">
      <c r="A1615" t="s">
        <v>2878</v>
      </c>
      <c r="B1615">
        <v>2023</v>
      </c>
    </row>
    <row r="1616" spans="1:2" x14ac:dyDescent="0.25">
      <c r="A1616" t="s">
        <v>1127</v>
      </c>
      <c r="B1616">
        <v>2014</v>
      </c>
    </row>
    <row r="1617" spans="1:2" x14ac:dyDescent="0.25">
      <c r="A1617" s="3" t="s">
        <v>1128</v>
      </c>
      <c r="B1617">
        <v>2012</v>
      </c>
    </row>
    <row r="1618" spans="1:2" x14ac:dyDescent="0.25">
      <c r="A1618" t="s">
        <v>2011</v>
      </c>
      <c r="B1618">
        <v>2013</v>
      </c>
    </row>
    <row r="1619" spans="1:2" x14ac:dyDescent="0.25">
      <c r="A1619" t="s">
        <v>1129</v>
      </c>
      <c r="B1619">
        <v>2016</v>
      </c>
    </row>
    <row r="1620" spans="1:2" x14ac:dyDescent="0.25">
      <c r="A1620" t="s">
        <v>1130</v>
      </c>
      <c r="B1620">
        <v>2014</v>
      </c>
    </row>
    <row r="1621" spans="1:2" x14ac:dyDescent="0.25">
      <c r="A1621" t="s">
        <v>2673</v>
      </c>
      <c r="B1621">
        <v>2022</v>
      </c>
    </row>
    <row r="1622" spans="1:2" x14ac:dyDescent="0.25">
      <c r="A1622" s="3" t="s">
        <v>1131</v>
      </c>
      <c r="B1622">
        <v>2014</v>
      </c>
    </row>
    <row r="1623" spans="1:2" x14ac:dyDescent="0.25">
      <c r="A1623" t="s">
        <v>1921</v>
      </c>
      <c r="B1623">
        <v>2018</v>
      </c>
    </row>
    <row r="1624" spans="1:2" x14ac:dyDescent="0.25">
      <c r="A1624" t="s">
        <v>1132</v>
      </c>
      <c r="B1624">
        <v>2016</v>
      </c>
    </row>
    <row r="1625" spans="1:2" x14ac:dyDescent="0.25">
      <c r="A1625" s="3" t="s">
        <v>1133</v>
      </c>
      <c r="B1625">
        <v>2013</v>
      </c>
    </row>
    <row r="1626" spans="1:2" x14ac:dyDescent="0.25">
      <c r="A1626" s="3" t="s">
        <v>1134</v>
      </c>
      <c r="B1626">
        <v>2013</v>
      </c>
    </row>
    <row r="1627" spans="1:2" x14ac:dyDescent="0.25">
      <c r="A1627" t="s">
        <v>2623</v>
      </c>
      <c r="B1627">
        <v>2022</v>
      </c>
    </row>
    <row r="1628" spans="1:2" x14ac:dyDescent="0.25">
      <c r="A1628" s="3" t="s">
        <v>1135</v>
      </c>
      <c r="B1628">
        <v>2013</v>
      </c>
    </row>
    <row r="1629" spans="1:2" x14ac:dyDescent="0.25">
      <c r="A1629" s="3" t="s">
        <v>1136</v>
      </c>
      <c r="B1629">
        <v>2013</v>
      </c>
    </row>
    <row r="1630" spans="1:2" x14ac:dyDescent="0.25">
      <c r="A1630" t="s">
        <v>2016</v>
      </c>
      <c r="B1630">
        <v>2013</v>
      </c>
    </row>
    <row r="1631" spans="1:2" x14ac:dyDescent="0.25">
      <c r="A1631" s="3" t="s">
        <v>1137</v>
      </c>
      <c r="B1631">
        <v>2013</v>
      </c>
    </row>
    <row r="1632" spans="1:2" x14ac:dyDescent="0.25">
      <c r="A1632" s="3" t="s">
        <v>1138</v>
      </c>
      <c r="B1632">
        <v>2014</v>
      </c>
    </row>
    <row r="1633" spans="1:2" x14ac:dyDescent="0.25">
      <c r="A1633" s="3" t="s">
        <v>1139</v>
      </c>
      <c r="B1633">
        <v>2013</v>
      </c>
    </row>
    <row r="1634" spans="1:2" x14ac:dyDescent="0.25">
      <c r="A1634" t="s">
        <v>1140</v>
      </c>
      <c r="B1634">
        <v>2019</v>
      </c>
    </row>
    <row r="1635" spans="1:2" x14ac:dyDescent="0.25">
      <c r="A1635" s="3" t="s">
        <v>1141</v>
      </c>
      <c r="B1635">
        <v>2015</v>
      </c>
    </row>
    <row r="1636" spans="1:2" x14ac:dyDescent="0.25">
      <c r="A1636" t="s">
        <v>2906</v>
      </c>
      <c r="B1636">
        <v>2017</v>
      </c>
    </row>
    <row r="1637" spans="1:2" x14ac:dyDescent="0.25">
      <c r="A1637" t="s">
        <v>1142</v>
      </c>
      <c r="B1637">
        <v>2014</v>
      </c>
    </row>
    <row r="1638" spans="1:2" x14ac:dyDescent="0.25">
      <c r="A1638" s="3" t="s">
        <v>1143</v>
      </c>
      <c r="B1638">
        <v>2013</v>
      </c>
    </row>
    <row r="1639" spans="1:2" x14ac:dyDescent="0.25">
      <c r="A1639" t="s">
        <v>3026</v>
      </c>
      <c r="B1639">
        <v>2024</v>
      </c>
    </row>
    <row r="1640" spans="1:2" x14ac:dyDescent="0.25">
      <c r="A1640" s="3" t="s">
        <v>1144</v>
      </c>
      <c r="B1640">
        <v>2017</v>
      </c>
    </row>
    <row r="1641" spans="1:2" x14ac:dyDescent="0.25">
      <c r="A1641" t="s">
        <v>2768</v>
      </c>
      <c r="B1641">
        <v>2023</v>
      </c>
    </row>
    <row r="1642" spans="1:2" x14ac:dyDescent="0.25">
      <c r="A1642" t="s">
        <v>1145</v>
      </c>
      <c r="B1642">
        <v>2018</v>
      </c>
    </row>
    <row r="1643" spans="1:2" x14ac:dyDescent="0.25">
      <c r="A1643" t="s">
        <v>1146</v>
      </c>
      <c r="B1643">
        <v>2015</v>
      </c>
    </row>
    <row r="1644" spans="1:2" x14ac:dyDescent="0.25">
      <c r="A1644" t="s">
        <v>1147</v>
      </c>
      <c r="B1644">
        <v>2015</v>
      </c>
    </row>
    <row r="1645" spans="1:2" x14ac:dyDescent="0.25">
      <c r="A1645" s="3" t="s">
        <v>1148</v>
      </c>
      <c r="B1645">
        <v>2013</v>
      </c>
    </row>
    <row r="1646" spans="1:2" x14ac:dyDescent="0.25">
      <c r="A1646" s="3" t="s">
        <v>1149</v>
      </c>
      <c r="B1646">
        <v>2013</v>
      </c>
    </row>
    <row r="1647" spans="1:2" x14ac:dyDescent="0.25">
      <c r="A1647" t="s">
        <v>2784</v>
      </c>
      <c r="B1647">
        <v>2023</v>
      </c>
    </row>
    <row r="1648" spans="1:2" x14ac:dyDescent="0.25">
      <c r="A1648" t="s">
        <v>1150</v>
      </c>
      <c r="B1648">
        <v>2015</v>
      </c>
    </row>
    <row r="1649" spans="1:2" x14ac:dyDescent="0.25">
      <c r="A1649" t="s">
        <v>2584</v>
      </c>
      <c r="B1649">
        <v>2022</v>
      </c>
    </row>
    <row r="1650" spans="1:2" x14ac:dyDescent="0.25">
      <c r="A1650" t="s">
        <v>1151</v>
      </c>
      <c r="B1650">
        <v>2017</v>
      </c>
    </row>
    <row r="1651" spans="1:2" x14ac:dyDescent="0.25">
      <c r="A1651" t="s">
        <v>3077</v>
      </c>
      <c r="B1651">
        <v>2024</v>
      </c>
    </row>
    <row r="1652" spans="1:2" x14ac:dyDescent="0.25">
      <c r="A1652" t="s">
        <v>1152</v>
      </c>
      <c r="B1652">
        <v>2015</v>
      </c>
    </row>
    <row r="1653" spans="1:2" x14ac:dyDescent="0.25">
      <c r="A1653" s="3" t="s">
        <v>1153</v>
      </c>
      <c r="B1653">
        <v>2014</v>
      </c>
    </row>
    <row r="1654" spans="1:2" x14ac:dyDescent="0.25">
      <c r="A1654" t="s">
        <v>1154</v>
      </c>
      <c r="B1654">
        <v>2014</v>
      </c>
    </row>
    <row r="1655" spans="1:2" x14ac:dyDescent="0.25">
      <c r="A1655" s="3" t="s">
        <v>1155</v>
      </c>
      <c r="B1655">
        <v>2013</v>
      </c>
    </row>
    <row r="1656" spans="1:2" x14ac:dyDescent="0.25">
      <c r="A1656" t="s">
        <v>1156</v>
      </c>
      <c r="B1656">
        <v>2017</v>
      </c>
    </row>
    <row r="1657" spans="1:2" x14ac:dyDescent="0.25">
      <c r="A1657" t="s">
        <v>2988</v>
      </c>
      <c r="B1657">
        <v>2024</v>
      </c>
    </row>
    <row r="1658" spans="1:2" x14ac:dyDescent="0.25">
      <c r="A1658" s="3" t="s">
        <v>1157</v>
      </c>
      <c r="B1658">
        <v>2013</v>
      </c>
    </row>
    <row r="1659" spans="1:2" x14ac:dyDescent="0.25">
      <c r="A1659" s="3" t="s">
        <v>1158</v>
      </c>
      <c r="B1659">
        <v>2013</v>
      </c>
    </row>
    <row r="1660" spans="1:2" x14ac:dyDescent="0.25">
      <c r="A1660" s="3" t="s">
        <v>1159</v>
      </c>
      <c r="B1660">
        <v>2013</v>
      </c>
    </row>
    <row r="1661" spans="1:2" x14ac:dyDescent="0.25">
      <c r="A1661" t="s">
        <v>1160</v>
      </c>
      <c r="B1661">
        <v>2013</v>
      </c>
    </row>
    <row r="1662" spans="1:2" x14ac:dyDescent="0.25">
      <c r="A1662" t="s">
        <v>2960</v>
      </c>
      <c r="B1662">
        <v>2024</v>
      </c>
    </row>
    <row r="1663" spans="1:2" x14ac:dyDescent="0.25">
      <c r="A1663" t="s">
        <v>2948</v>
      </c>
      <c r="B1663">
        <v>2022</v>
      </c>
    </row>
    <row r="1664" spans="1:2" x14ac:dyDescent="0.25">
      <c r="A1664" t="s">
        <v>3078</v>
      </c>
      <c r="B1664">
        <v>2024</v>
      </c>
    </row>
    <row r="1665" spans="1:2" x14ac:dyDescent="0.25">
      <c r="A1665" t="s">
        <v>2967</v>
      </c>
      <c r="B1665">
        <v>2022</v>
      </c>
    </row>
    <row r="1666" spans="1:2" x14ac:dyDescent="0.25">
      <c r="A1666" s="3" t="s">
        <v>1161</v>
      </c>
      <c r="B1666">
        <v>2013</v>
      </c>
    </row>
    <row r="1667" spans="1:2" x14ac:dyDescent="0.25">
      <c r="A1667" s="3" t="s">
        <v>1162</v>
      </c>
      <c r="B1667">
        <v>2013</v>
      </c>
    </row>
    <row r="1668" spans="1:2" x14ac:dyDescent="0.25">
      <c r="A1668" s="3" t="s">
        <v>1163</v>
      </c>
      <c r="B1668">
        <v>2013</v>
      </c>
    </row>
    <row r="1669" spans="1:2" x14ac:dyDescent="0.25">
      <c r="A1669" s="3" t="s">
        <v>1164</v>
      </c>
      <c r="B1669">
        <v>2013</v>
      </c>
    </row>
    <row r="1670" spans="1:2" x14ac:dyDescent="0.25">
      <c r="A1670" s="3" t="s">
        <v>1165</v>
      </c>
      <c r="B1670">
        <v>2013</v>
      </c>
    </row>
    <row r="1671" spans="1:2" x14ac:dyDescent="0.25">
      <c r="A1671" t="s">
        <v>1166</v>
      </c>
      <c r="B1671">
        <v>2014</v>
      </c>
    </row>
    <row r="1672" spans="1:2" x14ac:dyDescent="0.25">
      <c r="A1672" t="s">
        <v>2691</v>
      </c>
      <c r="B1672">
        <v>2022</v>
      </c>
    </row>
    <row r="1673" spans="1:2" x14ac:dyDescent="0.25">
      <c r="A1673" t="s">
        <v>1167</v>
      </c>
      <c r="B1673">
        <v>2014</v>
      </c>
    </row>
    <row r="1674" spans="1:2" x14ac:dyDescent="0.25">
      <c r="A1674" t="s">
        <v>2672</v>
      </c>
      <c r="B1674">
        <v>2022</v>
      </c>
    </row>
    <row r="1675" spans="1:2" x14ac:dyDescent="0.25">
      <c r="A1675" t="s">
        <v>1168</v>
      </c>
      <c r="B1675">
        <v>2014</v>
      </c>
    </row>
    <row r="1676" spans="1:2" x14ac:dyDescent="0.25">
      <c r="A1676" s="3" t="s">
        <v>1169</v>
      </c>
      <c r="B1676">
        <v>2013</v>
      </c>
    </row>
    <row r="1677" spans="1:2" x14ac:dyDescent="0.25">
      <c r="A1677" t="s">
        <v>1170</v>
      </c>
      <c r="B1677">
        <v>2014</v>
      </c>
    </row>
    <row r="1678" spans="1:2" x14ac:dyDescent="0.25">
      <c r="A1678" t="s">
        <v>1171</v>
      </c>
      <c r="B1678">
        <v>2015</v>
      </c>
    </row>
    <row r="1679" spans="1:2" x14ac:dyDescent="0.25">
      <c r="A1679" s="3" t="s">
        <v>1172</v>
      </c>
      <c r="B1679">
        <v>2013</v>
      </c>
    </row>
    <row r="1680" spans="1:2" x14ac:dyDescent="0.25">
      <c r="A1680" s="3" t="s">
        <v>1173</v>
      </c>
      <c r="B1680">
        <v>2013</v>
      </c>
    </row>
    <row r="1681" spans="1:2" x14ac:dyDescent="0.25">
      <c r="A1681" t="s">
        <v>2780</v>
      </c>
      <c r="B1681">
        <v>2023</v>
      </c>
    </row>
    <row r="1682" spans="1:2" x14ac:dyDescent="0.25">
      <c r="A1682" s="3" t="s">
        <v>1174</v>
      </c>
      <c r="B1682">
        <v>2013</v>
      </c>
    </row>
    <row r="1683" spans="1:2" x14ac:dyDescent="0.25">
      <c r="A1683" t="s">
        <v>1175</v>
      </c>
      <c r="B1683">
        <v>2017</v>
      </c>
    </row>
    <row r="1684" spans="1:2" x14ac:dyDescent="0.25">
      <c r="A1684" t="s">
        <v>2473</v>
      </c>
      <c r="B1684">
        <v>2017</v>
      </c>
    </row>
    <row r="1685" spans="1:2" x14ac:dyDescent="0.25">
      <c r="A1685" t="s">
        <v>2613</v>
      </c>
      <c r="B1685">
        <v>2022</v>
      </c>
    </row>
    <row r="1686" spans="1:2" x14ac:dyDescent="0.25">
      <c r="A1686" s="3" t="s">
        <v>1176</v>
      </c>
      <c r="B1686">
        <v>2013</v>
      </c>
    </row>
    <row r="1687" spans="1:2" x14ac:dyDescent="0.25">
      <c r="A1687" t="s">
        <v>2669</v>
      </c>
      <c r="B1687">
        <v>2022</v>
      </c>
    </row>
    <row r="1688" spans="1:2" x14ac:dyDescent="0.25">
      <c r="A1688" t="s">
        <v>2051</v>
      </c>
      <c r="B1688">
        <v>2020</v>
      </c>
    </row>
    <row r="1689" spans="1:2" x14ac:dyDescent="0.25">
      <c r="A1689" t="s">
        <v>1177</v>
      </c>
      <c r="B1689">
        <v>2014</v>
      </c>
    </row>
    <row r="1690" spans="1:2" x14ac:dyDescent="0.25">
      <c r="A1690" t="s">
        <v>1178</v>
      </c>
      <c r="B1690">
        <v>2015</v>
      </c>
    </row>
    <row r="1691" spans="1:2" x14ac:dyDescent="0.25">
      <c r="A1691" t="s">
        <v>1179</v>
      </c>
      <c r="B1691">
        <v>2017</v>
      </c>
    </row>
    <row r="1692" spans="1:2" x14ac:dyDescent="0.25">
      <c r="A1692" t="s">
        <v>2838</v>
      </c>
      <c r="B1692">
        <v>2023</v>
      </c>
    </row>
    <row r="1693" spans="1:2" x14ac:dyDescent="0.25">
      <c r="A1693" t="s">
        <v>2664</v>
      </c>
      <c r="B1693">
        <v>2017</v>
      </c>
    </row>
    <row r="1694" spans="1:2" x14ac:dyDescent="0.25">
      <c r="A1694" t="s">
        <v>1180</v>
      </c>
      <c r="B1694">
        <v>2017</v>
      </c>
    </row>
    <row r="1695" spans="1:2" x14ac:dyDescent="0.25">
      <c r="A1695" s="3" t="s">
        <v>1181</v>
      </c>
      <c r="B1695">
        <v>2015</v>
      </c>
    </row>
    <row r="1696" spans="1:2" x14ac:dyDescent="0.25">
      <c r="A1696" t="s">
        <v>2070</v>
      </c>
      <c r="B1696">
        <v>2020</v>
      </c>
    </row>
    <row r="1697" spans="1:2" x14ac:dyDescent="0.25">
      <c r="A1697" s="3" t="s">
        <v>1182</v>
      </c>
      <c r="B1697">
        <v>2014</v>
      </c>
    </row>
    <row r="1698" spans="1:2" x14ac:dyDescent="0.25">
      <c r="A1698" t="s">
        <v>3036</v>
      </c>
      <c r="B1698">
        <v>2024</v>
      </c>
    </row>
    <row r="1699" spans="1:2" x14ac:dyDescent="0.25">
      <c r="A1699" t="s">
        <v>1183</v>
      </c>
      <c r="B1699">
        <v>2016</v>
      </c>
    </row>
    <row r="1700" spans="1:2" x14ac:dyDescent="0.25">
      <c r="A1700" t="s">
        <v>2453</v>
      </c>
      <c r="B1700">
        <v>2021</v>
      </c>
    </row>
    <row r="1701" spans="1:2" x14ac:dyDescent="0.25">
      <c r="A1701" t="s">
        <v>2498</v>
      </c>
      <c r="B1701">
        <v>2019</v>
      </c>
    </row>
    <row r="1702" spans="1:2" x14ac:dyDescent="0.25">
      <c r="A1702" t="s">
        <v>2880</v>
      </c>
      <c r="B1702">
        <v>2023</v>
      </c>
    </row>
    <row r="1703" spans="1:2" x14ac:dyDescent="0.25">
      <c r="A1703" t="s">
        <v>1184</v>
      </c>
      <c r="B1703">
        <v>2019</v>
      </c>
    </row>
    <row r="1704" spans="1:2" x14ac:dyDescent="0.25">
      <c r="A1704" s="3" t="s">
        <v>1185</v>
      </c>
      <c r="B1704">
        <v>2013</v>
      </c>
    </row>
    <row r="1705" spans="1:2" x14ac:dyDescent="0.25">
      <c r="A1705" s="3" t="s">
        <v>1186</v>
      </c>
      <c r="B1705">
        <v>2013</v>
      </c>
    </row>
    <row r="1706" spans="1:2" x14ac:dyDescent="0.25">
      <c r="A1706" s="3" t="s">
        <v>1187</v>
      </c>
      <c r="B1706">
        <v>2014</v>
      </c>
    </row>
    <row r="1707" spans="1:2" x14ac:dyDescent="0.25">
      <c r="A1707" t="s">
        <v>2457</v>
      </c>
      <c r="B1707">
        <v>2021</v>
      </c>
    </row>
    <row r="1708" spans="1:2" x14ac:dyDescent="0.25">
      <c r="A1708" t="s">
        <v>3068</v>
      </c>
      <c r="B1708">
        <v>2024</v>
      </c>
    </row>
    <row r="1709" spans="1:2" x14ac:dyDescent="0.25">
      <c r="A1709" t="s">
        <v>1188</v>
      </c>
      <c r="B1709">
        <v>2017</v>
      </c>
    </row>
    <row r="1710" spans="1:2" x14ac:dyDescent="0.25">
      <c r="A1710" t="s">
        <v>2916</v>
      </c>
      <c r="B1710">
        <v>2022</v>
      </c>
    </row>
    <row r="1711" spans="1:2" x14ac:dyDescent="0.25">
      <c r="A1711" t="s">
        <v>2916</v>
      </c>
      <c r="B1711">
        <v>2022</v>
      </c>
    </row>
    <row r="1712" spans="1:2" x14ac:dyDescent="0.25">
      <c r="A1712" t="s">
        <v>2901</v>
      </c>
      <c r="B1712">
        <v>2021</v>
      </c>
    </row>
    <row r="1713" spans="1:2" x14ac:dyDescent="0.25">
      <c r="A1713" t="s">
        <v>1189</v>
      </c>
      <c r="B1713">
        <v>2017</v>
      </c>
    </row>
    <row r="1714" spans="1:2" x14ac:dyDescent="0.25">
      <c r="A1714" s="3" t="s">
        <v>1190</v>
      </c>
      <c r="B1714">
        <v>2013</v>
      </c>
    </row>
    <row r="1715" spans="1:2" x14ac:dyDescent="0.25">
      <c r="A1715" t="s">
        <v>2467</v>
      </c>
      <c r="B1715">
        <v>2021</v>
      </c>
    </row>
    <row r="1716" spans="1:2" x14ac:dyDescent="0.25">
      <c r="A1716" t="s">
        <v>3079</v>
      </c>
      <c r="B1716">
        <v>2024</v>
      </c>
    </row>
    <row r="1717" spans="1:2" x14ac:dyDescent="0.25">
      <c r="A1717" s="3" t="s">
        <v>1191</v>
      </c>
      <c r="B1717">
        <v>2013</v>
      </c>
    </row>
    <row r="1718" spans="1:2" x14ac:dyDescent="0.25">
      <c r="A1718" t="s">
        <v>1192</v>
      </c>
      <c r="B1718">
        <v>2017</v>
      </c>
    </row>
    <row r="1719" spans="1:2" x14ac:dyDescent="0.25">
      <c r="A1719" t="s">
        <v>2652</v>
      </c>
      <c r="B1719">
        <v>2022</v>
      </c>
    </row>
    <row r="1720" spans="1:2" x14ac:dyDescent="0.25">
      <c r="A1720" s="3" t="s">
        <v>1193</v>
      </c>
      <c r="B1720">
        <v>2013</v>
      </c>
    </row>
    <row r="1721" spans="1:2" x14ac:dyDescent="0.25">
      <c r="A1721" t="s">
        <v>3074</v>
      </c>
      <c r="B1721">
        <v>2024</v>
      </c>
    </row>
    <row r="1722" spans="1:2" x14ac:dyDescent="0.25">
      <c r="A1722" s="3" t="s">
        <v>1194</v>
      </c>
      <c r="B1722">
        <v>2013</v>
      </c>
    </row>
    <row r="1723" spans="1:2" x14ac:dyDescent="0.25">
      <c r="A1723" t="s">
        <v>1988</v>
      </c>
      <c r="B1723">
        <v>2013</v>
      </c>
    </row>
    <row r="1724" spans="1:2" x14ac:dyDescent="0.25">
      <c r="A1724" s="3" t="s">
        <v>1195</v>
      </c>
      <c r="B1724">
        <v>2013</v>
      </c>
    </row>
    <row r="1725" spans="1:2" x14ac:dyDescent="0.25">
      <c r="A1725" t="s">
        <v>1196</v>
      </c>
      <c r="B1725">
        <v>2015</v>
      </c>
    </row>
    <row r="1726" spans="1:2" x14ac:dyDescent="0.25">
      <c r="A1726" t="s">
        <v>1197</v>
      </c>
      <c r="B1726">
        <v>2019</v>
      </c>
    </row>
    <row r="1727" spans="1:2" x14ac:dyDescent="0.25">
      <c r="A1727" t="s">
        <v>2577</v>
      </c>
      <c r="B1727">
        <v>2022</v>
      </c>
    </row>
    <row r="1728" spans="1:2" x14ac:dyDescent="0.25">
      <c r="A1728" t="s">
        <v>2911</v>
      </c>
      <c r="B1728">
        <v>2020</v>
      </c>
    </row>
    <row r="1729" spans="1:2" x14ac:dyDescent="0.25">
      <c r="A1729" t="s">
        <v>1198</v>
      </c>
      <c r="B1729">
        <v>2014</v>
      </c>
    </row>
    <row r="1730" spans="1:2" x14ac:dyDescent="0.25">
      <c r="A1730" t="s">
        <v>1199</v>
      </c>
      <c r="B1730">
        <v>2019</v>
      </c>
    </row>
    <row r="1731" spans="1:2" x14ac:dyDescent="0.25">
      <c r="A1731" s="3" t="s">
        <v>1200</v>
      </c>
      <c r="B1731">
        <v>2013</v>
      </c>
    </row>
    <row r="1732" spans="1:2" x14ac:dyDescent="0.25">
      <c r="A1732" t="s">
        <v>1201</v>
      </c>
      <c r="B1732">
        <v>2018</v>
      </c>
    </row>
    <row r="1733" spans="1:2" x14ac:dyDescent="0.25">
      <c r="A1733" s="3" t="s">
        <v>1202</v>
      </c>
      <c r="B1733">
        <v>2017</v>
      </c>
    </row>
    <row r="1734" spans="1:2" x14ac:dyDescent="0.25">
      <c r="A1734" t="s">
        <v>1203</v>
      </c>
      <c r="B1734">
        <v>2018</v>
      </c>
    </row>
    <row r="1735" spans="1:2" x14ac:dyDescent="0.25">
      <c r="A1735" t="s">
        <v>1204</v>
      </c>
      <c r="B1735">
        <v>2016</v>
      </c>
    </row>
    <row r="1736" spans="1:2" x14ac:dyDescent="0.25">
      <c r="A1736" t="s">
        <v>1972</v>
      </c>
      <c r="B1736">
        <v>2019</v>
      </c>
    </row>
    <row r="1737" spans="1:2" x14ac:dyDescent="0.25">
      <c r="A1737" t="s">
        <v>1205</v>
      </c>
      <c r="B1737">
        <v>2019</v>
      </c>
    </row>
    <row r="1738" spans="1:2" x14ac:dyDescent="0.25">
      <c r="A1738" s="3" t="s">
        <v>1206</v>
      </c>
      <c r="B1738">
        <v>2013</v>
      </c>
    </row>
    <row r="1739" spans="1:2" x14ac:dyDescent="0.25">
      <c r="A1739" t="s">
        <v>2751</v>
      </c>
      <c r="B1739">
        <v>2023</v>
      </c>
    </row>
    <row r="1740" spans="1:2" x14ac:dyDescent="0.25">
      <c r="A1740" s="3" t="s">
        <v>1207</v>
      </c>
      <c r="B1740">
        <v>2013</v>
      </c>
    </row>
    <row r="1741" spans="1:2" x14ac:dyDescent="0.25">
      <c r="A1741" t="s">
        <v>2258</v>
      </c>
      <c r="B1741">
        <v>2019</v>
      </c>
    </row>
    <row r="1742" spans="1:2" x14ac:dyDescent="0.25">
      <c r="A1742" t="s">
        <v>2832</v>
      </c>
      <c r="B1742">
        <v>2023</v>
      </c>
    </row>
    <row r="1743" spans="1:2" x14ac:dyDescent="0.25">
      <c r="A1743" t="s">
        <v>1992</v>
      </c>
      <c r="B1743">
        <v>2013</v>
      </c>
    </row>
    <row r="1744" spans="1:2" x14ac:dyDescent="0.25">
      <c r="A1744" s="3" t="s">
        <v>1208</v>
      </c>
      <c r="B1744">
        <v>2013</v>
      </c>
    </row>
    <row r="1745" spans="1:2" x14ac:dyDescent="0.25">
      <c r="A1745" s="3" t="s">
        <v>1209</v>
      </c>
      <c r="B1745">
        <v>2013</v>
      </c>
    </row>
    <row r="1746" spans="1:2" x14ac:dyDescent="0.25">
      <c r="A1746" t="s">
        <v>2443</v>
      </c>
      <c r="B1746">
        <v>2021</v>
      </c>
    </row>
    <row r="1747" spans="1:2" x14ac:dyDescent="0.25">
      <c r="A1747" t="s">
        <v>1210</v>
      </c>
      <c r="B1747">
        <v>2016</v>
      </c>
    </row>
    <row r="1748" spans="1:2" x14ac:dyDescent="0.25">
      <c r="A1748" t="s">
        <v>2299</v>
      </c>
      <c r="B1748">
        <v>2016</v>
      </c>
    </row>
    <row r="1749" spans="1:2" x14ac:dyDescent="0.25">
      <c r="A1749" t="s">
        <v>2031</v>
      </c>
      <c r="B1749">
        <v>2020</v>
      </c>
    </row>
    <row r="1750" spans="1:2" x14ac:dyDescent="0.25">
      <c r="A1750" t="s">
        <v>2761</v>
      </c>
      <c r="B1750">
        <v>2023</v>
      </c>
    </row>
    <row r="1751" spans="1:2" x14ac:dyDescent="0.25">
      <c r="A1751" s="3" t="s">
        <v>1211</v>
      </c>
      <c r="B1751">
        <v>2013</v>
      </c>
    </row>
    <row r="1752" spans="1:2" x14ac:dyDescent="0.25">
      <c r="A1752" t="s">
        <v>2757</v>
      </c>
      <c r="B1752">
        <v>2023</v>
      </c>
    </row>
    <row r="1753" spans="1:2" x14ac:dyDescent="0.25">
      <c r="A1753" t="s">
        <v>1212</v>
      </c>
      <c r="B1753">
        <v>2019</v>
      </c>
    </row>
    <row r="1754" spans="1:2" x14ac:dyDescent="0.25">
      <c r="A1754" s="3" t="s">
        <v>1213</v>
      </c>
      <c r="B1754">
        <v>2013</v>
      </c>
    </row>
    <row r="1755" spans="1:2" x14ac:dyDescent="0.25">
      <c r="A1755" t="s">
        <v>3004</v>
      </c>
      <c r="B1755">
        <v>2024</v>
      </c>
    </row>
    <row r="1756" spans="1:2" x14ac:dyDescent="0.25">
      <c r="A1756" t="s">
        <v>2388</v>
      </c>
      <c r="B1756">
        <v>2021</v>
      </c>
    </row>
    <row r="1757" spans="1:2" x14ac:dyDescent="0.25">
      <c r="A1757" t="s">
        <v>2830</v>
      </c>
      <c r="B1757">
        <v>2023</v>
      </c>
    </row>
    <row r="1758" spans="1:2" x14ac:dyDescent="0.25">
      <c r="A1758" t="s">
        <v>1214</v>
      </c>
      <c r="B1758">
        <v>2016</v>
      </c>
    </row>
    <row r="1759" spans="1:2" x14ac:dyDescent="0.25">
      <c r="A1759" s="3" t="s">
        <v>1215</v>
      </c>
      <c r="B1759">
        <v>2013</v>
      </c>
    </row>
    <row r="1760" spans="1:2" x14ac:dyDescent="0.25">
      <c r="A1760" t="s">
        <v>3012</v>
      </c>
      <c r="B1760">
        <v>2024</v>
      </c>
    </row>
    <row r="1761" spans="1:2" x14ac:dyDescent="0.25">
      <c r="A1761" s="3" t="s">
        <v>1216</v>
      </c>
      <c r="B1761">
        <v>2014</v>
      </c>
    </row>
    <row r="1762" spans="1:2" x14ac:dyDescent="0.25">
      <c r="A1762" t="s">
        <v>1217</v>
      </c>
      <c r="B1762">
        <v>2017</v>
      </c>
    </row>
    <row r="1763" spans="1:2" x14ac:dyDescent="0.25">
      <c r="A1763" t="s">
        <v>2408</v>
      </c>
      <c r="B1763">
        <v>2021</v>
      </c>
    </row>
    <row r="1764" spans="1:2" x14ac:dyDescent="0.25">
      <c r="A1764" t="s">
        <v>2439</v>
      </c>
      <c r="B1764">
        <v>2021</v>
      </c>
    </row>
    <row r="1765" spans="1:2" x14ac:dyDescent="0.25">
      <c r="A1765" s="3" t="s">
        <v>1218</v>
      </c>
      <c r="B1765">
        <v>2014</v>
      </c>
    </row>
    <row r="1766" spans="1:2" x14ac:dyDescent="0.25">
      <c r="A1766" t="s">
        <v>1219</v>
      </c>
      <c r="B1766">
        <v>2019</v>
      </c>
    </row>
    <row r="1767" spans="1:2" x14ac:dyDescent="0.25">
      <c r="A1767" s="3" t="s">
        <v>1220</v>
      </c>
      <c r="B1767">
        <v>2015</v>
      </c>
    </row>
    <row r="1768" spans="1:2" x14ac:dyDescent="0.25">
      <c r="A1768" t="s">
        <v>2836</v>
      </c>
      <c r="B1768">
        <v>2023</v>
      </c>
    </row>
    <row r="1769" spans="1:2" x14ac:dyDescent="0.25">
      <c r="A1769" t="s">
        <v>2096</v>
      </c>
      <c r="B1769">
        <v>2020</v>
      </c>
    </row>
    <row r="1770" spans="1:2" x14ac:dyDescent="0.25">
      <c r="A1770" s="3" t="s">
        <v>1221</v>
      </c>
      <c r="B1770">
        <v>2016</v>
      </c>
    </row>
    <row r="1771" spans="1:2" x14ac:dyDescent="0.25">
      <c r="A1771" t="s">
        <v>1222</v>
      </c>
      <c r="B1771">
        <v>2018</v>
      </c>
    </row>
    <row r="1772" spans="1:2" x14ac:dyDescent="0.25">
      <c r="A1772" s="3" t="s">
        <v>1223</v>
      </c>
      <c r="B1772">
        <v>2013</v>
      </c>
    </row>
    <row r="1773" spans="1:2" x14ac:dyDescent="0.25">
      <c r="A1773" t="s">
        <v>1224</v>
      </c>
      <c r="B1773">
        <v>2017</v>
      </c>
    </row>
    <row r="1774" spans="1:2" x14ac:dyDescent="0.25">
      <c r="A1774" t="s">
        <v>2346</v>
      </c>
      <c r="B1774">
        <v>2021</v>
      </c>
    </row>
    <row r="1775" spans="1:2" x14ac:dyDescent="0.25">
      <c r="A1775" t="s">
        <v>1225</v>
      </c>
      <c r="B1775">
        <v>2018</v>
      </c>
    </row>
    <row r="1776" spans="1:2" x14ac:dyDescent="0.25">
      <c r="A1776" s="3" t="s">
        <v>1226</v>
      </c>
      <c r="B1776">
        <v>2017</v>
      </c>
    </row>
    <row r="1777" spans="1:2" x14ac:dyDescent="0.25">
      <c r="A1777" t="s">
        <v>2342</v>
      </c>
      <c r="B1777">
        <v>2021</v>
      </c>
    </row>
    <row r="1778" spans="1:2" x14ac:dyDescent="0.25">
      <c r="A1778" t="s">
        <v>1227</v>
      </c>
      <c r="B1778">
        <v>2013</v>
      </c>
    </row>
    <row r="1779" spans="1:2" x14ac:dyDescent="0.25">
      <c r="A1779" t="s">
        <v>2551</v>
      </c>
      <c r="B1779">
        <v>2022</v>
      </c>
    </row>
    <row r="1780" spans="1:2" x14ac:dyDescent="0.25">
      <c r="A1780" s="3" t="s">
        <v>1228</v>
      </c>
      <c r="B1780">
        <v>2013</v>
      </c>
    </row>
    <row r="1781" spans="1:2" x14ac:dyDescent="0.25">
      <c r="A1781" t="s">
        <v>1229</v>
      </c>
      <c r="B1781">
        <v>2018</v>
      </c>
    </row>
    <row r="1782" spans="1:2" x14ac:dyDescent="0.25">
      <c r="A1782" s="3" t="s">
        <v>1230</v>
      </c>
      <c r="B1782">
        <v>2013</v>
      </c>
    </row>
    <row r="1783" spans="1:2" x14ac:dyDescent="0.25">
      <c r="A1783" t="s">
        <v>1231</v>
      </c>
      <c r="B1783">
        <v>2014</v>
      </c>
    </row>
    <row r="1784" spans="1:2" x14ac:dyDescent="0.25">
      <c r="A1784" t="s">
        <v>2516</v>
      </c>
      <c r="B1784">
        <v>2017</v>
      </c>
    </row>
    <row r="1785" spans="1:2" x14ac:dyDescent="0.25">
      <c r="A1785" t="s">
        <v>1232</v>
      </c>
      <c r="B1785">
        <v>2019</v>
      </c>
    </row>
    <row r="1786" spans="1:2" x14ac:dyDescent="0.25">
      <c r="A1786" t="s">
        <v>2010</v>
      </c>
      <c r="B1786">
        <v>2019</v>
      </c>
    </row>
    <row r="1787" spans="1:2" x14ac:dyDescent="0.25">
      <c r="A1787" s="3" t="s">
        <v>1233</v>
      </c>
      <c r="B1787">
        <v>2013</v>
      </c>
    </row>
    <row r="1788" spans="1:2" x14ac:dyDescent="0.25">
      <c r="A1788" s="3" t="s">
        <v>1234</v>
      </c>
      <c r="B1788">
        <v>2013</v>
      </c>
    </row>
    <row r="1789" spans="1:2" x14ac:dyDescent="0.25">
      <c r="A1789" s="3" t="s">
        <v>1235</v>
      </c>
      <c r="B1789">
        <v>2013</v>
      </c>
    </row>
    <row r="1790" spans="1:2" x14ac:dyDescent="0.25">
      <c r="A1790" t="s">
        <v>2447</v>
      </c>
      <c r="B1790">
        <v>2021</v>
      </c>
    </row>
    <row r="1791" spans="1:2" x14ac:dyDescent="0.25">
      <c r="A1791" t="s">
        <v>1236</v>
      </c>
      <c r="B1791">
        <v>2016</v>
      </c>
    </row>
    <row r="1792" spans="1:2" x14ac:dyDescent="0.25">
      <c r="A1792" t="s">
        <v>2271</v>
      </c>
      <c r="B1792">
        <v>2017</v>
      </c>
    </row>
    <row r="1793" spans="1:2" x14ac:dyDescent="0.25">
      <c r="A1793" t="s">
        <v>2267</v>
      </c>
      <c r="B1793">
        <v>2013</v>
      </c>
    </row>
    <row r="1794" spans="1:2" x14ac:dyDescent="0.25">
      <c r="A1794" t="s">
        <v>2696</v>
      </c>
      <c r="B1794">
        <v>2018</v>
      </c>
    </row>
    <row r="1795" spans="1:2" x14ac:dyDescent="0.25">
      <c r="A1795" t="s">
        <v>2452</v>
      </c>
      <c r="B1795">
        <v>2021</v>
      </c>
    </row>
    <row r="1796" spans="1:2" x14ac:dyDescent="0.25">
      <c r="A1796" s="3" t="s">
        <v>1237</v>
      </c>
      <c r="B1796">
        <v>2014</v>
      </c>
    </row>
    <row r="1797" spans="1:2" x14ac:dyDescent="0.25">
      <c r="A1797" t="s">
        <v>2950</v>
      </c>
      <c r="B1797">
        <v>2023</v>
      </c>
    </row>
    <row r="1798" spans="1:2" x14ac:dyDescent="0.25">
      <c r="A1798" t="s">
        <v>2118</v>
      </c>
      <c r="B1798">
        <v>2020</v>
      </c>
    </row>
    <row r="1799" spans="1:2" x14ac:dyDescent="0.25">
      <c r="A1799" t="s">
        <v>2046</v>
      </c>
      <c r="B1799">
        <v>2020</v>
      </c>
    </row>
    <row r="1800" spans="1:2" x14ac:dyDescent="0.25">
      <c r="A1800" t="s">
        <v>1238</v>
      </c>
      <c r="B1800">
        <v>2015</v>
      </c>
    </row>
    <row r="1801" spans="1:2" x14ac:dyDescent="0.25">
      <c r="A1801" t="s">
        <v>1239</v>
      </c>
      <c r="B1801">
        <v>2015</v>
      </c>
    </row>
    <row r="1802" spans="1:2" x14ac:dyDescent="0.25">
      <c r="A1802" t="s">
        <v>1240</v>
      </c>
      <c r="B1802">
        <v>2014</v>
      </c>
    </row>
    <row r="1803" spans="1:2" x14ac:dyDescent="0.25">
      <c r="A1803" t="s">
        <v>1241</v>
      </c>
      <c r="B1803">
        <v>2017</v>
      </c>
    </row>
    <row r="1804" spans="1:2" x14ac:dyDescent="0.25">
      <c r="A1804" t="s">
        <v>2316</v>
      </c>
      <c r="B1804">
        <v>2019</v>
      </c>
    </row>
    <row r="1805" spans="1:2" x14ac:dyDescent="0.25">
      <c r="A1805" t="s">
        <v>2631</v>
      </c>
      <c r="B1805">
        <v>2022</v>
      </c>
    </row>
    <row r="1806" spans="1:2" x14ac:dyDescent="0.25">
      <c r="A1806" s="3" t="s">
        <v>1242</v>
      </c>
      <c r="B1806">
        <v>2015</v>
      </c>
    </row>
    <row r="1807" spans="1:2" x14ac:dyDescent="0.25">
      <c r="A1807" s="3" t="s">
        <v>1243</v>
      </c>
      <c r="B1807">
        <v>2013</v>
      </c>
    </row>
    <row r="1808" spans="1:2" x14ac:dyDescent="0.25">
      <c r="A1808" t="s">
        <v>1244</v>
      </c>
      <c r="B1808">
        <v>2019</v>
      </c>
    </row>
    <row r="1809" spans="1:2" x14ac:dyDescent="0.25">
      <c r="A1809" t="s">
        <v>2984</v>
      </c>
      <c r="B1809">
        <v>2024</v>
      </c>
    </row>
    <row r="1810" spans="1:2" x14ac:dyDescent="0.25">
      <c r="A1810" t="s">
        <v>1245</v>
      </c>
      <c r="B1810">
        <v>2015</v>
      </c>
    </row>
    <row r="1811" spans="1:2" x14ac:dyDescent="0.25">
      <c r="A1811" t="s">
        <v>2779</v>
      </c>
      <c r="B1811">
        <v>2023</v>
      </c>
    </row>
    <row r="1812" spans="1:2" x14ac:dyDescent="0.25">
      <c r="A1812" s="3" t="s">
        <v>1246</v>
      </c>
      <c r="B1812">
        <v>2014</v>
      </c>
    </row>
    <row r="1813" spans="1:2" x14ac:dyDescent="0.25">
      <c r="A1813" t="s">
        <v>1247</v>
      </c>
      <c r="B1813">
        <v>2014</v>
      </c>
    </row>
    <row r="1814" spans="1:2" x14ac:dyDescent="0.25">
      <c r="A1814" t="s">
        <v>1248</v>
      </c>
      <c r="B1814">
        <v>2015</v>
      </c>
    </row>
    <row r="1815" spans="1:2" x14ac:dyDescent="0.25">
      <c r="A1815" t="s">
        <v>2523</v>
      </c>
      <c r="B1815">
        <v>2019</v>
      </c>
    </row>
    <row r="1816" spans="1:2" x14ac:dyDescent="0.25">
      <c r="A1816" s="3" t="s">
        <v>1249</v>
      </c>
      <c r="B1816">
        <v>2013</v>
      </c>
    </row>
    <row r="1817" spans="1:2" x14ac:dyDescent="0.25">
      <c r="A1817" t="s">
        <v>2706</v>
      </c>
      <c r="B1817">
        <v>2016</v>
      </c>
    </row>
    <row r="1818" spans="1:2" x14ac:dyDescent="0.25">
      <c r="A1818" t="s">
        <v>2045</v>
      </c>
      <c r="B1818">
        <v>2020</v>
      </c>
    </row>
    <row r="1819" spans="1:2" x14ac:dyDescent="0.25">
      <c r="A1819" t="s">
        <v>1250</v>
      </c>
      <c r="B1819">
        <v>2019</v>
      </c>
    </row>
    <row r="1820" spans="1:2" x14ac:dyDescent="0.25">
      <c r="A1820" s="3" t="s">
        <v>1251</v>
      </c>
      <c r="B1820">
        <v>2013</v>
      </c>
    </row>
    <row r="1821" spans="1:2" x14ac:dyDescent="0.25">
      <c r="A1821" t="s">
        <v>1252</v>
      </c>
      <c r="B1821">
        <v>2014</v>
      </c>
    </row>
    <row r="1822" spans="1:2" x14ac:dyDescent="0.25">
      <c r="A1822" t="s">
        <v>2756</v>
      </c>
      <c r="B1822">
        <v>2023</v>
      </c>
    </row>
    <row r="1823" spans="1:2" x14ac:dyDescent="0.25">
      <c r="A1823" t="s">
        <v>2957</v>
      </c>
      <c r="B1823">
        <v>2024</v>
      </c>
    </row>
    <row r="1824" spans="1:2" x14ac:dyDescent="0.25">
      <c r="A1824" s="3" t="s">
        <v>1253</v>
      </c>
      <c r="B1824">
        <v>2013</v>
      </c>
    </row>
    <row r="1825" spans="1:2" x14ac:dyDescent="0.25">
      <c r="A1825" t="s">
        <v>3018</v>
      </c>
      <c r="B1825">
        <v>2024</v>
      </c>
    </row>
    <row r="1826" spans="1:2" x14ac:dyDescent="0.25">
      <c r="A1826" t="s">
        <v>2802</v>
      </c>
      <c r="B1826">
        <v>2023</v>
      </c>
    </row>
    <row r="1827" spans="1:2" x14ac:dyDescent="0.25">
      <c r="A1827" t="s">
        <v>2653</v>
      </c>
      <c r="B1827">
        <v>2022</v>
      </c>
    </row>
    <row r="1828" spans="1:2" x14ac:dyDescent="0.25">
      <c r="A1828" t="s">
        <v>2304</v>
      </c>
      <c r="B1828">
        <v>2018</v>
      </c>
    </row>
    <row r="1829" spans="1:2" x14ac:dyDescent="0.25">
      <c r="A1829" t="s">
        <v>2471</v>
      </c>
      <c r="B1829">
        <v>2016</v>
      </c>
    </row>
    <row r="1830" spans="1:2" x14ac:dyDescent="0.25">
      <c r="A1830" t="s">
        <v>1254</v>
      </c>
      <c r="B1830">
        <v>2016</v>
      </c>
    </row>
    <row r="1831" spans="1:2" x14ac:dyDescent="0.25">
      <c r="A1831" t="s">
        <v>2284</v>
      </c>
      <c r="B1831">
        <v>2018</v>
      </c>
    </row>
    <row r="1832" spans="1:2" x14ac:dyDescent="0.25">
      <c r="A1832" t="s">
        <v>2319</v>
      </c>
      <c r="B1832">
        <v>2019</v>
      </c>
    </row>
    <row r="1833" spans="1:2" x14ac:dyDescent="0.25">
      <c r="A1833" t="s">
        <v>1255</v>
      </c>
      <c r="B1833">
        <v>2019</v>
      </c>
    </row>
    <row r="1834" spans="1:2" x14ac:dyDescent="0.25">
      <c r="A1834" t="s">
        <v>1256</v>
      </c>
      <c r="B1834">
        <v>2014</v>
      </c>
    </row>
    <row r="1835" spans="1:2" x14ac:dyDescent="0.25">
      <c r="A1835" t="s">
        <v>1257</v>
      </c>
      <c r="B1835">
        <v>2015</v>
      </c>
    </row>
    <row r="1836" spans="1:2" x14ac:dyDescent="0.25">
      <c r="A1836" s="3" t="s">
        <v>1258</v>
      </c>
      <c r="B1836">
        <v>2013</v>
      </c>
    </row>
    <row r="1837" spans="1:2" x14ac:dyDescent="0.25">
      <c r="A1837" s="3" t="s">
        <v>1259</v>
      </c>
      <c r="B1837">
        <v>2013</v>
      </c>
    </row>
    <row r="1838" spans="1:2" x14ac:dyDescent="0.25">
      <c r="A1838" s="3" t="s">
        <v>1260</v>
      </c>
      <c r="B1838">
        <v>2013</v>
      </c>
    </row>
    <row r="1839" spans="1:2" x14ac:dyDescent="0.25">
      <c r="A1839" t="s">
        <v>1261</v>
      </c>
      <c r="B1839">
        <v>2014</v>
      </c>
    </row>
    <row r="1840" spans="1:2" x14ac:dyDescent="0.25">
      <c r="A1840" t="s">
        <v>1262</v>
      </c>
      <c r="B1840">
        <v>2015</v>
      </c>
    </row>
    <row r="1841" spans="1:2" x14ac:dyDescent="0.25">
      <c r="A1841" s="3" t="s">
        <v>1263</v>
      </c>
      <c r="B1841">
        <v>2018</v>
      </c>
    </row>
    <row r="1842" spans="1:2" x14ac:dyDescent="0.25">
      <c r="A1842" t="s">
        <v>2450</v>
      </c>
      <c r="B1842">
        <v>2021</v>
      </c>
    </row>
    <row r="1843" spans="1:2" x14ac:dyDescent="0.25">
      <c r="A1843" t="s">
        <v>1264</v>
      </c>
      <c r="B1843">
        <v>2014</v>
      </c>
    </row>
    <row r="1844" spans="1:2" x14ac:dyDescent="0.25">
      <c r="A1844" s="3" t="s">
        <v>1265</v>
      </c>
      <c r="B1844">
        <v>2013</v>
      </c>
    </row>
    <row r="1845" spans="1:2" x14ac:dyDescent="0.25">
      <c r="A1845" t="s">
        <v>3021</v>
      </c>
      <c r="B1845">
        <v>2024</v>
      </c>
    </row>
    <row r="1846" spans="1:2" x14ac:dyDescent="0.25">
      <c r="A1846" s="3" t="s">
        <v>1266</v>
      </c>
      <c r="B1846">
        <v>2016</v>
      </c>
    </row>
    <row r="1847" spans="1:2" x14ac:dyDescent="0.25">
      <c r="A1847" s="3" t="s">
        <v>1267</v>
      </c>
      <c r="B1847">
        <v>2013</v>
      </c>
    </row>
    <row r="1848" spans="1:2" x14ac:dyDescent="0.25">
      <c r="A1848" t="s">
        <v>1966</v>
      </c>
      <c r="B1848">
        <v>2018</v>
      </c>
    </row>
    <row r="1849" spans="1:2" x14ac:dyDescent="0.25">
      <c r="A1849" t="s">
        <v>1268</v>
      </c>
      <c r="B1849">
        <v>2018</v>
      </c>
    </row>
    <row r="1850" spans="1:2" x14ac:dyDescent="0.25">
      <c r="A1850" t="s">
        <v>2850</v>
      </c>
      <c r="B1850">
        <v>2023</v>
      </c>
    </row>
    <row r="1851" spans="1:2" x14ac:dyDescent="0.25">
      <c r="A1851" t="s">
        <v>1269</v>
      </c>
      <c r="B1851">
        <v>2017</v>
      </c>
    </row>
    <row r="1852" spans="1:2" x14ac:dyDescent="0.25">
      <c r="A1852" s="3" t="s">
        <v>1270</v>
      </c>
      <c r="B1852">
        <v>2013</v>
      </c>
    </row>
    <row r="1853" spans="1:2" x14ac:dyDescent="0.25">
      <c r="A1853" t="s">
        <v>1271</v>
      </c>
      <c r="B1853">
        <v>2014</v>
      </c>
    </row>
    <row r="1854" spans="1:2" x14ac:dyDescent="0.25">
      <c r="A1854" s="3" t="s">
        <v>1272</v>
      </c>
      <c r="B1854">
        <v>2013</v>
      </c>
    </row>
    <row r="1855" spans="1:2" x14ac:dyDescent="0.25">
      <c r="A1855" t="s">
        <v>3063</v>
      </c>
      <c r="B1855">
        <v>2024</v>
      </c>
    </row>
    <row r="1856" spans="1:2" x14ac:dyDescent="0.25">
      <c r="A1856" t="s">
        <v>2431</v>
      </c>
      <c r="B1856">
        <v>2021</v>
      </c>
    </row>
    <row r="1857" spans="1:2" x14ac:dyDescent="0.25">
      <c r="A1857" t="s">
        <v>2918</v>
      </c>
      <c r="B1857">
        <v>2019</v>
      </c>
    </row>
    <row r="1858" spans="1:2" x14ac:dyDescent="0.25">
      <c r="A1858" t="s">
        <v>2489</v>
      </c>
      <c r="B1858">
        <v>2020</v>
      </c>
    </row>
    <row r="1859" spans="1:2" x14ac:dyDescent="0.25">
      <c r="A1859" t="s">
        <v>1273</v>
      </c>
      <c r="B1859">
        <v>2017</v>
      </c>
    </row>
    <row r="1860" spans="1:2" x14ac:dyDescent="0.25">
      <c r="A1860" t="s">
        <v>1274</v>
      </c>
      <c r="B1860">
        <v>2016</v>
      </c>
    </row>
    <row r="1861" spans="1:2" x14ac:dyDescent="0.25">
      <c r="A1861" s="3" t="s">
        <v>1275</v>
      </c>
      <c r="B1861">
        <v>2013</v>
      </c>
    </row>
    <row r="1862" spans="1:2" x14ac:dyDescent="0.25">
      <c r="A1862" t="s">
        <v>1276</v>
      </c>
      <c r="B1862">
        <v>2013</v>
      </c>
    </row>
    <row r="1863" spans="1:2" x14ac:dyDescent="0.25">
      <c r="A1863" t="s">
        <v>1277</v>
      </c>
      <c r="B1863">
        <v>2014</v>
      </c>
    </row>
    <row r="1864" spans="1:2" x14ac:dyDescent="0.25">
      <c r="A1864" s="3" t="s">
        <v>1278</v>
      </c>
      <c r="B1864">
        <v>2013</v>
      </c>
    </row>
    <row r="1865" spans="1:2" x14ac:dyDescent="0.25">
      <c r="A1865" t="s">
        <v>3038</v>
      </c>
      <c r="B1865">
        <v>2024</v>
      </c>
    </row>
    <row r="1866" spans="1:2" x14ac:dyDescent="0.25">
      <c r="A1866" s="3" t="s">
        <v>1279</v>
      </c>
      <c r="B1866">
        <v>2013</v>
      </c>
    </row>
    <row r="1867" spans="1:2" x14ac:dyDescent="0.25">
      <c r="A1867" t="s">
        <v>1280</v>
      </c>
      <c r="B1867">
        <v>2015</v>
      </c>
    </row>
    <row r="1868" spans="1:2" x14ac:dyDescent="0.25">
      <c r="A1868" t="s">
        <v>2423</v>
      </c>
      <c r="B1868">
        <v>2021</v>
      </c>
    </row>
    <row r="1869" spans="1:2" x14ac:dyDescent="0.25">
      <c r="A1869" t="s">
        <v>1973</v>
      </c>
      <c r="B1869">
        <v>2018</v>
      </c>
    </row>
    <row r="1870" spans="1:2" x14ac:dyDescent="0.25">
      <c r="A1870" t="s">
        <v>1923</v>
      </c>
      <c r="B1870">
        <v>2018</v>
      </c>
    </row>
    <row r="1871" spans="1:2" x14ac:dyDescent="0.25">
      <c r="A1871" t="s">
        <v>1281</v>
      </c>
      <c r="B1871">
        <v>2015</v>
      </c>
    </row>
    <row r="1872" spans="1:2" x14ac:dyDescent="0.25">
      <c r="A1872" s="3" t="s">
        <v>1282</v>
      </c>
      <c r="B1872">
        <v>2018</v>
      </c>
    </row>
    <row r="1873" spans="1:2" x14ac:dyDescent="0.25">
      <c r="A1873" t="s">
        <v>1283</v>
      </c>
      <c r="B1873">
        <v>2018</v>
      </c>
    </row>
    <row r="1874" spans="1:2" x14ac:dyDescent="0.25">
      <c r="A1874" t="s">
        <v>2262</v>
      </c>
      <c r="B1874">
        <v>2017</v>
      </c>
    </row>
    <row r="1875" spans="1:2" x14ac:dyDescent="0.25">
      <c r="A1875" t="s">
        <v>2455</v>
      </c>
      <c r="B1875">
        <v>2021</v>
      </c>
    </row>
    <row r="1876" spans="1:2" x14ac:dyDescent="0.25">
      <c r="A1876" t="s">
        <v>2419</v>
      </c>
      <c r="B1876">
        <v>2021</v>
      </c>
    </row>
    <row r="1877" spans="1:2" x14ac:dyDescent="0.25">
      <c r="A1877" s="3" t="s">
        <v>1284</v>
      </c>
      <c r="B1877">
        <v>2015</v>
      </c>
    </row>
    <row r="1878" spans="1:2" x14ac:dyDescent="0.25">
      <c r="A1878" t="s">
        <v>1285</v>
      </c>
      <c r="B1878">
        <v>2014</v>
      </c>
    </row>
    <row r="1879" spans="1:2" x14ac:dyDescent="0.25">
      <c r="A1879" t="s">
        <v>3091</v>
      </c>
      <c r="B1879">
        <v>2024</v>
      </c>
    </row>
    <row r="1880" spans="1:2" x14ac:dyDescent="0.25">
      <c r="A1880" s="3" t="s">
        <v>1286</v>
      </c>
      <c r="B1880">
        <v>2016</v>
      </c>
    </row>
    <row r="1881" spans="1:2" x14ac:dyDescent="0.25">
      <c r="A1881" t="s">
        <v>2946</v>
      </c>
      <c r="B1881">
        <v>2016</v>
      </c>
    </row>
    <row r="1882" spans="1:2" x14ac:dyDescent="0.25">
      <c r="A1882" t="s">
        <v>1287</v>
      </c>
      <c r="B1882">
        <v>2016</v>
      </c>
    </row>
    <row r="1883" spans="1:2" x14ac:dyDescent="0.25">
      <c r="A1883" s="3" t="s">
        <v>1288</v>
      </c>
      <c r="B1883">
        <v>2013</v>
      </c>
    </row>
    <row r="1884" spans="1:2" x14ac:dyDescent="0.25">
      <c r="A1884" t="s">
        <v>1289</v>
      </c>
      <c r="B1884">
        <v>2017</v>
      </c>
    </row>
    <row r="1885" spans="1:2" x14ac:dyDescent="0.25">
      <c r="A1885" s="3" t="s">
        <v>1290</v>
      </c>
      <c r="B1885">
        <v>2017</v>
      </c>
    </row>
    <row r="1886" spans="1:2" x14ac:dyDescent="0.25">
      <c r="A1886" t="s">
        <v>2582</v>
      </c>
      <c r="B1886">
        <v>2022</v>
      </c>
    </row>
    <row r="1887" spans="1:2" x14ac:dyDescent="0.25">
      <c r="A1887" t="s">
        <v>2372</v>
      </c>
      <c r="B1887">
        <v>2021</v>
      </c>
    </row>
    <row r="1888" spans="1:2" x14ac:dyDescent="0.25">
      <c r="A1888" t="s">
        <v>2825</v>
      </c>
      <c r="B1888">
        <v>2023</v>
      </c>
    </row>
    <row r="1889" spans="1:2" x14ac:dyDescent="0.25">
      <c r="A1889" s="3" t="s">
        <v>1291</v>
      </c>
      <c r="B1889">
        <v>2013</v>
      </c>
    </row>
    <row r="1890" spans="1:2" x14ac:dyDescent="0.25">
      <c r="A1890" t="s">
        <v>1292</v>
      </c>
      <c r="B1890">
        <v>2013</v>
      </c>
    </row>
    <row r="1891" spans="1:2" x14ac:dyDescent="0.25">
      <c r="A1891" t="s">
        <v>1293</v>
      </c>
      <c r="B1891">
        <v>2019</v>
      </c>
    </row>
    <row r="1892" spans="1:2" x14ac:dyDescent="0.25">
      <c r="A1892" t="s">
        <v>2650</v>
      </c>
      <c r="B1892">
        <v>2022</v>
      </c>
    </row>
    <row r="1893" spans="1:2" x14ac:dyDescent="0.25">
      <c r="A1893" t="s">
        <v>1294</v>
      </c>
      <c r="B1893">
        <v>2014</v>
      </c>
    </row>
    <row r="1894" spans="1:2" x14ac:dyDescent="0.25">
      <c r="A1894" t="s">
        <v>1295</v>
      </c>
      <c r="B1894">
        <v>2018</v>
      </c>
    </row>
    <row r="1895" spans="1:2" x14ac:dyDescent="0.25">
      <c r="A1895" t="s">
        <v>2079</v>
      </c>
      <c r="B1895">
        <v>2020</v>
      </c>
    </row>
    <row r="1896" spans="1:2" x14ac:dyDescent="0.25">
      <c r="A1896" t="s">
        <v>2141</v>
      </c>
      <c r="B1896">
        <v>2020</v>
      </c>
    </row>
    <row r="1897" spans="1:2" x14ac:dyDescent="0.25">
      <c r="A1897" t="s">
        <v>2327</v>
      </c>
      <c r="B1897">
        <v>2016</v>
      </c>
    </row>
    <row r="1898" spans="1:2" x14ac:dyDescent="0.25">
      <c r="A1898" t="s">
        <v>2293</v>
      </c>
      <c r="B1898">
        <v>2016</v>
      </c>
    </row>
    <row r="1899" spans="1:2" x14ac:dyDescent="0.25">
      <c r="A1899" t="s">
        <v>1296</v>
      </c>
      <c r="B1899">
        <v>2016</v>
      </c>
    </row>
    <row r="1900" spans="1:2" x14ac:dyDescent="0.25">
      <c r="A1900" t="s">
        <v>2098</v>
      </c>
      <c r="B1900">
        <v>2020</v>
      </c>
    </row>
    <row r="1901" spans="1:2" x14ac:dyDescent="0.25">
      <c r="A1901" t="s">
        <v>2550</v>
      </c>
      <c r="B1901">
        <v>2022</v>
      </c>
    </row>
    <row r="1902" spans="1:2" x14ac:dyDescent="0.25">
      <c r="A1902" s="3" t="s">
        <v>1297</v>
      </c>
      <c r="B1902">
        <v>2013</v>
      </c>
    </row>
    <row r="1903" spans="1:2" x14ac:dyDescent="0.25">
      <c r="A1903" t="s">
        <v>1298</v>
      </c>
      <c r="B1903">
        <v>2015</v>
      </c>
    </row>
    <row r="1904" spans="1:2" x14ac:dyDescent="0.25">
      <c r="A1904" s="3" t="s">
        <v>1299</v>
      </c>
      <c r="B1904">
        <v>2014</v>
      </c>
    </row>
    <row r="1905" spans="1:2" x14ac:dyDescent="0.25">
      <c r="A1905" t="s">
        <v>1300</v>
      </c>
      <c r="B1905">
        <v>2019</v>
      </c>
    </row>
    <row r="1906" spans="1:2" x14ac:dyDescent="0.25">
      <c r="A1906" s="3" t="s">
        <v>1301</v>
      </c>
      <c r="B1906">
        <v>2018</v>
      </c>
    </row>
    <row r="1907" spans="1:2" x14ac:dyDescent="0.25">
      <c r="A1907" t="s">
        <v>1302</v>
      </c>
      <c r="B1907">
        <v>2019</v>
      </c>
    </row>
    <row r="1908" spans="1:2" x14ac:dyDescent="0.25">
      <c r="A1908" t="s">
        <v>1303</v>
      </c>
      <c r="B1908">
        <v>2019</v>
      </c>
    </row>
    <row r="1909" spans="1:2" x14ac:dyDescent="0.25">
      <c r="A1909" s="3" t="s">
        <v>1304</v>
      </c>
      <c r="B1909">
        <v>2013</v>
      </c>
    </row>
    <row r="1910" spans="1:2" x14ac:dyDescent="0.25">
      <c r="A1910" s="3" t="s">
        <v>1305</v>
      </c>
      <c r="B1910">
        <v>2018</v>
      </c>
    </row>
    <row r="1911" spans="1:2" x14ac:dyDescent="0.25">
      <c r="A1911" s="3" t="s">
        <v>1306</v>
      </c>
      <c r="B1911">
        <v>2016</v>
      </c>
    </row>
    <row r="1912" spans="1:2" x14ac:dyDescent="0.25">
      <c r="A1912" t="s">
        <v>2397</v>
      </c>
      <c r="B1912">
        <v>2021</v>
      </c>
    </row>
    <row r="1913" spans="1:2" x14ac:dyDescent="0.25">
      <c r="A1913" t="s">
        <v>1307</v>
      </c>
      <c r="B1913">
        <v>2016</v>
      </c>
    </row>
    <row r="1914" spans="1:2" x14ac:dyDescent="0.25">
      <c r="A1914" s="3" t="s">
        <v>1308</v>
      </c>
      <c r="B1914">
        <v>2013</v>
      </c>
    </row>
    <row r="1915" spans="1:2" x14ac:dyDescent="0.25">
      <c r="A1915" t="s">
        <v>1309</v>
      </c>
      <c r="B1915">
        <v>2015</v>
      </c>
    </row>
    <row r="1916" spans="1:2" x14ac:dyDescent="0.25">
      <c r="A1916" t="s">
        <v>3033</v>
      </c>
      <c r="B1916">
        <v>2024</v>
      </c>
    </row>
    <row r="1917" spans="1:2" x14ac:dyDescent="0.25">
      <c r="A1917" t="s">
        <v>1310</v>
      </c>
      <c r="B1917">
        <v>2014</v>
      </c>
    </row>
    <row r="1918" spans="1:2" x14ac:dyDescent="0.25">
      <c r="A1918" t="s">
        <v>2492</v>
      </c>
      <c r="B1918">
        <v>2019</v>
      </c>
    </row>
    <row r="1919" spans="1:2" x14ac:dyDescent="0.25">
      <c r="A1919" t="s">
        <v>2482</v>
      </c>
      <c r="B1919">
        <v>2020</v>
      </c>
    </row>
    <row r="1920" spans="1:2" x14ac:dyDescent="0.25">
      <c r="A1920" t="s">
        <v>1311</v>
      </c>
      <c r="B1920">
        <v>2015</v>
      </c>
    </row>
    <row r="1921" spans="1:2" x14ac:dyDescent="0.25">
      <c r="A1921" t="s">
        <v>2387</v>
      </c>
      <c r="B1921">
        <v>2021</v>
      </c>
    </row>
    <row r="1922" spans="1:2" x14ac:dyDescent="0.25">
      <c r="A1922" s="3" t="s">
        <v>1312</v>
      </c>
      <c r="B1922">
        <v>2013</v>
      </c>
    </row>
    <row r="1923" spans="1:2" x14ac:dyDescent="0.25">
      <c r="A1923" t="s">
        <v>2619</v>
      </c>
      <c r="B1923">
        <v>2022</v>
      </c>
    </row>
    <row r="1924" spans="1:2" x14ac:dyDescent="0.25">
      <c r="A1924" t="s">
        <v>2795</v>
      </c>
      <c r="B1924">
        <v>2023</v>
      </c>
    </row>
    <row r="1925" spans="1:2" x14ac:dyDescent="0.25">
      <c r="A1925" t="s">
        <v>2353</v>
      </c>
      <c r="B1925">
        <v>2021</v>
      </c>
    </row>
    <row r="1926" spans="1:2" x14ac:dyDescent="0.25">
      <c r="A1926" t="s">
        <v>2683</v>
      </c>
      <c r="B1926">
        <v>2018</v>
      </c>
    </row>
    <row r="1927" spans="1:2" x14ac:dyDescent="0.25">
      <c r="A1927" t="s">
        <v>2354</v>
      </c>
      <c r="B1927">
        <v>2021</v>
      </c>
    </row>
    <row r="1928" spans="1:2" x14ac:dyDescent="0.25">
      <c r="A1928" t="s">
        <v>1313</v>
      </c>
      <c r="B1928">
        <v>2019</v>
      </c>
    </row>
    <row r="1929" spans="1:2" x14ac:dyDescent="0.25">
      <c r="A1929" t="s">
        <v>2844</v>
      </c>
      <c r="B1929">
        <v>2023</v>
      </c>
    </row>
    <row r="1930" spans="1:2" x14ac:dyDescent="0.25">
      <c r="A1930" t="s">
        <v>2635</v>
      </c>
      <c r="B1930">
        <v>2022</v>
      </c>
    </row>
    <row r="1931" spans="1:2" x14ac:dyDescent="0.25">
      <c r="A1931" s="3" t="s">
        <v>1314</v>
      </c>
      <c r="B1931">
        <v>2013</v>
      </c>
    </row>
    <row r="1932" spans="1:2" x14ac:dyDescent="0.25">
      <c r="A1932" s="3" t="s">
        <v>1315</v>
      </c>
      <c r="B1932">
        <v>2013</v>
      </c>
    </row>
    <row r="1933" spans="1:2" x14ac:dyDescent="0.25">
      <c r="A1933" t="s">
        <v>1316</v>
      </c>
      <c r="B1933">
        <v>2014</v>
      </c>
    </row>
    <row r="1934" spans="1:2" x14ac:dyDescent="0.25">
      <c r="A1934" t="s">
        <v>1889</v>
      </c>
      <c r="B1934">
        <v>2015</v>
      </c>
    </row>
    <row r="1935" spans="1:2" x14ac:dyDescent="0.25">
      <c r="A1935" s="3" t="s">
        <v>1317</v>
      </c>
      <c r="B1935">
        <v>2013</v>
      </c>
    </row>
    <row r="1936" spans="1:2" x14ac:dyDescent="0.25">
      <c r="A1936" t="s">
        <v>2361</v>
      </c>
      <c r="B1936">
        <v>2021</v>
      </c>
    </row>
    <row r="1937" spans="1:2" x14ac:dyDescent="0.25">
      <c r="A1937" t="s">
        <v>2833</v>
      </c>
      <c r="B1937">
        <v>2023</v>
      </c>
    </row>
    <row r="1938" spans="1:2" x14ac:dyDescent="0.25">
      <c r="A1938" t="s">
        <v>2855</v>
      </c>
      <c r="B1938">
        <v>2023</v>
      </c>
    </row>
    <row r="1939" spans="1:2" x14ac:dyDescent="0.25">
      <c r="A1939" t="s">
        <v>2322</v>
      </c>
      <c r="B1939">
        <v>2019</v>
      </c>
    </row>
    <row r="1940" spans="1:2" x14ac:dyDescent="0.25">
      <c r="A1940" t="s">
        <v>1318</v>
      </c>
      <c r="B1940">
        <v>2015</v>
      </c>
    </row>
    <row r="1941" spans="1:2" x14ac:dyDescent="0.25">
      <c r="A1941" s="3" t="s">
        <v>1319</v>
      </c>
      <c r="B1941">
        <v>2015</v>
      </c>
    </row>
    <row r="1942" spans="1:2" x14ac:dyDescent="0.25">
      <c r="A1942" s="3" t="s">
        <v>1320</v>
      </c>
      <c r="B1942">
        <v>2013</v>
      </c>
    </row>
    <row r="1943" spans="1:2" x14ac:dyDescent="0.25">
      <c r="A1943" s="3" t="s">
        <v>1321</v>
      </c>
      <c r="B1943">
        <v>2014</v>
      </c>
    </row>
    <row r="1944" spans="1:2" x14ac:dyDescent="0.25">
      <c r="A1944" t="s">
        <v>2107</v>
      </c>
      <c r="B1944">
        <v>2020</v>
      </c>
    </row>
    <row r="1945" spans="1:2" x14ac:dyDescent="0.25">
      <c r="A1945" t="s">
        <v>1322</v>
      </c>
      <c r="B1945">
        <v>2015</v>
      </c>
    </row>
    <row r="1946" spans="1:2" x14ac:dyDescent="0.25">
      <c r="A1946" t="s">
        <v>2925</v>
      </c>
      <c r="B1946">
        <v>2021</v>
      </c>
    </row>
    <row r="1947" spans="1:2" x14ac:dyDescent="0.25">
      <c r="A1947" t="s">
        <v>2345</v>
      </c>
      <c r="B1947">
        <v>2021</v>
      </c>
    </row>
    <row r="1948" spans="1:2" x14ac:dyDescent="0.25">
      <c r="A1948" t="s">
        <v>1323</v>
      </c>
      <c r="B1948">
        <v>2017</v>
      </c>
    </row>
    <row r="1949" spans="1:2" x14ac:dyDescent="0.25">
      <c r="A1949" t="s">
        <v>2598</v>
      </c>
      <c r="B1949">
        <v>2022</v>
      </c>
    </row>
    <row r="1950" spans="1:2" x14ac:dyDescent="0.25">
      <c r="A1950" t="s">
        <v>2137</v>
      </c>
      <c r="B1950">
        <v>2020</v>
      </c>
    </row>
    <row r="1951" spans="1:2" x14ac:dyDescent="0.25">
      <c r="A1951" t="s">
        <v>1324</v>
      </c>
      <c r="B1951">
        <v>2014</v>
      </c>
    </row>
    <row r="1952" spans="1:2" x14ac:dyDescent="0.25">
      <c r="A1952" t="s">
        <v>2484</v>
      </c>
      <c r="B1952">
        <v>2019</v>
      </c>
    </row>
    <row r="1953" spans="1:2" x14ac:dyDescent="0.25">
      <c r="A1953" t="s">
        <v>1325</v>
      </c>
      <c r="B1953">
        <v>2017</v>
      </c>
    </row>
    <row r="1954" spans="1:2" x14ac:dyDescent="0.25">
      <c r="A1954" t="s">
        <v>2538</v>
      </c>
      <c r="B1954">
        <v>2013</v>
      </c>
    </row>
    <row r="1955" spans="1:2" x14ac:dyDescent="0.25">
      <c r="A1955" s="3" t="s">
        <v>1326</v>
      </c>
      <c r="B1955">
        <v>2013</v>
      </c>
    </row>
    <row r="1956" spans="1:2" x14ac:dyDescent="0.25">
      <c r="A1956" t="s">
        <v>1327</v>
      </c>
      <c r="B1956">
        <v>2015</v>
      </c>
    </row>
    <row r="1957" spans="1:2" x14ac:dyDescent="0.25">
      <c r="A1957" t="s">
        <v>2395</v>
      </c>
      <c r="B1957">
        <v>2021</v>
      </c>
    </row>
    <row r="1958" spans="1:2" x14ac:dyDescent="0.25">
      <c r="A1958" t="s">
        <v>2686</v>
      </c>
      <c r="B1958">
        <v>2021</v>
      </c>
    </row>
    <row r="1959" spans="1:2" x14ac:dyDescent="0.25">
      <c r="A1959" t="s">
        <v>1328</v>
      </c>
      <c r="B1959">
        <v>2014</v>
      </c>
    </row>
    <row r="1960" spans="1:2" x14ac:dyDescent="0.25">
      <c r="A1960" s="3" t="s">
        <v>1329</v>
      </c>
      <c r="B1960">
        <v>2013</v>
      </c>
    </row>
    <row r="1961" spans="1:2" x14ac:dyDescent="0.25">
      <c r="A1961" t="s">
        <v>2350</v>
      </c>
      <c r="B1961">
        <v>2021</v>
      </c>
    </row>
    <row r="1962" spans="1:2" x14ac:dyDescent="0.25">
      <c r="A1962" t="s">
        <v>1330</v>
      </c>
      <c r="B1962">
        <v>2018</v>
      </c>
    </row>
    <row r="1963" spans="1:2" x14ac:dyDescent="0.25">
      <c r="A1963" s="3" t="s">
        <v>1931</v>
      </c>
      <c r="B1963">
        <v>2017</v>
      </c>
    </row>
    <row r="1964" spans="1:2" x14ac:dyDescent="0.25">
      <c r="A1964" t="s">
        <v>1331</v>
      </c>
      <c r="B1964">
        <v>2016</v>
      </c>
    </row>
    <row r="1965" spans="1:2" x14ac:dyDescent="0.25">
      <c r="A1965" t="s">
        <v>1332</v>
      </c>
      <c r="B1965">
        <v>2016</v>
      </c>
    </row>
    <row r="1966" spans="1:2" x14ac:dyDescent="0.25">
      <c r="A1966" t="s">
        <v>3019</v>
      </c>
      <c r="B1966">
        <v>2024</v>
      </c>
    </row>
    <row r="1967" spans="1:2" x14ac:dyDescent="0.25">
      <c r="A1967" t="s">
        <v>3014</v>
      </c>
      <c r="B1967">
        <v>2024</v>
      </c>
    </row>
    <row r="1968" spans="1:2" x14ac:dyDescent="0.25">
      <c r="A1968" t="s">
        <v>1333</v>
      </c>
      <c r="B1968">
        <v>2014</v>
      </c>
    </row>
    <row r="1969" spans="1:2" x14ac:dyDescent="0.25">
      <c r="A1969" t="s">
        <v>2513</v>
      </c>
      <c r="B1969">
        <v>2016</v>
      </c>
    </row>
    <row r="1970" spans="1:2" x14ac:dyDescent="0.25">
      <c r="A1970" t="s">
        <v>1334</v>
      </c>
      <c r="B1970">
        <v>2018</v>
      </c>
    </row>
    <row r="1971" spans="1:2" x14ac:dyDescent="0.25">
      <c r="A1971" t="s">
        <v>2082</v>
      </c>
      <c r="B1971">
        <v>2020</v>
      </c>
    </row>
    <row r="1972" spans="1:2" x14ac:dyDescent="0.25">
      <c r="A1972" t="s">
        <v>1335</v>
      </c>
      <c r="B1972">
        <v>2017</v>
      </c>
    </row>
    <row r="1973" spans="1:2" x14ac:dyDescent="0.25">
      <c r="A1973" t="s">
        <v>1336</v>
      </c>
      <c r="B1973">
        <v>2013</v>
      </c>
    </row>
    <row r="1974" spans="1:2" x14ac:dyDescent="0.25">
      <c r="A1974" t="s">
        <v>1337</v>
      </c>
      <c r="B1974">
        <v>2013</v>
      </c>
    </row>
    <row r="1975" spans="1:2" x14ac:dyDescent="0.25">
      <c r="A1975" t="s">
        <v>1338</v>
      </c>
      <c r="B1975">
        <v>2014</v>
      </c>
    </row>
    <row r="1976" spans="1:2" x14ac:dyDescent="0.25">
      <c r="A1976" t="s">
        <v>2084</v>
      </c>
      <c r="B1976">
        <v>2020</v>
      </c>
    </row>
    <row r="1977" spans="1:2" x14ac:dyDescent="0.25">
      <c r="A1977" t="s">
        <v>1339</v>
      </c>
      <c r="B1977">
        <v>2017</v>
      </c>
    </row>
    <row r="1978" spans="1:2" x14ac:dyDescent="0.25">
      <c r="A1978" t="s">
        <v>1340</v>
      </c>
      <c r="B1978">
        <v>2016</v>
      </c>
    </row>
    <row r="1979" spans="1:2" x14ac:dyDescent="0.25">
      <c r="A1979" t="s">
        <v>2444</v>
      </c>
      <c r="B1979">
        <v>2021</v>
      </c>
    </row>
    <row r="1980" spans="1:2" x14ac:dyDescent="0.25">
      <c r="A1980" s="3" t="s">
        <v>1341</v>
      </c>
      <c r="B1980">
        <v>2013</v>
      </c>
    </row>
    <row r="1981" spans="1:2" x14ac:dyDescent="0.25">
      <c r="A1981" t="s">
        <v>2808</v>
      </c>
      <c r="B1981">
        <v>2023</v>
      </c>
    </row>
    <row r="1982" spans="1:2" x14ac:dyDescent="0.25">
      <c r="A1982" t="s">
        <v>1342</v>
      </c>
      <c r="B1982">
        <v>2016</v>
      </c>
    </row>
    <row r="1983" spans="1:2" x14ac:dyDescent="0.25">
      <c r="A1983" s="3" t="s">
        <v>1343</v>
      </c>
      <c r="B1983">
        <v>2013</v>
      </c>
    </row>
    <row r="1984" spans="1:2" x14ac:dyDescent="0.25">
      <c r="A1984" t="s">
        <v>1344</v>
      </c>
      <c r="B1984">
        <v>2014</v>
      </c>
    </row>
    <row r="1985" spans="1:2" x14ac:dyDescent="0.25">
      <c r="A1985" s="3" t="s">
        <v>1345</v>
      </c>
      <c r="B1985">
        <v>2015</v>
      </c>
    </row>
    <row r="1986" spans="1:2" x14ac:dyDescent="0.25">
      <c r="A1986" s="3" t="s">
        <v>1346</v>
      </c>
      <c r="B1986">
        <v>2017</v>
      </c>
    </row>
    <row r="1987" spans="1:2" x14ac:dyDescent="0.25">
      <c r="A1987" s="3" t="s">
        <v>1347</v>
      </c>
      <c r="B1987">
        <v>2015</v>
      </c>
    </row>
    <row r="1988" spans="1:2" x14ac:dyDescent="0.25">
      <c r="A1988" s="3" t="s">
        <v>1348</v>
      </c>
      <c r="B1988">
        <v>2013</v>
      </c>
    </row>
    <row r="1989" spans="1:2" x14ac:dyDescent="0.25">
      <c r="A1989" s="3" t="s">
        <v>1349</v>
      </c>
      <c r="B1989">
        <v>2013</v>
      </c>
    </row>
    <row r="1990" spans="1:2" x14ac:dyDescent="0.25">
      <c r="A1990" t="s">
        <v>1350</v>
      </c>
      <c r="B1990">
        <v>2018</v>
      </c>
    </row>
    <row r="1991" spans="1:2" x14ac:dyDescent="0.25">
      <c r="A1991" s="3" t="s">
        <v>1351</v>
      </c>
      <c r="B1991">
        <v>2013</v>
      </c>
    </row>
    <row r="1992" spans="1:2" x14ac:dyDescent="0.25">
      <c r="A1992" t="s">
        <v>2625</v>
      </c>
      <c r="B1992">
        <v>2022</v>
      </c>
    </row>
    <row r="1993" spans="1:2" x14ac:dyDescent="0.25">
      <c r="A1993" t="s">
        <v>1352</v>
      </c>
      <c r="B1993">
        <v>2014</v>
      </c>
    </row>
    <row r="1994" spans="1:2" x14ac:dyDescent="0.25">
      <c r="A1994" t="s">
        <v>3251</v>
      </c>
      <c r="B1994">
        <v>2024</v>
      </c>
    </row>
    <row r="1995" spans="1:2" x14ac:dyDescent="0.25">
      <c r="A1995" t="s">
        <v>2475</v>
      </c>
      <c r="B1995">
        <v>2019</v>
      </c>
    </row>
    <row r="1996" spans="1:2" x14ac:dyDescent="0.25">
      <c r="A1996" t="s">
        <v>1353</v>
      </c>
      <c r="B1996">
        <v>2018</v>
      </c>
    </row>
    <row r="1997" spans="1:2" x14ac:dyDescent="0.25">
      <c r="A1997" t="s">
        <v>2114</v>
      </c>
      <c r="B1997">
        <v>2020</v>
      </c>
    </row>
    <row r="1998" spans="1:2" x14ac:dyDescent="0.25">
      <c r="A1998" t="s">
        <v>2352</v>
      </c>
      <c r="B1998">
        <v>2021</v>
      </c>
    </row>
    <row r="1999" spans="1:2" x14ac:dyDescent="0.25">
      <c r="A1999" s="3" t="s">
        <v>2018</v>
      </c>
      <c r="B1999">
        <v>2015</v>
      </c>
    </row>
    <row r="2000" spans="1:2" x14ac:dyDescent="0.25">
      <c r="A2000" s="3" t="s">
        <v>1354</v>
      </c>
      <c r="B2000">
        <v>2015</v>
      </c>
    </row>
    <row r="2001" spans="1:2" x14ac:dyDescent="0.25">
      <c r="A2001" t="s">
        <v>1355</v>
      </c>
      <c r="B2001">
        <v>2015</v>
      </c>
    </row>
    <row r="2002" spans="1:2" x14ac:dyDescent="0.25">
      <c r="A2002" s="3" t="s">
        <v>1356</v>
      </c>
      <c r="B2002">
        <v>2015</v>
      </c>
    </row>
    <row r="2003" spans="1:2" x14ac:dyDescent="0.25">
      <c r="A2003" t="s">
        <v>2556</v>
      </c>
      <c r="B2003">
        <v>2022</v>
      </c>
    </row>
    <row r="2004" spans="1:2" x14ac:dyDescent="0.25">
      <c r="A2004" t="s">
        <v>2620</v>
      </c>
      <c r="B2004">
        <v>2022</v>
      </c>
    </row>
    <row r="2005" spans="1:2" x14ac:dyDescent="0.25">
      <c r="A2005" t="s">
        <v>2568</v>
      </c>
      <c r="B2005">
        <v>2022</v>
      </c>
    </row>
    <row r="2006" spans="1:2" x14ac:dyDescent="0.25">
      <c r="A2006" t="s">
        <v>2559</v>
      </c>
      <c r="B2006">
        <v>2022</v>
      </c>
    </row>
    <row r="2007" spans="1:2" x14ac:dyDescent="0.25">
      <c r="A2007" s="3" t="s">
        <v>1357</v>
      </c>
      <c r="B2007">
        <v>2016</v>
      </c>
    </row>
    <row r="2008" spans="1:2" x14ac:dyDescent="0.25">
      <c r="A2008" s="3" t="s">
        <v>1358</v>
      </c>
      <c r="B2008">
        <v>2016</v>
      </c>
    </row>
    <row r="2009" spans="1:2" x14ac:dyDescent="0.25">
      <c r="A2009" t="s">
        <v>1359</v>
      </c>
      <c r="B2009">
        <v>2014</v>
      </c>
    </row>
    <row r="2010" spans="1:2" x14ac:dyDescent="0.25">
      <c r="A2010" s="3" t="s">
        <v>1360</v>
      </c>
      <c r="B2010">
        <v>2013</v>
      </c>
    </row>
    <row r="2011" spans="1:2" x14ac:dyDescent="0.25">
      <c r="A2011" t="s">
        <v>3258</v>
      </c>
      <c r="B2011">
        <v>2018</v>
      </c>
    </row>
    <row r="2012" spans="1:2" x14ac:dyDescent="0.25">
      <c r="A2012" s="3" t="s">
        <v>1361</v>
      </c>
      <c r="B2012">
        <v>2013</v>
      </c>
    </row>
    <row r="2013" spans="1:2" x14ac:dyDescent="0.25">
      <c r="A2013" t="s">
        <v>2931</v>
      </c>
      <c r="B2013">
        <v>2021</v>
      </c>
    </row>
    <row r="2014" spans="1:2" x14ac:dyDescent="0.25">
      <c r="A2014" t="s">
        <v>2606</v>
      </c>
      <c r="B2014">
        <v>2022</v>
      </c>
    </row>
    <row r="2015" spans="1:2" x14ac:dyDescent="0.25">
      <c r="A2015" s="3" t="s">
        <v>1362</v>
      </c>
      <c r="B2015">
        <v>2013</v>
      </c>
    </row>
    <row r="2016" spans="1:2" x14ac:dyDescent="0.25">
      <c r="A2016" t="s">
        <v>2035</v>
      </c>
      <c r="B2016">
        <v>2020</v>
      </c>
    </row>
    <row r="2017" spans="1:2" x14ac:dyDescent="0.25">
      <c r="A2017" t="s">
        <v>2331</v>
      </c>
      <c r="B2017">
        <v>2021</v>
      </c>
    </row>
    <row r="2018" spans="1:2" x14ac:dyDescent="0.25">
      <c r="A2018" s="3" t="s">
        <v>1363</v>
      </c>
      <c r="B2018">
        <v>2013</v>
      </c>
    </row>
    <row r="2019" spans="1:2" x14ac:dyDescent="0.25">
      <c r="A2019" t="s">
        <v>1982</v>
      </c>
      <c r="B2019">
        <v>2019</v>
      </c>
    </row>
    <row r="2020" spans="1:2" x14ac:dyDescent="0.25">
      <c r="A2020" t="s">
        <v>1364</v>
      </c>
      <c r="B2020">
        <v>2019</v>
      </c>
    </row>
    <row r="2021" spans="1:2" x14ac:dyDescent="0.25">
      <c r="A2021" t="s">
        <v>3031</v>
      </c>
      <c r="B2021">
        <v>2024</v>
      </c>
    </row>
    <row r="2022" spans="1:2" x14ac:dyDescent="0.25">
      <c r="A2022" s="3" t="s">
        <v>1365</v>
      </c>
      <c r="B2022">
        <v>2013</v>
      </c>
    </row>
    <row r="2023" spans="1:2" x14ac:dyDescent="0.25">
      <c r="A2023" t="s">
        <v>1366</v>
      </c>
      <c r="B2023">
        <v>2019</v>
      </c>
    </row>
    <row r="2024" spans="1:2" x14ac:dyDescent="0.25">
      <c r="A2024" t="s">
        <v>2863</v>
      </c>
      <c r="B2024">
        <v>2023</v>
      </c>
    </row>
    <row r="2025" spans="1:2" x14ac:dyDescent="0.25">
      <c r="A2025" s="3" t="s">
        <v>1367</v>
      </c>
      <c r="B2025">
        <v>2016</v>
      </c>
    </row>
    <row r="2026" spans="1:2" x14ac:dyDescent="0.25">
      <c r="A2026" s="3" t="s">
        <v>1368</v>
      </c>
      <c r="B2026">
        <v>2016</v>
      </c>
    </row>
    <row r="2027" spans="1:2" x14ac:dyDescent="0.25">
      <c r="A2027" t="s">
        <v>2816</v>
      </c>
      <c r="B2027">
        <v>2023</v>
      </c>
    </row>
    <row r="2028" spans="1:2" x14ac:dyDescent="0.25">
      <c r="A2028" s="3" t="s">
        <v>1369</v>
      </c>
      <c r="B2028">
        <v>2013</v>
      </c>
    </row>
    <row r="2029" spans="1:2" x14ac:dyDescent="0.25">
      <c r="A2029" s="3" t="s">
        <v>1370</v>
      </c>
      <c r="B2029">
        <v>2013</v>
      </c>
    </row>
    <row r="2030" spans="1:2" x14ac:dyDescent="0.25">
      <c r="A2030" t="s">
        <v>1371</v>
      </c>
      <c r="B2030">
        <v>2018</v>
      </c>
    </row>
    <row r="2031" spans="1:2" x14ac:dyDescent="0.25">
      <c r="A2031" t="s">
        <v>2407</v>
      </c>
      <c r="B2031">
        <v>2021</v>
      </c>
    </row>
    <row r="2032" spans="1:2" x14ac:dyDescent="0.25">
      <c r="A2032" t="s">
        <v>1372</v>
      </c>
      <c r="B2032">
        <v>2014</v>
      </c>
    </row>
    <row r="2033" spans="1:2" x14ac:dyDescent="0.25">
      <c r="A2033" t="s">
        <v>1373</v>
      </c>
      <c r="B2033">
        <v>2014</v>
      </c>
    </row>
    <row r="2034" spans="1:2" x14ac:dyDescent="0.25">
      <c r="A2034" s="3" t="s">
        <v>1374</v>
      </c>
      <c r="B2034">
        <v>2013</v>
      </c>
    </row>
    <row r="2035" spans="1:2" x14ac:dyDescent="0.25">
      <c r="A2035" s="3" t="s">
        <v>1375</v>
      </c>
      <c r="B2035">
        <v>2013</v>
      </c>
    </row>
    <row r="2036" spans="1:2" x14ac:dyDescent="0.25">
      <c r="A2036" s="3" t="s">
        <v>1376</v>
      </c>
      <c r="B2036">
        <v>2013</v>
      </c>
    </row>
    <row r="2037" spans="1:2" x14ac:dyDescent="0.25">
      <c r="A2037" t="s">
        <v>1377</v>
      </c>
      <c r="B2037">
        <v>2019</v>
      </c>
    </row>
    <row r="2038" spans="1:2" x14ac:dyDescent="0.25">
      <c r="A2038" s="3" t="s">
        <v>1378</v>
      </c>
      <c r="B2038">
        <v>2016</v>
      </c>
    </row>
    <row r="2039" spans="1:2" x14ac:dyDescent="0.25">
      <c r="A2039" s="3" t="s">
        <v>1379</v>
      </c>
      <c r="B2039">
        <v>2016</v>
      </c>
    </row>
    <row r="2040" spans="1:2" x14ac:dyDescent="0.25">
      <c r="A2040" t="s">
        <v>1380</v>
      </c>
      <c r="B2040">
        <v>2014</v>
      </c>
    </row>
    <row r="2041" spans="1:2" x14ac:dyDescent="0.25">
      <c r="A2041" t="s">
        <v>2812</v>
      </c>
      <c r="B2041">
        <v>2023</v>
      </c>
    </row>
    <row r="2042" spans="1:2" x14ac:dyDescent="0.25">
      <c r="A2042" t="s">
        <v>1381</v>
      </c>
      <c r="B2042">
        <v>2018</v>
      </c>
    </row>
    <row r="2043" spans="1:2" x14ac:dyDescent="0.25">
      <c r="A2043" t="s">
        <v>2116</v>
      </c>
      <c r="B2043">
        <v>2020</v>
      </c>
    </row>
    <row r="2044" spans="1:2" x14ac:dyDescent="0.25">
      <c r="A2044" t="s">
        <v>1382</v>
      </c>
      <c r="B2044">
        <v>2014</v>
      </c>
    </row>
    <row r="2045" spans="1:2" x14ac:dyDescent="0.25">
      <c r="A2045" t="s">
        <v>1383</v>
      </c>
      <c r="B2045">
        <v>2016</v>
      </c>
    </row>
    <row r="2046" spans="1:2" x14ac:dyDescent="0.25">
      <c r="A2046" s="3" t="s">
        <v>1384</v>
      </c>
      <c r="B2046">
        <v>2015</v>
      </c>
    </row>
    <row r="2047" spans="1:2" x14ac:dyDescent="0.25">
      <c r="A2047" s="3" t="s">
        <v>1385</v>
      </c>
      <c r="B2047">
        <v>2014</v>
      </c>
    </row>
    <row r="2048" spans="1:2" x14ac:dyDescent="0.25">
      <c r="A2048" s="3" t="s">
        <v>1386</v>
      </c>
      <c r="B2048">
        <v>2013</v>
      </c>
    </row>
    <row r="2049" spans="1:2" x14ac:dyDescent="0.25">
      <c r="A2049" t="s">
        <v>1387</v>
      </c>
      <c r="B2049">
        <v>2015</v>
      </c>
    </row>
    <row r="2050" spans="1:2" x14ac:dyDescent="0.25">
      <c r="A2050" t="s">
        <v>1388</v>
      </c>
      <c r="B2050">
        <v>2017</v>
      </c>
    </row>
    <row r="2051" spans="1:2" x14ac:dyDescent="0.25">
      <c r="A2051" t="s">
        <v>2725</v>
      </c>
      <c r="B2051">
        <v>2022</v>
      </c>
    </row>
    <row r="2052" spans="1:2" x14ac:dyDescent="0.25">
      <c r="A2052" t="s">
        <v>1389</v>
      </c>
      <c r="B2052">
        <v>2014</v>
      </c>
    </row>
    <row r="2053" spans="1:2" x14ac:dyDescent="0.25">
      <c r="A2053" t="s">
        <v>1390</v>
      </c>
      <c r="B2053">
        <v>2014</v>
      </c>
    </row>
    <row r="2054" spans="1:2" x14ac:dyDescent="0.25">
      <c r="A2054" t="s">
        <v>2130</v>
      </c>
      <c r="B2054">
        <v>2020</v>
      </c>
    </row>
    <row r="2055" spans="1:2" x14ac:dyDescent="0.25">
      <c r="A2055" t="s">
        <v>2030</v>
      </c>
      <c r="B2055">
        <v>2020</v>
      </c>
    </row>
    <row r="2056" spans="1:2" x14ac:dyDescent="0.25">
      <c r="A2056" s="3" t="s">
        <v>1391</v>
      </c>
      <c r="B2056">
        <v>2013</v>
      </c>
    </row>
    <row r="2057" spans="1:2" x14ac:dyDescent="0.25">
      <c r="A2057" s="3" t="s">
        <v>1392</v>
      </c>
      <c r="B2057">
        <v>2013</v>
      </c>
    </row>
    <row r="2058" spans="1:2" x14ac:dyDescent="0.25">
      <c r="A2058" s="3" t="s">
        <v>1393</v>
      </c>
      <c r="B2058">
        <v>2013</v>
      </c>
    </row>
    <row r="2059" spans="1:2" x14ac:dyDescent="0.25">
      <c r="A2059" s="3" t="s">
        <v>1394</v>
      </c>
      <c r="B2059">
        <v>2013</v>
      </c>
    </row>
    <row r="2060" spans="1:2" x14ac:dyDescent="0.25">
      <c r="A2060" t="s">
        <v>1395</v>
      </c>
      <c r="B2060">
        <v>2018</v>
      </c>
    </row>
    <row r="2061" spans="1:2" x14ac:dyDescent="0.25">
      <c r="A2061" t="s">
        <v>1396</v>
      </c>
      <c r="B2061">
        <v>2016</v>
      </c>
    </row>
    <row r="2062" spans="1:2" x14ac:dyDescent="0.25">
      <c r="A2062" s="3" t="s">
        <v>1397</v>
      </c>
      <c r="B2062">
        <v>2013</v>
      </c>
    </row>
    <row r="2063" spans="1:2" x14ac:dyDescent="0.25">
      <c r="A2063" t="s">
        <v>1398</v>
      </c>
      <c r="B2063">
        <v>2016</v>
      </c>
    </row>
    <row r="2064" spans="1:2" x14ac:dyDescent="0.25">
      <c r="A2064" t="s">
        <v>1399</v>
      </c>
      <c r="B2064">
        <v>2015</v>
      </c>
    </row>
    <row r="2065" spans="1:2" x14ac:dyDescent="0.25">
      <c r="A2065" t="s">
        <v>1400</v>
      </c>
      <c r="B2065">
        <v>2015</v>
      </c>
    </row>
    <row r="2066" spans="1:2" x14ac:dyDescent="0.25">
      <c r="A2066" s="3" t="s">
        <v>1401</v>
      </c>
      <c r="B2066">
        <v>2013</v>
      </c>
    </row>
    <row r="2067" spans="1:2" x14ac:dyDescent="0.25">
      <c r="A2067" t="s">
        <v>1402</v>
      </c>
      <c r="B2067">
        <v>2016</v>
      </c>
    </row>
    <row r="2068" spans="1:2" x14ac:dyDescent="0.25">
      <c r="A2068" t="s">
        <v>1403</v>
      </c>
      <c r="B2068">
        <v>2019</v>
      </c>
    </row>
    <row r="2069" spans="1:2" x14ac:dyDescent="0.25">
      <c r="A2069" t="s">
        <v>3051</v>
      </c>
      <c r="B2069">
        <v>2024</v>
      </c>
    </row>
    <row r="2070" spans="1:2" x14ac:dyDescent="0.25">
      <c r="A2070" s="3" t="s">
        <v>1404</v>
      </c>
      <c r="B2070">
        <v>2015</v>
      </c>
    </row>
    <row r="2071" spans="1:2" x14ac:dyDescent="0.25">
      <c r="A2071" s="3" t="s">
        <v>1405</v>
      </c>
      <c r="B2071">
        <v>2015</v>
      </c>
    </row>
    <row r="2072" spans="1:2" x14ac:dyDescent="0.25">
      <c r="A2072" t="s">
        <v>2494</v>
      </c>
      <c r="B2072">
        <v>2016</v>
      </c>
    </row>
    <row r="2073" spans="1:2" x14ac:dyDescent="0.25">
      <c r="A2073" s="3" t="s">
        <v>1406</v>
      </c>
      <c r="B2073">
        <v>2016</v>
      </c>
    </row>
    <row r="2074" spans="1:2" x14ac:dyDescent="0.25">
      <c r="A2074" t="s">
        <v>2033</v>
      </c>
      <c r="B2074">
        <v>2020</v>
      </c>
    </row>
    <row r="2075" spans="1:2" x14ac:dyDescent="0.25">
      <c r="A2075" t="s">
        <v>1407</v>
      </c>
      <c r="B2075">
        <v>2014</v>
      </c>
    </row>
    <row r="2076" spans="1:2" x14ac:dyDescent="0.25">
      <c r="A2076" t="s">
        <v>1408</v>
      </c>
      <c r="B2076">
        <v>2014</v>
      </c>
    </row>
    <row r="2077" spans="1:2" x14ac:dyDescent="0.25">
      <c r="A2077" t="s">
        <v>2297</v>
      </c>
      <c r="B2077">
        <v>2017</v>
      </c>
    </row>
    <row r="2078" spans="1:2" x14ac:dyDescent="0.25">
      <c r="A2078" t="s">
        <v>1409</v>
      </c>
      <c r="B2078">
        <v>2017</v>
      </c>
    </row>
    <row r="2079" spans="1:2" x14ac:dyDescent="0.25">
      <c r="A2079" t="s">
        <v>3262</v>
      </c>
      <c r="B2079">
        <v>2022</v>
      </c>
    </row>
    <row r="2080" spans="1:2" x14ac:dyDescent="0.25">
      <c r="A2080" t="s">
        <v>2541</v>
      </c>
      <c r="B2080">
        <v>2018</v>
      </c>
    </row>
    <row r="2081" spans="1:2" x14ac:dyDescent="0.25">
      <c r="A2081" s="3" t="s">
        <v>1410</v>
      </c>
      <c r="B2081">
        <v>2018</v>
      </c>
    </row>
    <row r="2082" spans="1:2" x14ac:dyDescent="0.25">
      <c r="A2082" s="3" t="s">
        <v>1411</v>
      </c>
      <c r="B2082">
        <v>2016</v>
      </c>
    </row>
    <row r="2083" spans="1:2" x14ac:dyDescent="0.25">
      <c r="A2083" t="s">
        <v>2764</v>
      </c>
      <c r="B2083">
        <v>2023</v>
      </c>
    </row>
    <row r="2084" spans="1:2" x14ac:dyDescent="0.25">
      <c r="A2084" t="s">
        <v>2078</v>
      </c>
      <c r="B2084">
        <v>2020</v>
      </c>
    </row>
    <row r="2085" spans="1:2" x14ac:dyDescent="0.25">
      <c r="A2085" s="3" t="s">
        <v>1412</v>
      </c>
      <c r="B2085">
        <v>2013</v>
      </c>
    </row>
    <row r="2086" spans="1:2" x14ac:dyDescent="0.25">
      <c r="A2086" t="s">
        <v>2301</v>
      </c>
      <c r="B2086">
        <v>2019</v>
      </c>
    </row>
    <row r="2087" spans="1:2" x14ac:dyDescent="0.25">
      <c r="A2087" t="s">
        <v>2330</v>
      </c>
      <c r="B2087">
        <v>2019</v>
      </c>
    </row>
    <row r="2088" spans="1:2" x14ac:dyDescent="0.25">
      <c r="A2088" t="s">
        <v>3089</v>
      </c>
      <c r="B2088">
        <v>2024</v>
      </c>
    </row>
    <row r="2089" spans="1:2" x14ac:dyDescent="0.25">
      <c r="A2089" t="s">
        <v>1413</v>
      </c>
      <c r="B2089">
        <v>2017</v>
      </c>
    </row>
    <row r="2090" spans="1:2" x14ac:dyDescent="0.25">
      <c r="A2090" t="s">
        <v>2969</v>
      </c>
      <c r="B2090">
        <v>2024</v>
      </c>
    </row>
    <row r="2091" spans="1:2" x14ac:dyDescent="0.25">
      <c r="A2091" t="s">
        <v>2954</v>
      </c>
      <c r="B2091">
        <v>2024</v>
      </c>
    </row>
    <row r="2092" spans="1:2" x14ac:dyDescent="0.25">
      <c r="A2092" s="3" t="s">
        <v>1414</v>
      </c>
      <c r="B2092">
        <v>2014</v>
      </c>
    </row>
    <row r="2093" spans="1:2" x14ac:dyDescent="0.25">
      <c r="A2093" s="3" t="s">
        <v>1415</v>
      </c>
      <c r="B2093">
        <v>2013</v>
      </c>
    </row>
    <row r="2094" spans="1:2" x14ac:dyDescent="0.25">
      <c r="A2094" t="s">
        <v>1416</v>
      </c>
      <c r="B2094">
        <v>2018</v>
      </c>
    </row>
    <row r="2095" spans="1:2" x14ac:dyDescent="0.25">
      <c r="A2095" t="s">
        <v>1417</v>
      </c>
      <c r="B2095">
        <v>2014</v>
      </c>
    </row>
    <row r="2096" spans="1:2" x14ac:dyDescent="0.25">
      <c r="A2096" t="s">
        <v>2980</v>
      </c>
      <c r="B2096">
        <v>2024</v>
      </c>
    </row>
    <row r="2097" spans="1:2" x14ac:dyDescent="0.25">
      <c r="A2097" t="s">
        <v>1418</v>
      </c>
      <c r="B2097">
        <v>2019</v>
      </c>
    </row>
    <row r="2098" spans="1:2" x14ac:dyDescent="0.25">
      <c r="A2098" s="3" t="s">
        <v>1419</v>
      </c>
      <c r="B2098">
        <v>2013</v>
      </c>
    </row>
    <row r="2099" spans="1:2" x14ac:dyDescent="0.25">
      <c r="A2099" s="3" t="s">
        <v>1420</v>
      </c>
      <c r="B2099">
        <v>2013</v>
      </c>
    </row>
    <row r="2100" spans="1:2" x14ac:dyDescent="0.25">
      <c r="A2100" t="s">
        <v>2532</v>
      </c>
      <c r="B2100">
        <v>2019</v>
      </c>
    </row>
    <row r="2101" spans="1:2" x14ac:dyDescent="0.25">
      <c r="A2101" t="s">
        <v>1421</v>
      </c>
      <c r="B2101">
        <v>2017</v>
      </c>
    </row>
    <row r="2102" spans="1:2" x14ac:dyDescent="0.25">
      <c r="A2102" s="3" t="s">
        <v>1422</v>
      </c>
      <c r="B2102">
        <v>2013</v>
      </c>
    </row>
    <row r="2103" spans="1:2" x14ac:dyDescent="0.25">
      <c r="A2103" t="s">
        <v>3020</v>
      </c>
      <c r="B2103">
        <v>2024</v>
      </c>
    </row>
    <row r="2104" spans="1:2" x14ac:dyDescent="0.25">
      <c r="A2104" t="s">
        <v>1423</v>
      </c>
      <c r="B2104">
        <v>2015</v>
      </c>
    </row>
    <row r="2105" spans="1:2" x14ac:dyDescent="0.25">
      <c r="A2105" t="s">
        <v>2380</v>
      </c>
      <c r="B2105">
        <v>2021</v>
      </c>
    </row>
    <row r="2106" spans="1:2" x14ac:dyDescent="0.25">
      <c r="A2106" t="s">
        <v>2758</v>
      </c>
      <c r="B2106">
        <v>2023</v>
      </c>
    </row>
    <row r="2107" spans="1:2" x14ac:dyDescent="0.25">
      <c r="A2107" t="s">
        <v>1424</v>
      </c>
      <c r="B2107">
        <v>2016</v>
      </c>
    </row>
    <row r="2108" spans="1:2" x14ac:dyDescent="0.25">
      <c r="A2108" t="s">
        <v>1425</v>
      </c>
      <c r="B2108">
        <v>2015</v>
      </c>
    </row>
    <row r="2109" spans="1:2" x14ac:dyDescent="0.25">
      <c r="A2109" t="s">
        <v>2746</v>
      </c>
      <c r="B2109">
        <v>2023</v>
      </c>
    </row>
    <row r="2110" spans="1:2" x14ac:dyDescent="0.25">
      <c r="A2110" t="s">
        <v>1426</v>
      </c>
      <c r="B2110">
        <v>2015</v>
      </c>
    </row>
    <row r="2111" spans="1:2" x14ac:dyDescent="0.25">
      <c r="A2111" t="s">
        <v>1427</v>
      </c>
      <c r="B2111">
        <v>2014</v>
      </c>
    </row>
    <row r="2112" spans="1:2" x14ac:dyDescent="0.25">
      <c r="A2112" s="3" t="s">
        <v>1428</v>
      </c>
      <c r="B2112">
        <v>2013</v>
      </c>
    </row>
    <row r="2113" spans="1:2" x14ac:dyDescent="0.25">
      <c r="A2113" s="3" t="s">
        <v>1429</v>
      </c>
      <c r="B2113">
        <v>2013</v>
      </c>
    </row>
    <row r="2114" spans="1:2" x14ac:dyDescent="0.25">
      <c r="A2114" t="s">
        <v>2618</v>
      </c>
      <c r="B2114">
        <v>2022</v>
      </c>
    </row>
    <row r="2115" spans="1:2" x14ac:dyDescent="0.25">
      <c r="A2115" s="3" t="s">
        <v>1430</v>
      </c>
      <c r="B2115">
        <v>2013</v>
      </c>
    </row>
    <row r="2116" spans="1:2" x14ac:dyDescent="0.25">
      <c r="A2116" t="s">
        <v>1431</v>
      </c>
      <c r="B2116">
        <v>2018</v>
      </c>
    </row>
    <row r="2117" spans="1:2" x14ac:dyDescent="0.25">
      <c r="A2117" t="s">
        <v>1432</v>
      </c>
      <c r="B2117">
        <v>2019</v>
      </c>
    </row>
    <row r="2118" spans="1:2" x14ac:dyDescent="0.25">
      <c r="A2118" s="3" t="s">
        <v>1433</v>
      </c>
      <c r="B2118">
        <v>2013</v>
      </c>
    </row>
    <row r="2119" spans="1:2" x14ac:dyDescent="0.25">
      <c r="A2119" t="s">
        <v>1434</v>
      </c>
      <c r="B2119">
        <v>2015</v>
      </c>
    </row>
    <row r="2120" spans="1:2" x14ac:dyDescent="0.25">
      <c r="A2120" t="s">
        <v>1435</v>
      </c>
      <c r="B2120">
        <v>2015</v>
      </c>
    </row>
    <row r="2121" spans="1:2" x14ac:dyDescent="0.25">
      <c r="A2121" s="3" t="s">
        <v>1436</v>
      </c>
      <c r="B2121">
        <v>2013</v>
      </c>
    </row>
    <row r="2122" spans="1:2" x14ac:dyDescent="0.25">
      <c r="A2122" t="s">
        <v>1437</v>
      </c>
      <c r="B2122">
        <v>2015</v>
      </c>
    </row>
    <row r="2123" spans="1:2" x14ac:dyDescent="0.25">
      <c r="A2123" t="s">
        <v>1438</v>
      </c>
      <c r="B2123">
        <v>2017</v>
      </c>
    </row>
    <row r="2124" spans="1:2" x14ac:dyDescent="0.25">
      <c r="A2124" s="3" t="s">
        <v>1439</v>
      </c>
      <c r="B2124">
        <v>2013</v>
      </c>
    </row>
    <row r="2125" spans="1:2" x14ac:dyDescent="0.25">
      <c r="A2125" t="s">
        <v>2895</v>
      </c>
      <c r="B2125">
        <v>2022</v>
      </c>
    </row>
    <row r="2126" spans="1:2" x14ac:dyDescent="0.25">
      <c r="A2126" t="s">
        <v>1440</v>
      </c>
      <c r="B2126">
        <v>2014</v>
      </c>
    </row>
    <row r="2127" spans="1:2" x14ac:dyDescent="0.25">
      <c r="A2127" t="s">
        <v>2312</v>
      </c>
      <c r="B2127">
        <v>2016</v>
      </c>
    </row>
    <row r="2128" spans="1:2" x14ac:dyDescent="0.25">
      <c r="A2128" s="3" t="s">
        <v>1441</v>
      </c>
      <c r="B2128">
        <v>2016</v>
      </c>
    </row>
    <row r="2129" spans="1:2" x14ac:dyDescent="0.25">
      <c r="A2129" s="3" t="s">
        <v>1442</v>
      </c>
      <c r="B2129">
        <v>2017</v>
      </c>
    </row>
    <row r="2130" spans="1:2" x14ac:dyDescent="0.25">
      <c r="A2130" s="3" t="s">
        <v>1443</v>
      </c>
      <c r="B2130">
        <v>2013</v>
      </c>
    </row>
    <row r="2131" spans="1:2" x14ac:dyDescent="0.25">
      <c r="A2131" s="3" t="s">
        <v>1444</v>
      </c>
      <c r="B2131">
        <v>2013</v>
      </c>
    </row>
    <row r="2132" spans="1:2" x14ac:dyDescent="0.25">
      <c r="A2132" t="s">
        <v>1445</v>
      </c>
      <c r="B2132">
        <v>2018</v>
      </c>
    </row>
    <row r="2133" spans="1:2" x14ac:dyDescent="0.25">
      <c r="A2133" t="s">
        <v>1446</v>
      </c>
      <c r="B2133">
        <v>2016</v>
      </c>
    </row>
    <row r="2134" spans="1:2" x14ac:dyDescent="0.25">
      <c r="A2134" t="s">
        <v>2528</v>
      </c>
      <c r="B2134">
        <v>2016</v>
      </c>
    </row>
    <row r="2135" spans="1:2" x14ac:dyDescent="0.25">
      <c r="A2135" s="3" t="s">
        <v>1447</v>
      </c>
      <c r="B2135">
        <v>2013</v>
      </c>
    </row>
    <row r="2136" spans="1:2" x14ac:dyDescent="0.25">
      <c r="A2136" t="s">
        <v>2526</v>
      </c>
      <c r="B2136">
        <v>2021</v>
      </c>
    </row>
    <row r="2137" spans="1:2" x14ac:dyDescent="0.25">
      <c r="A2137" s="3" t="s">
        <v>1448</v>
      </c>
      <c r="B2137">
        <v>2014</v>
      </c>
    </row>
    <row r="2138" spans="1:2" x14ac:dyDescent="0.25">
      <c r="A2138" t="s">
        <v>2275</v>
      </c>
      <c r="B2138">
        <v>2020</v>
      </c>
    </row>
    <row r="2139" spans="1:2" x14ac:dyDescent="0.25">
      <c r="A2139" t="s">
        <v>1449</v>
      </c>
      <c r="B2139">
        <v>2016</v>
      </c>
    </row>
    <row r="2140" spans="1:2" x14ac:dyDescent="0.25">
      <c r="A2140" t="s">
        <v>2740</v>
      </c>
      <c r="B2140">
        <v>2023</v>
      </c>
    </row>
    <row r="2141" spans="1:2" x14ac:dyDescent="0.25">
      <c r="A2141" t="s">
        <v>2576</v>
      </c>
      <c r="B2141">
        <v>2022</v>
      </c>
    </row>
    <row r="2142" spans="1:2" x14ac:dyDescent="0.25">
      <c r="A2142" t="s">
        <v>2985</v>
      </c>
      <c r="B2142">
        <v>2024</v>
      </c>
    </row>
    <row r="2143" spans="1:2" x14ac:dyDescent="0.25">
      <c r="A2143" t="s">
        <v>3096</v>
      </c>
      <c r="B2143">
        <v>2024</v>
      </c>
    </row>
    <row r="2144" spans="1:2" x14ac:dyDescent="0.25">
      <c r="A2144" s="3" t="s">
        <v>1450</v>
      </c>
      <c r="B2144">
        <v>2016</v>
      </c>
    </row>
    <row r="2145" spans="1:2" x14ac:dyDescent="0.25">
      <c r="A2145" s="3" t="s">
        <v>1451</v>
      </c>
      <c r="B2145">
        <v>2013</v>
      </c>
    </row>
    <row r="2146" spans="1:2" x14ac:dyDescent="0.25">
      <c r="A2146" t="s">
        <v>1452</v>
      </c>
      <c r="B2146">
        <v>2015</v>
      </c>
    </row>
    <row r="2147" spans="1:2" x14ac:dyDescent="0.25">
      <c r="A2147" t="s">
        <v>2125</v>
      </c>
      <c r="B2147">
        <v>2020</v>
      </c>
    </row>
    <row r="2148" spans="1:2" x14ac:dyDescent="0.25">
      <c r="A2148" t="s">
        <v>2879</v>
      </c>
      <c r="B2148">
        <v>2023</v>
      </c>
    </row>
    <row r="2149" spans="1:2" x14ac:dyDescent="0.25">
      <c r="A2149" s="3" t="s">
        <v>1453</v>
      </c>
      <c r="B2149">
        <v>2015</v>
      </c>
    </row>
    <row r="2150" spans="1:2" x14ac:dyDescent="0.25">
      <c r="A2150" t="s">
        <v>3040</v>
      </c>
      <c r="B2150">
        <v>2024</v>
      </c>
    </row>
    <row r="2151" spans="1:2" x14ac:dyDescent="0.25">
      <c r="A2151" s="3" t="s">
        <v>1454</v>
      </c>
      <c r="B2151">
        <v>2013</v>
      </c>
    </row>
    <row r="2152" spans="1:2" x14ac:dyDescent="0.25">
      <c r="A2152" t="s">
        <v>1455</v>
      </c>
      <c r="B2152">
        <v>2014</v>
      </c>
    </row>
    <row r="2153" spans="1:2" x14ac:dyDescent="0.25">
      <c r="A2153" s="3" t="s">
        <v>1456</v>
      </c>
      <c r="B2153">
        <v>2013</v>
      </c>
    </row>
    <row r="2154" spans="1:2" x14ac:dyDescent="0.25">
      <c r="A2154" s="3" t="s">
        <v>1457</v>
      </c>
      <c r="B2154">
        <v>2016</v>
      </c>
    </row>
    <row r="2155" spans="1:2" x14ac:dyDescent="0.25">
      <c r="A2155" t="s">
        <v>3255</v>
      </c>
      <c r="B2155">
        <v>2023</v>
      </c>
    </row>
    <row r="2156" spans="1:2" x14ac:dyDescent="0.25">
      <c r="A2156" t="s">
        <v>2571</v>
      </c>
      <c r="B2156">
        <v>2022</v>
      </c>
    </row>
    <row r="2157" spans="1:2" x14ac:dyDescent="0.25">
      <c r="A2157" s="3" t="s">
        <v>1458</v>
      </c>
      <c r="B2157">
        <v>2013</v>
      </c>
    </row>
    <row r="2158" spans="1:2" x14ac:dyDescent="0.25">
      <c r="A2158" s="3" t="s">
        <v>1459</v>
      </c>
      <c r="B2158">
        <v>2014</v>
      </c>
    </row>
    <row r="2159" spans="1:2" x14ac:dyDescent="0.25">
      <c r="A2159" s="3" t="s">
        <v>1460</v>
      </c>
      <c r="B2159">
        <v>2013</v>
      </c>
    </row>
    <row r="2160" spans="1:2" x14ac:dyDescent="0.25">
      <c r="A2160" s="3" t="s">
        <v>1461</v>
      </c>
      <c r="B2160">
        <v>2013</v>
      </c>
    </row>
    <row r="2161" spans="1:2" x14ac:dyDescent="0.25">
      <c r="A2161" t="s">
        <v>2364</v>
      </c>
      <c r="B2161">
        <v>2021</v>
      </c>
    </row>
    <row r="2162" spans="1:2" x14ac:dyDescent="0.25">
      <c r="A2162" t="s">
        <v>3252</v>
      </c>
      <c r="B2162">
        <v>2020</v>
      </c>
    </row>
    <row r="2163" spans="1:2" x14ac:dyDescent="0.25">
      <c r="A2163" s="3" t="s">
        <v>1462</v>
      </c>
      <c r="B2163">
        <v>2013</v>
      </c>
    </row>
    <row r="2164" spans="1:2" x14ac:dyDescent="0.25">
      <c r="A2164" s="3" t="s">
        <v>1463</v>
      </c>
      <c r="B2164">
        <v>2014</v>
      </c>
    </row>
    <row r="2165" spans="1:2" x14ac:dyDescent="0.25">
      <c r="A2165" s="3" t="s">
        <v>1464</v>
      </c>
      <c r="B2165">
        <v>2013</v>
      </c>
    </row>
    <row r="2166" spans="1:2" x14ac:dyDescent="0.25">
      <c r="A2166" t="s">
        <v>2807</v>
      </c>
      <c r="B2166">
        <v>2023</v>
      </c>
    </row>
    <row r="2167" spans="1:2" x14ac:dyDescent="0.25">
      <c r="A2167" t="s">
        <v>2630</v>
      </c>
      <c r="B2167">
        <v>2022</v>
      </c>
    </row>
    <row r="2168" spans="1:2" x14ac:dyDescent="0.25">
      <c r="A2168" s="3" t="s">
        <v>1465</v>
      </c>
      <c r="B2168">
        <v>2013</v>
      </c>
    </row>
    <row r="2169" spans="1:2" x14ac:dyDescent="0.25">
      <c r="A2169" s="3" t="s">
        <v>1466</v>
      </c>
      <c r="B2169">
        <v>2016</v>
      </c>
    </row>
    <row r="2170" spans="1:2" x14ac:dyDescent="0.25">
      <c r="A2170" s="3" t="s">
        <v>1467</v>
      </c>
      <c r="B2170">
        <v>2015</v>
      </c>
    </row>
    <row r="2171" spans="1:2" x14ac:dyDescent="0.25">
      <c r="A2171" s="3" t="s">
        <v>1468</v>
      </c>
      <c r="B2171">
        <v>2013</v>
      </c>
    </row>
    <row r="2172" spans="1:2" x14ac:dyDescent="0.25">
      <c r="A2172" t="s">
        <v>1469</v>
      </c>
      <c r="B2172">
        <v>2015</v>
      </c>
    </row>
    <row r="2173" spans="1:2" x14ac:dyDescent="0.25">
      <c r="A2173" t="s">
        <v>2962</v>
      </c>
      <c r="B2173">
        <v>2022</v>
      </c>
    </row>
    <row r="2174" spans="1:2" x14ac:dyDescent="0.25">
      <c r="A2174" s="3" t="s">
        <v>1470</v>
      </c>
      <c r="B2174">
        <v>2013</v>
      </c>
    </row>
    <row r="2175" spans="1:2" x14ac:dyDescent="0.25">
      <c r="A2175" t="s">
        <v>1471</v>
      </c>
      <c r="B2175">
        <v>2016</v>
      </c>
    </row>
    <row r="2176" spans="1:2" x14ac:dyDescent="0.25">
      <c r="A2176" t="s">
        <v>1472</v>
      </c>
      <c r="B2176">
        <v>2018</v>
      </c>
    </row>
    <row r="2177" spans="1:2" x14ac:dyDescent="0.25">
      <c r="A2177" t="s">
        <v>1473</v>
      </c>
      <c r="B2177">
        <v>2017</v>
      </c>
    </row>
    <row r="2178" spans="1:2" x14ac:dyDescent="0.25">
      <c r="A2178" t="s">
        <v>2621</v>
      </c>
      <c r="B2178">
        <v>2022</v>
      </c>
    </row>
    <row r="2179" spans="1:2" x14ac:dyDescent="0.25">
      <c r="A2179" t="s">
        <v>2394</v>
      </c>
      <c r="B2179">
        <v>2021</v>
      </c>
    </row>
    <row r="2180" spans="1:2" x14ac:dyDescent="0.25">
      <c r="A2180" t="s">
        <v>2373</v>
      </c>
      <c r="B2180">
        <v>2021</v>
      </c>
    </row>
    <row r="2181" spans="1:2" x14ac:dyDescent="0.25">
      <c r="A2181" s="3" t="s">
        <v>1474</v>
      </c>
      <c r="B2181">
        <v>2015</v>
      </c>
    </row>
    <row r="2182" spans="1:2" x14ac:dyDescent="0.25">
      <c r="A2182" t="s">
        <v>2306</v>
      </c>
      <c r="B2182">
        <v>2015</v>
      </c>
    </row>
    <row r="2183" spans="1:2" x14ac:dyDescent="0.25">
      <c r="A2183" t="s">
        <v>1475</v>
      </c>
      <c r="B2183">
        <v>2013</v>
      </c>
    </row>
    <row r="2184" spans="1:2" x14ac:dyDescent="0.25">
      <c r="A2184" t="s">
        <v>2964</v>
      </c>
      <c r="B2184">
        <v>2020</v>
      </c>
    </row>
    <row r="2185" spans="1:2" x14ac:dyDescent="0.25">
      <c r="A2185" t="s">
        <v>2739</v>
      </c>
      <c r="B2185">
        <v>2020</v>
      </c>
    </row>
    <row r="2186" spans="1:2" x14ac:dyDescent="0.25">
      <c r="A2186" t="s">
        <v>2626</v>
      </c>
      <c r="B2186">
        <v>2022</v>
      </c>
    </row>
    <row r="2187" spans="1:2" x14ac:dyDescent="0.25">
      <c r="A2187" s="3" t="s">
        <v>1476</v>
      </c>
      <c r="B2187">
        <v>2013</v>
      </c>
    </row>
    <row r="2188" spans="1:2" x14ac:dyDescent="0.25">
      <c r="A2188" t="s">
        <v>1477</v>
      </c>
      <c r="B2188">
        <v>2018</v>
      </c>
    </row>
    <row r="2189" spans="1:2" x14ac:dyDescent="0.25">
      <c r="A2189" s="3" t="s">
        <v>1478</v>
      </c>
      <c r="B2189">
        <v>2017</v>
      </c>
    </row>
    <row r="2190" spans="1:2" x14ac:dyDescent="0.25">
      <c r="A2190" t="s">
        <v>2034</v>
      </c>
      <c r="B2190">
        <v>2020</v>
      </c>
    </row>
    <row r="2191" spans="1:2" x14ac:dyDescent="0.25">
      <c r="A2191" t="s">
        <v>1479</v>
      </c>
      <c r="B2191">
        <v>2015</v>
      </c>
    </row>
    <row r="2192" spans="1:2" x14ac:dyDescent="0.25">
      <c r="A2192" s="3" t="s">
        <v>1480</v>
      </c>
      <c r="B2192">
        <v>2015</v>
      </c>
    </row>
    <row r="2193" spans="1:2" x14ac:dyDescent="0.25">
      <c r="A2193" t="s">
        <v>1481</v>
      </c>
      <c r="B2193">
        <v>2013</v>
      </c>
    </row>
    <row r="2194" spans="1:2" x14ac:dyDescent="0.25">
      <c r="A2194" s="3" t="s">
        <v>1482</v>
      </c>
      <c r="B2194">
        <v>2013</v>
      </c>
    </row>
    <row r="2195" spans="1:2" x14ac:dyDescent="0.25">
      <c r="A2195" t="s">
        <v>2665</v>
      </c>
      <c r="B2195">
        <v>2013</v>
      </c>
    </row>
    <row r="2196" spans="1:2" x14ac:dyDescent="0.25">
      <c r="A2196" s="3" t="s">
        <v>1483</v>
      </c>
      <c r="B2196">
        <v>2013</v>
      </c>
    </row>
    <row r="2197" spans="1:2" x14ac:dyDescent="0.25">
      <c r="A2197" t="s">
        <v>2793</v>
      </c>
      <c r="B2197">
        <v>2023</v>
      </c>
    </row>
    <row r="2198" spans="1:2" x14ac:dyDescent="0.25">
      <c r="A2198" t="s">
        <v>3024</v>
      </c>
      <c r="B2198">
        <v>2024</v>
      </c>
    </row>
    <row r="2199" spans="1:2" x14ac:dyDescent="0.25">
      <c r="A2199" t="s">
        <v>1484</v>
      </c>
      <c r="B2199">
        <v>2018</v>
      </c>
    </row>
    <row r="2200" spans="1:2" x14ac:dyDescent="0.25">
      <c r="A2200" t="s">
        <v>2014</v>
      </c>
      <c r="B2200">
        <v>2019</v>
      </c>
    </row>
    <row r="2201" spans="1:2" x14ac:dyDescent="0.25">
      <c r="A2201" t="s">
        <v>1485</v>
      </c>
      <c r="B2201">
        <v>2015</v>
      </c>
    </row>
    <row r="2202" spans="1:2" x14ac:dyDescent="0.25">
      <c r="A2202" t="s">
        <v>2488</v>
      </c>
      <c r="B2202">
        <v>2021</v>
      </c>
    </row>
    <row r="2203" spans="1:2" x14ac:dyDescent="0.25">
      <c r="A2203" t="s">
        <v>1486</v>
      </c>
      <c r="B2203">
        <v>2017</v>
      </c>
    </row>
    <row r="2204" spans="1:2" x14ac:dyDescent="0.25">
      <c r="A2204" t="s">
        <v>1487</v>
      </c>
      <c r="B2204">
        <v>2019</v>
      </c>
    </row>
    <row r="2205" spans="1:2" x14ac:dyDescent="0.25">
      <c r="A2205" t="s">
        <v>1488</v>
      </c>
      <c r="B2205">
        <v>2018</v>
      </c>
    </row>
    <row r="2206" spans="1:2" x14ac:dyDescent="0.25">
      <c r="A2206" t="s">
        <v>2670</v>
      </c>
      <c r="B2206">
        <v>2022</v>
      </c>
    </row>
    <row r="2207" spans="1:2" x14ac:dyDescent="0.25">
      <c r="A2207" s="3" t="s">
        <v>1489</v>
      </c>
      <c r="B2207">
        <v>2017</v>
      </c>
    </row>
    <row r="2208" spans="1:2" x14ac:dyDescent="0.25">
      <c r="A2208" t="s">
        <v>2763</v>
      </c>
      <c r="B2208">
        <v>2023</v>
      </c>
    </row>
    <row r="2209" spans="1:2" x14ac:dyDescent="0.25">
      <c r="A2209" s="3" t="s">
        <v>1490</v>
      </c>
      <c r="B2209">
        <v>2013</v>
      </c>
    </row>
    <row r="2210" spans="1:2" x14ac:dyDescent="0.25">
      <c r="A2210" s="3" t="s">
        <v>1491</v>
      </c>
      <c r="B2210">
        <v>2018</v>
      </c>
    </row>
    <row r="2211" spans="1:2" x14ac:dyDescent="0.25">
      <c r="A2211" t="s">
        <v>3045</v>
      </c>
      <c r="B2211">
        <v>2024</v>
      </c>
    </row>
    <row r="2212" spans="1:2" x14ac:dyDescent="0.25">
      <c r="A2212" t="s">
        <v>1492</v>
      </c>
      <c r="B2212">
        <v>2019</v>
      </c>
    </row>
    <row r="2213" spans="1:2" x14ac:dyDescent="0.25">
      <c r="A2213" t="s">
        <v>2634</v>
      </c>
      <c r="B2213">
        <v>2022</v>
      </c>
    </row>
    <row r="2214" spans="1:2" x14ac:dyDescent="0.25">
      <c r="A2214" s="3" t="s">
        <v>1493</v>
      </c>
      <c r="B2214">
        <v>2014</v>
      </c>
    </row>
    <row r="2215" spans="1:2" x14ac:dyDescent="0.25">
      <c r="A2215" s="3" t="s">
        <v>1494</v>
      </c>
      <c r="B2215">
        <v>2014</v>
      </c>
    </row>
    <row r="2216" spans="1:2" x14ac:dyDescent="0.25">
      <c r="A2216" s="3" t="s">
        <v>1495</v>
      </c>
      <c r="B2216">
        <v>2013</v>
      </c>
    </row>
    <row r="2217" spans="1:2" x14ac:dyDescent="0.25">
      <c r="A2217" t="s">
        <v>1496</v>
      </c>
      <c r="B2217">
        <v>2014</v>
      </c>
    </row>
    <row r="2218" spans="1:2" x14ac:dyDescent="0.25">
      <c r="A2218" t="s">
        <v>1497</v>
      </c>
      <c r="B2218">
        <v>2019</v>
      </c>
    </row>
    <row r="2219" spans="1:2" x14ac:dyDescent="0.25">
      <c r="A2219" t="s">
        <v>1498</v>
      </c>
      <c r="B2219">
        <v>2014</v>
      </c>
    </row>
    <row r="2220" spans="1:2" x14ac:dyDescent="0.25">
      <c r="A2220" t="s">
        <v>1499</v>
      </c>
      <c r="B2220">
        <v>2015</v>
      </c>
    </row>
    <row r="2221" spans="1:2" x14ac:dyDescent="0.25">
      <c r="A2221" s="3" t="s">
        <v>1500</v>
      </c>
      <c r="B2221">
        <v>2013</v>
      </c>
    </row>
    <row r="2222" spans="1:2" x14ac:dyDescent="0.25">
      <c r="A2222" t="s">
        <v>1894</v>
      </c>
      <c r="B2222">
        <v>2018</v>
      </c>
    </row>
    <row r="2223" spans="1:2" x14ac:dyDescent="0.25">
      <c r="A2223" t="s">
        <v>1501</v>
      </c>
      <c r="B2223">
        <v>2018</v>
      </c>
    </row>
    <row r="2224" spans="1:2" x14ac:dyDescent="0.25">
      <c r="A2224" s="3" t="s">
        <v>1502</v>
      </c>
      <c r="B2224">
        <v>2013</v>
      </c>
    </row>
    <row r="2225" spans="1:2" x14ac:dyDescent="0.25">
      <c r="A2225" s="3" t="s">
        <v>1503</v>
      </c>
      <c r="B2225">
        <v>2016</v>
      </c>
    </row>
    <row r="2226" spans="1:2" x14ac:dyDescent="0.25">
      <c r="A2226" t="s">
        <v>2797</v>
      </c>
      <c r="B2226">
        <v>2023</v>
      </c>
    </row>
    <row r="2227" spans="1:2" x14ac:dyDescent="0.25">
      <c r="A2227" t="s">
        <v>3016</v>
      </c>
      <c r="B2227">
        <v>2024</v>
      </c>
    </row>
    <row r="2228" spans="1:2" x14ac:dyDescent="0.25">
      <c r="A2228" t="s">
        <v>1504</v>
      </c>
      <c r="B2228">
        <v>2018</v>
      </c>
    </row>
    <row r="2229" spans="1:2" x14ac:dyDescent="0.25">
      <c r="A2229" t="s">
        <v>2368</v>
      </c>
      <c r="B2229">
        <v>2021</v>
      </c>
    </row>
    <row r="2230" spans="1:2" x14ac:dyDescent="0.25">
      <c r="A2230" t="s">
        <v>1505</v>
      </c>
      <c r="B2230">
        <v>2018</v>
      </c>
    </row>
    <row r="2231" spans="1:2" x14ac:dyDescent="0.25">
      <c r="A2231" t="s">
        <v>1506</v>
      </c>
      <c r="B2231">
        <v>2018</v>
      </c>
    </row>
    <row r="2232" spans="1:2" x14ac:dyDescent="0.25">
      <c r="A2232" t="s">
        <v>1507</v>
      </c>
      <c r="B2232">
        <v>2018</v>
      </c>
    </row>
    <row r="2233" spans="1:2" x14ac:dyDescent="0.25">
      <c r="A2233" t="s">
        <v>2806</v>
      </c>
      <c r="B2233">
        <v>2023</v>
      </c>
    </row>
    <row r="2234" spans="1:2" x14ac:dyDescent="0.25">
      <c r="A2234" s="3" t="s">
        <v>1508</v>
      </c>
      <c r="B2234">
        <v>2017</v>
      </c>
    </row>
    <row r="2235" spans="1:2" x14ac:dyDescent="0.25">
      <c r="A2235" t="s">
        <v>1509</v>
      </c>
      <c r="B2235">
        <v>2014</v>
      </c>
    </row>
    <row r="2236" spans="1:2" x14ac:dyDescent="0.25">
      <c r="A2236" s="3" t="s">
        <v>1510</v>
      </c>
      <c r="B2236">
        <v>2013</v>
      </c>
    </row>
    <row r="2237" spans="1:2" x14ac:dyDescent="0.25">
      <c r="A2237" s="3" t="s">
        <v>1511</v>
      </c>
      <c r="B2237">
        <v>2014</v>
      </c>
    </row>
    <row r="2238" spans="1:2" x14ac:dyDescent="0.25">
      <c r="A2238" t="s">
        <v>1892</v>
      </c>
      <c r="B2238">
        <v>2019</v>
      </c>
    </row>
    <row r="2239" spans="1:2" x14ac:dyDescent="0.25">
      <c r="A2239" t="s">
        <v>1512</v>
      </c>
      <c r="B2239">
        <v>2014</v>
      </c>
    </row>
    <row r="2240" spans="1:2" x14ac:dyDescent="0.25">
      <c r="A2240" s="3" t="s">
        <v>1513</v>
      </c>
      <c r="B2240">
        <v>2013</v>
      </c>
    </row>
    <row r="2241" spans="1:2" x14ac:dyDescent="0.25">
      <c r="A2241" t="s">
        <v>2341</v>
      </c>
      <c r="B2241">
        <v>2021</v>
      </c>
    </row>
    <row r="2242" spans="1:2" x14ac:dyDescent="0.25">
      <c r="A2242" t="s">
        <v>2318</v>
      </c>
      <c r="B2242">
        <v>2018</v>
      </c>
    </row>
    <row r="2243" spans="1:2" x14ac:dyDescent="0.25">
      <c r="A2243" t="s">
        <v>2837</v>
      </c>
      <c r="B2243">
        <v>2023</v>
      </c>
    </row>
    <row r="2244" spans="1:2" x14ac:dyDescent="0.25">
      <c r="A2244" t="s">
        <v>2737</v>
      </c>
      <c r="B2244">
        <v>2022</v>
      </c>
    </row>
    <row r="2245" spans="1:2" x14ac:dyDescent="0.25">
      <c r="A2245" t="s">
        <v>1514</v>
      </c>
      <c r="B2245">
        <v>2017</v>
      </c>
    </row>
    <row r="2246" spans="1:2" x14ac:dyDescent="0.25">
      <c r="A2246" t="s">
        <v>2592</v>
      </c>
      <c r="B2246">
        <v>2022</v>
      </c>
    </row>
    <row r="2247" spans="1:2" x14ac:dyDescent="0.25">
      <c r="A2247" t="s">
        <v>1515</v>
      </c>
      <c r="B2247">
        <v>2016</v>
      </c>
    </row>
    <row r="2248" spans="1:2" x14ac:dyDescent="0.25">
      <c r="A2248" t="s">
        <v>1516</v>
      </c>
      <c r="B2248">
        <v>2014</v>
      </c>
    </row>
    <row r="2249" spans="1:2" x14ac:dyDescent="0.25">
      <c r="A2249" t="s">
        <v>1517</v>
      </c>
      <c r="B2249">
        <v>2015</v>
      </c>
    </row>
    <row r="2250" spans="1:2" x14ac:dyDescent="0.25">
      <c r="A2250" s="3" t="s">
        <v>1518</v>
      </c>
      <c r="B2250">
        <v>2014</v>
      </c>
    </row>
    <row r="2251" spans="1:2" x14ac:dyDescent="0.25">
      <c r="A2251" s="3" t="s">
        <v>1519</v>
      </c>
      <c r="B2251">
        <v>2013</v>
      </c>
    </row>
    <row r="2252" spans="1:2" x14ac:dyDescent="0.25">
      <c r="A2252" s="3" t="s">
        <v>1520</v>
      </c>
      <c r="B2252">
        <v>2013</v>
      </c>
    </row>
    <row r="2253" spans="1:2" x14ac:dyDescent="0.25">
      <c r="A2253" s="3" t="s">
        <v>1521</v>
      </c>
      <c r="B2253">
        <v>2015</v>
      </c>
    </row>
    <row r="2254" spans="1:2" x14ac:dyDescent="0.25">
      <c r="A2254" t="s">
        <v>1522</v>
      </c>
      <c r="B2254">
        <v>2014</v>
      </c>
    </row>
    <row r="2255" spans="1:2" x14ac:dyDescent="0.25">
      <c r="A2255" t="s">
        <v>2039</v>
      </c>
      <c r="B2255">
        <v>2020</v>
      </c>
    </row>
    <row r="2256" spans="1:2" x14ac:dyDescent="0.25">
      <c r="A2256" t="s">
        <v>1523</v>
      </c>
      <c r="B2256">
        <v>2016</v>
      </c>
    </row>
    <row r="2257" spans="1:2" x14ac:dyDescent="0.25">
      <c r="A2257" t="s">
        <v>1924</v>
      </c>
      <c r="B2257">
        <v>2018</v>
      </c>
    </row>
    <row r="2258" spans="1:2" x14ac:dyDescent="0.25">
      <c r="A2258" s="3" t="s">
        <v>1524</v>
      </c>
      <c r="B2258">
        <v>2013</v>
      </c>
    </row>
    <row r="2259" spans="1:2" x14ac:dyDescent="0.25">
      <c r="A2259" s="3" t="s">
        <v>1525</v>
      </c>
      <c r="B2259">
        <v>2013</v>
      </c>
    </row>
    <row r="2260" spans="1:2" x14ac:dyDescent="0.25">
      <c r="A2260" t="s">
        <v>2442</v>
      </c>
      <c r="B2260">
        <v>2021</v>
      </c>
    </row>
    <row r="2261" spans="1:2" x14ac:dyDescent="0.25">
      <c r="A2261" s="3" t="s">
        <v>1526</v>
      </c>
      <c r="B2261">
        <v>2013</v>
      </c>
    </row>
    <row r="2262" spans="1:2" x14ac:dyDescent="0.25">
      <c r="A2262" t="s">
        <v>3028</v>
      </c>
      <c r="B2262">
        <v>2024</v>
      </c>
    </row>
    <row r="2263" spans="1:2" x14ac:dyDescent="0.25">
      <c r="A2263" t="s">
        <v>1527</v>
      </c>
      <c r="B2263">
        <v>2015</v>
      </c>
    </row>
    <row r="2264" spans="1:2" x14ac:dyDescent="0.25">
      <c r="A2264" s="3" t="s">
        <v>1528</v>
      </c>
      <c r="B2264">
        <v>2013</v>
      </c>
    </row>
    <row r="2265" spans="1:2" x14ac:dyDescent="0.25">
      <c r="A2265" t="s">
        <v>2814</v>
      </c>
      <c r="B2265">
        <v>2023</v>
      </c>
    </row>
    <row r="2266" spans="1:2" x14ac:dyDescent="0.25">
      <c r="A2266" s="3" t="s">
        <v>1529</v>
      </c>
      <c r="B2266">
        <v>2013</v>
      </c>
    </row>
    <row r="2267" spans="1:2" x14ac:dyDescent="0.25">
      <c r="A2267" t="s">
        <v>3247</v>
      </c>
      <c r="B2267">
        <v>2024</v>
      </c>
    </row>
    <row r="2268" spans="1:2" x14ac:dyDescent="0.25">
      <c r="A2268" t="s">
        <v>2328</v>
      </c>
      <c r="B2268">
        <v>2018</v>
      </c>
    </row>
    <row r="2269" spans="1:2" x14ac:dyDescent="0.25">
      <c r="A2269" t="s">
        <v>2537</v>
      </c>
      <c r="B2269">
        <v>2018</v>
      </c>
    </row>
    <row r="2270" spans="1:2" x14ac:dyDescent="0.25">
      <c r="A2270" t="s">
        <v>1530</v>
      </c>
      <c r="B2270">
        <v>2015</v>
      </c>
    </row>
    <row r="2271" spans="1:2" x14ac:dyDescent="0.25">
      <c r="A2271" t="s">
        <v>3264</v>
      </c>
      <c r="B2271">
        <v>2025</v>
      </c>
    </row>
    <row r="2272" spans="1:2" x14ac:dyDescent="0.25">
      <c r="A2272" s="3" t="s">
        <v>1531</v>
      </c>
      <c r="B2272">
        <v>2013</v>
      </c>
    </row>
    <row r="2273" spans="1:2" x14ac:dyDescent="0.25">
      <c r="A2273" t="s">
        <v>1532</v>
      </c>
      <c r="B2273">
        <v>2019</v>
      </c>
    </row>
    <row r="2274" spans="1:2" x14ac:dyDescent="0.25">
      <c r="A2274" t="s">
        <v>2032</v>
      </c>
      <c r="B2274">
        <v>2020</v>
      </c>
    </row>
    <row r="2275" spans="1:2" x14ac:dyDescent="0.25">
      <c r="A2275" t="s">
        <v>1533</v>
      </c>
      <c r="B2275">
        <v>2019</v>
      </c>
    </row>
    <row r="2276" spans="1:2" x14ac:dyDescent="0.25">
      <c r="A2276" s="3" t="s">
        <v>1534</v>
      </c>
      <c r="B2276">
        <v>2016</v>
      </c>
    </row>
    <row r="2277" spans="1:2" x14ac:dyDescent="0.25">
      <c r="A2277" s="3" t="s">
        <v>1535</v>
      </c>
      <c r="B2277">
        <v>2013</v>
      </c>
    </row>
    <row r="2278" spans="1:2" x14ac:dyDescent="0.25">
      <c r="A2278" t="s">
        <v>2782</v>
      </c>
      <c r="B2278">
        <v>2023</v>
      </c>
    </row>
    <row r="2279" spans="1:2" x14ac:dyDescent="0.25">
      <c r="A2279" s="3" t="s">
        <v>1536</v>
      </c>
      <c r="B2279">
        <v>2018</v>
      </c>
    </row>
    <row r="2280" spans="1:2" x14ac:dyDescent="0.25">
      <c r="A2280" s="3" t="s">
        <v>1537</v>
      </c>
      <c r="B2280">
        <v>2014</v>
      </c>
    </row>
    <row r="2281" spans="1:2" x14ac:dyDescent="0.25">
      <c r="A2281" t="s">
        <v>2001</v>
      </c>
      <c r="B2281">
        <v>2019</v>
      </c>
    </row>
    <row r="2282" spans="1:2" x14ac:dyDescent="0.25">
      <c r="A2282" t="s">
        <v>1538</v>
      </c>
      <c r="B2282">
        <v>2019</v>
      </c>
    </row>
    <row r="2283" spans="1:2" x14ac:dyDescent="0.25">
      <c r="A2283" t="s">
        <v>2314</v>
      </c>
      <c r="B2283">
        <v>2015</v>
      </c>
    </row>
    <row r="2284" spans="1:2" x14ac:dyDescent="0.25">
      <c r="A2284" t="s">
        <v>3082</v>
      </c>
      <c r="B2284">
        <v>2024</v>
      </c>
    </row>
    <row r="2285" spans="1:2" x14ac:dyDescent="0.25">
      <c r="A2285" t="s">
        <v>2495</v>
      </c>
      <c r="B2285">
        <v>2020</v>
      </c>
    </row>
    <row r="2286" spans="1:2" x14ac:dyDescent="0.25">
      <c r="A2286" t="s">
        <v>1539</v>
      </c>
      <c r="B2286">
        <v>2014</v>
      </c>
    </row>
    <row r="2287" spans="1:2" x14ac:dyDescent="0.25">
      <c r="A2287" t="s">
        <v>2703</v>
      </c>
      <c r="B2287">
        <v>2021</v>
      </c>
    </row>
    <row r="2288" spans="1:2" x14ac:dyDescent="0.25">
      <c r="A2288" s="3" t="s">
        <v>1540</v>
      </c>
      <c r="B2288">
        <v>2013</v>
      </c>
    </row>
    <row r="2289" spans="1:2" x14ac:dyDescent="0.25">
      <c r="A2289" s="3" t="s">
        <v>1541</v>
      </c>
      <c r="B2289">
        <v>2013</v>
      </c>
    </row>
    <row r="2290" spans="1:2" x14ac:dyDescent="0.25">
      <c r="A2290" t="s">
        <v>1542</v>
      </c>
      <c r="B2290">
        <v>2019</v>
      </c>
    </row>
    <row r="2291" spans="1:2" x14ac:dyDescent="0.25">
      <c r="A2291" t="s">
        <v>1543</v>
      </c>
      <c r="B2291">
        <v>2019</v>
      </c>
    </row>
    <row r="2292" spans="1:2" x14ac:dyDescent="0.25">
      <c r="A2292" t="s">
        <v>1544</v>
      </c>
      <c r="B2292">
        <v>2014</v>
      </c>
    </row>
    <row r="2293" spans="1:2" x14ac:dyDescent="0.25">
      <c r="A2293" t="s">
        <v>1545</v>
      </c>
      <c r="B2293">
        <v>2016</v>
      </c>
    </row>
    <row r="2294" spans="1:2" x14ac:dyDescent="0.25">
      <c r="A2294" t="s">
        <v>2973</v>
      </c>
      <c r="B2294">
        <v>2022</v>
      </c>
    </row>
    <row r="2295" spans="1:2" x14ac:dyDescent="0.25">
      <c r="A2295" s="3" t="s">
        <v>1546</v>
      </c>
      <c r="B2295">
        <v>2013</v>
      </c>
    </row>
    <row r="2296" spans="1:2" x14ac:dyDescent="0.25">
      <c r="A2296" t="s">
        <v>2923</v>
      </c>
      <c r="B2296">
        <v>2019</v>
      </c>
    </row>
    <row r="2297" spans="1:2" x14ac:dyDescent="0.25">
      <c r="A2297" t="s">
        <v>2604</v>
      </c>
      <c r="B2297">
        <v>2022</v>
      </c>
    </row>
    <row r="2298" spans="1:2" x14ac:dyDescent="0.25">
      <c r="A2298" t="s">
        <v>3043</v>
      </c>
      <c r="B2298">
        <v>2024</v>
      </c>
    </row>
    <row r="2299" spans="1:2" x14ac:dyDescent="0.25">
      <c r="A2299" t="s">
        <v>2329</v>
      </c>
      <c r="B2299">
        <v>2013</v>
      </c>
    </row>
    <row r="2300" spans="1:2" x14ac:dyDescent="0.25">
      <c r="A2300" t="s">
        <v>2017</v>
      </c>
      <c r="B2300">
        <v>2013</v>
      </c>
    </row>
    <row r="2301" spans="1:2" x14ac:dyDescent="0.25">
      <c r="A2301" s="3" t="s">
        <v>1547</v>
      </c>
      <c r="B2301">
        <v>2013</v>
      </c>
    </row>
    <row r="2302" spans="1:2" x14ac:dyDescent="0.25">
      <c r="A2302" t="s">
        <v>2654</v>
      </c>
      <c r="B2302">
        <v>2022</v>
      </c>
    </row>
    <row r="2303" spans="1:2" x14ac:dyDescent="0.25">
      <c r="A2303" t="s">
        <v>2842</v>
      </c>
      <c r="B2303">
        <v>2023</v>
      </c>
    </row>
    <row r="2304" spans="1:2" x14ac:dyDescent="0.25">
      <c r="A2304" t="s">
        <v>1548</v>
      </c>
      <c r="B2304">
        <v>2014</v>
      </c>
    </row>
    <row r="2305" spans="1:2" x14ac:dyDescent="0.25">
      <c r="A2305" s="3" t="s">
        <v>1549</v>
      </c>
      <c r="B2305">
        <v>2013</v>
      </c>
    </row>
    <row r="2306" spans="1:2" x14ac:dyDescent="0.25">
      <c r="A2306" t="s">
        <v>1550</v>
      </c>
      <c r="B2306">
        <v>2015</v>
      </c>
    </row>
    <row r="2307" spans="1:2" x14ac:dyDescent="0.25">
      <c r="A2307" s="3" t="s">
        <v>1551</v>
      </c>
      <c r="B2307">
        <v>2015</v>
      </c>
    </row>
    <row r="2308" spans="1:2" x14ac:dyDescent="0.25">
      <c r="A2308" t="s">
        <v>2334</v>
      </c>
      <c r="B2308">
        <v>2021</v>
      </c>
    </row>
    <row r="2309" spans="1:2" x14ac:dyDescent="0.25">
      <c r="A2309" t="s">
        <v>1552</v>
      </c>
      <c r="B2309">
        <v>2015</v>
      </c>
    </row>
    <row r="2310" spans="1:2" x14ac:dyDescent="0.25">
      <c r="A2310" t="s">
        <v>1553</v>
      </c>
      <c r="B2310">
        <v>2015</v>
      </c>
    </row>
    <row r="2311" spans="1:2" x14ac:dyDescent="0.25">
      <c r="A2311" t="s">
        <v>2386</v>
      </c>
      <c r="B2311">
        <v>2021</v>
      </c>
    </row>
    <row r="2312" spans="1:2" x14ac:dyDescent="0.25">
      <c r="A2312" t="s">
        <v>2518</v>
      </c>
      <c r="B2312">
        <v>2013</v>
      </c>
    </row>
    <row r="2313" spans="1:2" x14ac:dyDescent="0.25">
      <c r="A2313" s="3" t="s">
        <v>1554</v>
      </c>
      <c r="B2313">
        <v>2013</v>
      </c>
    </row>
    <row r="2314" spans="1:2" x14ac:dyDescent="0.25">
      <c r="A2314" t="s">
        <v>1555</v>
      </c>
      <c r="B2314">
        <v>2018</v>
      </c>
    </row>
    <row r="2315" spans="1:2" x14ac:dyDescent="0.25">
      <c r="A2315" s="3" t="s">
        <v>1556</v>
      </c>
      <c r="B2315">
        <v>2013</v>
      </c>
    </row>
    <row r="2316" spans="1:2" x14ac:dyDescent="0.25">
      <c r="A2316" t="s">
        <v>1557</v>
      </c>
      <c r="B2316">
        <v>2016</v>
      </c>
    </row>
    <row r="2317" spans="1:2" x14ac:dyDescent="0.25">
      <c r="A2317" t="s">
        <v>2286</v>
      </c>
      <c r="B2317">
        <v>2019</v>
      </c>
    </row>
    <row r="2318" spans="1:2" x14ac:dyDescent="0.25">
      <c r="A2318" s="3" t="s">
        <v>1558</v>
      </c>
      <c r="B2318">
        <v>2013</v>
      </c>
    </row>
    <row r="2319" spans="1:2" x14ac:dyDescent="0.25">
      <c r="A2319" t="s">
        <v>1559</v>
      </c>
      <c r="B2319">
        <v>2017</v>
      </c>
    </row>
    <row r="2320" spans="1:2" x14ac:dyDescent="0.25">
      <c r="A2320" t="s">
        <v>2433</v>
      </c>
      <c r="B2320">
        <v>2021</v>
      </c>
    </row>
    <row r="2321" spans="1:2" x14ac:dyDescent="0.25">
      <c r="A2321" t="s">
        <v>1560</v>
      </c>
      <c r="B2321">
        <v>2014</v>
      </c>
    </row>
    <row r="2322" spans="1:2" x14ac:dyDescent="0.25">
      <c r="A2322" t="s">
        <v>3006</v>
      </c>
      <c r="B2322">
        <v>2024</v>
      </c>
    </row>
    <row r="2323" spans="1:2" x14ac:dyDescent="0.25">
      <c r="A2323" s="3" t="s">
        <v>1561</v>
      </c>
      <c r="B2323">
        <v>2013</v>
      </c>
    </row>
    <row r="2324" spans="1:2" x14ac:dyDescent="0.25">
      <c r="A2324" t="s">
        <v>1562</v>
      </c>
      <c r="B2324">
        <v>2014</v>
      </c>
    </row>
    <row r="2325" spans="1:2" x14ac:dyDescent="0.25">
      <c r="A2325" t="s">
        <v>2791</v>
      </c>
      <c r="B2325">
        <v>2023</v>
      </c>
    </row>
    <row r="2326" spans="1:2" x14ac:dyDescent="0.25">
      <c r="A2326" t="s">
        <v>2783</v>
      </c>
      <c r="B2326">
        <v>2023</v>
      </c>
    </row>
    <row r="2327" spans="1:2" x14ac:dyDescent="0.25">
      <c r="A2327" t="s">
        <v>1974</v>
      </c>
      <c r="B2327">
        <v>2015</v>
      </c>
    </row>
    <row r="2328" spans="1:2" x14ac:dyDescent="0.25">
      <c r="A2328" s="3" t="s">
        <v>1563</v>
      </c>
      <c r="B2328">
        <v>2015</v>
      </c>
    </row>
    <row r="2329" spans="1:2" x14ac:dyDescent="0.25">
      <c r="A2329" t="s">
        <v>1564</v>
      </c>
      <c r="B2329">
        <v>2015</v>
      </c>
    </row>
    <row r="2330" spans="1:2" x14ac:dyDescent="0.25">
      <c r="A2330" t="s">
        <v>1565</v>
      </c>
      <c r="B2330">
        <v>2018</v>
      </c>
    </row>
    <row r="2331" spans="1:2" x14ac:dyDescent="0.25">
      <c r="A2331" s="3" t="s">
        <v>1566</v>
      </c>
      <c r="B2331">
        <v>2013</v>
      </c>
    </row>
    <row r="2332" spans="1:2" x14ac:dyDescent="0.25">
      <c r="A2332" t="s">
        <v>2409</v>
      </c>
      <c r="B2332">
        <v>2021</v>
      </c>
    </row>
    <row r="2333" spans="1:2" x14ac:dyDescent="0.25">
      <c r="A2333" s="3" t="s">
        <v>1567</v>
      </c>
      <c r="B2333">
        <v>2013</v>
      </c>
    </row>
    <row r="2334" spans="1:2" x14ac:dyDescent="0.25">
      <c r="A2334" s="3" t="s">
        <v>1568</v>
      </c>
      <c r="B2334">
        <v>2014</v>
      </c>
    </row>
    <row r="2335" spans="1:2" x14ac:dyDescent="0.25">
      <c r="A2335" s="3" t="s">
        <v>1569</v>
      </c>
      <c r="B2335">
        <v>2013</v>
      </c>
    </row>
    <row r="2336" spans="1:2" x14ac:dyDescent="0.25">
      <c r="A2336" t="s">
        <v>1570</v>
      </c>
      <c r="B2336">
        <v>2018</v>
      </c>
    </row>
    <row r="2337" spans="1:2" x14ac:dyDescent="0.25">
      <c r="A2337" t="s">
        <v>1571</v>
      </c>
      <c r="B2337">
        <v>2015</v>
      </c>
    </row>
    <row r="2338" spans="1:2" x14ac:dyDescent="0.25">
      <c r="A2338" t="s">
        <v>2999</v>
      </c>
      <c r="B2338">
        <v>2024</v>
      </c>
    </row>
    <row r="2339" spans="1:2" x14ac:dyDescent="0.25">
      <c r="A2339" t="s">
        <v>2536</v>
      </c>
      <c r="B2339">
        <v>2015</v>
      </c>
    </row>
    <row r="2340" spans="1:2" x14ac:dyDescent="0.25">
      <c r="A2340" t="s">
        <v>1572</v>
      </c>
      <c r="B2340">
        <v>2015</v>
      </c>
    </row>
    <row r="2341" spans="1:2" x14ac:dyDescent="0.25">
      <c r="A2341" t="s">
        <v>1573</v>
      </c>
      <c r="B2341">
        <v>2015</v>
      </c>
    </row>
    <row r="2342" spans="1:2" x14ac:dyDescent="0.25">
      <c r="A2342" t="s">
        <v>2412</v>
      </c>
      <c r="B2342">
        <v>2021</v>
      </c>
    </row>
    <row r="2343" spans="1:2" x14ac:dyDescent="0.25">
      <c r="A2343" t="s">
        <v>2741</v>
      </c>
      <c r="B2343">
        <v>2023</v>
      </c>
    </row>
    <row r="2344" spans="1:2" x14ac:dyDescent="0.25">
      <c r="A2344" t="s">
        <v>1574</v>
      </c>
      <c r="B2344">
        <v>2017</v>
      </c>
    </row>
    <row r="2345" spans="1:2" x14ac:dyDescent="0.25">
      <c r="A2345" t="s">
        <v>2514</v>
      </c>
      <c r="B2345">
        <v>2017</v>
      </c>
    </row>
    <row r="2346" spans="1:2" x14ac:dyDescent="0.25">
      <c r="A2346" s="3" t="s">
        <v>1575</v>
      </c>
      <c r="B2346">
        <v>2013</v>
      </c>
    </row>
    <row r="2347" spans="1:2" x14ac:dyDescent="0.25">
      <c r="A2347" t="s">
        <v>2269</v>
      </c>
      <c r="B2347">
        <v>2020</v>
      </c>
    </row>
    <row r="2348" spans="1:2" x14ac:dyDescent="0.25">
      <c r="A2348" t="s">
        <v>1576</v>
      </c>
      <c r="B2348">
        <v>2019</v>
      </c>
    </row>
    <row r="2349" spans="1:2" x14ac:dyDescent="0.25">
      <c r="A2349" t="s">
        <v>3010</v>
      </c>
      <c r="B2349">
        <v>2024</v>
      </c>
    </row>
    <row r="2350" spans="1:2" x14ac:dyDescent="0.25">
      <c r="A2350" t="s">
        <v>1577</v>
      </c>
      <c r="B2350">
        <v>2014</v>
      </c>
    </row>
    <row r="2351" spans="1:2" x14ac:dyDescent="0.25">
      <c r="A2351" s="3" t="s">
        <v>1578</v>
      </c>
      <c r="B2351">
        <v>2014</v>
      </c>
    </row>
    <row r="2352" spans="1:2" x14ac:dyDescent="0.25">
      <c r="A2352" t="s">
        <v>1579</v>
      </c>
      <c r="B2352">
        <v>2014</v>
      </c>
    </row>
    <row r="2353" spans="1:2" x14ac:dyDescent="0.25">
      <c r="A2353" t="s">
        <v>1580</v>
      </c>
      <c r="B2353">
        <v>2015</v>
      </c>
    </row>
    <row r="2354" spans="1:2" x14ac:dyDescent="0.25">
      <c r="A2354" s="3" t="s">
        <v>1581</v>
      </c>
      <c r="B2354">
        <v>2018</v>
      </c>
    </row>
    <row r="2355" spans="1:2" x14ac:dyDescent="0.25">
      <c r="A2355" t="s">
        <v>2766</v>
      </c>
      <c r="B2355">
        <v>2023</v>
      </c>
    </row>
    <row r="2356" spans="1:2" x14ac:dyDescent="0.25">
      <c r="A2356" t="s">
        <v>2884</v>
      </c>
      <c r="B2356">
        <v>2019</v>
      </c>
    </row>
    <row r="2357" spans="1:2" x14ac:dyDescent="0.25">
      <c r="A2357" t="s">
        <v>2940</v>
      </c>
      <c r="B2357">
        <v>2024</v>
      </c>
    </row>
    <row r="2358" spans="1:2" x14ac:dyDescent="0.25">
      <c r="A2358" t="s">
        <v>1582</v>
      </c>
      <c r="B2358">
        <v>2016</v>
      </c>
    </row>
    <row r="2359" spans="1:2" x14ac:dyDescent="0.25">
      <c r="A2359" t="s">
        <v>1583</v>
      </c>
      <c r="B2359">
        <v>2015</v>
      </c>
    </row>
    <row r="2360" spans="1:2" x14ac:dyDescent="0.25">
      <c r="A2360" t="s">
        <v>2292</v>
      </c>
      <c r="B2360">
        <v>2018</v>
      </c>
    </row>
    <row r="2361" spans="1:2" x14ac:dyDescent="0.25">
      <c r="A2361" s="3" t="s">
        <v>1584</v>
      </c>
      <c r="B2361">
        <v>2013</v>
      </c>
    </row>
    <row r="2362" spans="1:2" x14ac:dyDescent="0.25">
      <c r="A2362" t="s">
        <v>2572</v>
      </c>
      <c r="B2362">
        <v>2022</v>
      </c>
    </row>
    <row r="2363" spans="1:2" x14ac:dyDescent="0.25">
      <c r="A2363" s="3" t="s">
        <v>1585</v>
      </c>
      <c r="B2363">
        <v>2013</v>
      </c>
    </row>
    <row r="2364" spans="1:2" x14ac:dyDescent="0.25">
      <c r="A2364" t="s">
        <v>2362</v>
      </c>
      <c r="B2364">
        <v>2021</v>
      </c>
    </row>
    <row r="2365" spans="1:2" x14ac:dyDescent="0.25">
      <c r="A2365" t="s">
        <v>1586</v>
      </c>
      <c r="B2365">
        <v>2018</v>
      </c>
    </row>
    <row r="2366" spans="1:2" x14ac:dyDescent="0.25">
      <c r="A2366" s="3" t="s">
        <v>1587</v>
      </c>
      <c r="B2366">
        <v>2013</v>
      </c>
    </row>
    <row r="2367" spans="1:2" x14ac:dyDescent="0.25">
      <c r="A2367" s="3" t="s">
        <v>1588</v>
      </c>
      <c r="B2367">
        <v>2013</v>
      </c>
    </row>
    <row r="2368" spans="1:2" x14ac:dyDescent="0.25">
      <c r="A2368" s="3" t="s">
        <v>1589</v>
      </c>
      <c r="B2368">
        <v>2013</v>
      </c>
    </row>
    <row r="2369" spans="1:2" x14ac:dyDescent="0.25">
      <c r="A2369" t="s">
        <v>2939</v>
      </c>
      <c r="B2369">
        <v>2024</v>
      </c>
    </row>
    <row r="2370" spans="1:2" x14ac:dyDescent="0.25">
      <c r="A2370" t="s">
        <v>1590</v>
      </c>
      <c r="B2370">
        <v>2014</v>
      </c>
    </row>
    <row r="2371" spans="1:2" x14ac:dyDescent="0.25">
      <c r="A2371" t="s">
        <v>2515</v>
      </c>
      <c r="B2371">
        <v>2021</v>
      </c>
    </row>
    <row r="2372" spans="1:2" x14ac:dyDescent="0.25">
      <c r="A2372" t="s">
        <v>1591</v>
      </c>
      <c r="B2372">
        <v>2015</v>
      </c>
    </row>
    <row r="2373" spans="1:2" x14ac:dyDescent="0.25">
      <c r="A2373" t="s">
        <v>1592</v>
      </c>
      <c r="B2373">
        <v>2019</v>
      </c>
    </row>
    <row r="2374" spans="1:2" x14ac:dyDescent="0.25">
      <c r="A2374" t="s">
        <v>2491</v>
      </c>
      <c r="B2374">
        <v>2021</v>
      </c>
    </row>
    <row r="2375" spans="1:2" x14ac:dyDescent="0.25">
      <c r="A2375" t="s">
        <v>2348</v>
      </c>
      <c r="B2375">
        <v>2021</v>
      </c>
    </row>
    <row r="2376" spans="1:2" x14ac:dyDescent="0.25">
      <c r="A2376" t="s">
        <v>2932</v>
      </c>
      <c r="B2376">
        <v>2023</v>
      </c>
    </row>
    <row r="2377" spans="1:2" x14ac:dyDescent="0.25">
      <c r="A2377" t="s">
        <v>1593</v>
      </c>
      <c r="B2377">
        <v>2015</v>
      </c>
    </row>
    <row r="2378" spans="1:2" x14ac:dyDescent="0.25">
      <c r="A2378" t="s">
        <v>1594</v>
      </c>
      <c r="B2378">
        <v>2017</v>
      </c>
    </row>
    <row r="2379" spans="1:2" x14ac:dyDescent="0.25">
      <c r="A2379" t="s">
        <v>2700</v>
      </c>
      <c r="B2379">
        <v>2017</v>
      </c>
    </row>
    <row r="2380" spans="1:2" x14ac:dyDescent="0.25">
      <c r="A2380" s="3" t="s">
        <v>1595</v>
      </c>
      <c r="B2380">
        <v>2013</v>
      </c>
    </row>
    <row r="2381" spans="1:2" x14ac:dyDescent="0.25">
      <c r="A2381" t="s">
        <v>2013</v>
      </c>
      <c r="B2381">
        <v>2019</v>
      </c>
    </row>
    <row r="2382" spans="1:2" x14ac:dyDescent="0.25">
      <c r="A2382" t="s">
        <v>2968</v>
      </c>
      <c r="B2382">
        <v>2024</v>
      </c>
    </row>
    <row r="2383" spans="1:2" x14ac:dyDescent="0.25">
      <c r="A2383" t="s">
        <v>3099</v>
      </c>
      <c r="B2383">
        <v>2023</v>
      </c>
    </row>
    <row r="2384" spans="1:2" x14ac:dyDescent="0.25">
      <c r="A2384" s="3" t="s">
        <v>1596</v>
      </c>
      <c r="B2384">
        <v>2013</v>
      </c>
    </row>
    <row r="2385" spans="1:2" x14ac:dyDescent="0.25">
      <c r="A2385" t="s">
        <v>2603</v>
      </c>
      <c r="B2385">
        <v>2022</v>
      </c>
    </row>
    <row r="2386" spans="1:2" x14ac:dyDescent="0.25">
      <c r="A2386" t="s">
        <v>1597</v>
      </c>
      <c r="B2386">
        <v>2014</v>
      </c>
    </row>
    <row r="2387" spans="1:2" x14ac:dyDescent="0.25">
      <c r="A2387" t="s">
        <v>2704</v>
      </c>
      <c r="B2387">
        <v>2021</v>
      </c>
    </row>
    <row r="2388" spans="1:2" x14ac:dyDescent="0.25">
      <c r="A2388" t="s">
        <v>2422</v>
      </c>
      <c r="B2388">
        <v>2021</v>
      </c>
    </row>
    <row r="2389" spans="1:2" x14ac:dyDescent="0.25">
      <c r="A2389" t="s">
        <v>2252</v>
      </c>
      <c r="B2389">
        <v>2020</v>
      </c>
    </row>
    <row r="2390" spans="1:2" x14ac:dyDescent="0.25">
      <c r="A2390" t="s">
        <v>2701</v>
      </c>
      <c r="B2390">
        <v>2022</v>
      </c>
    </row>
    <row r="2391" spans="1:2" x14ac:dyDescent="0.25">
      <c r="A2391" t="s">
        <v>2924</v>
      </c>
      <c r="B2391">
        <v>2022</v>
      </c>
    </row>
    <row r="2392" spans="1:2" x14ac:dyDescent="0.25">
      <c r="A2392" t="s">
        <v>3057</v>
      </c>
      <c r="B2392">
        <v>2024</v>
      </c>
    </row>
    <row r="2393" spans="1:2" x14ac:dyDescent="0.25">
      <c r="A2393" t="s">
        <v>2404</v>
      </c>
      <c r="B2393">
        <v>2021</v>
      </c>
    </row>
    <row r="2394" spans="1:2" x14ac:dyDescent="0.25">
      <c r="A2394" t="s">
        <v>2835</v>
      </c>
      <c r="B2394">
        <v>2023</v>
      </c>
    </row>
    <row r="2395" spans="1:2" x14ac:dyDescent="0.25">
      <c r="A2395" t="s">
        <v>1598</v>
      </c>
      <c r="B2395">
        <v>2014</v>
      </c>
    </row>
    <row r="2396" spans="1:2" x14ac:dyDescent="0.25">
      <c r="A2396" t="s">
        <v>2117</v>
      </c>
      <c r="B2396">
        <v>2020</v>
      </c>
    </row>
    <row r="2397" spans="1:2" x14ac:dyDescent="0.25">
      <c r="A2397" t="s">
        <v>1599</v>
      </c>
      <c r="B2397">
        <v>2018</v>
      </c>
    </row>
    <row r="2398" spans="1:2" x14ac:dyDescent="0.25">
      <c r="A2398" t="s">
        <v>2597</v>
      </c>
      <c r="B2398">
        <v>2022</v>
      </c>
    </row>
    <row r="2399" spans="1:2" x14ac:dyDescent="0.25">
      <c r="A2399" s="3" t="s">
        <v>1600</v>
      </c>
      <c r="B2399">
        <v>2015</v>
      </c>
    </row>
    <row r="2400" spans="1:2" x14ac:dyDescent="0.25">
      <c r="A2400" t="s">
        <v>2770</v>
      </c>
      <c r="B2400">
        <v>2023</v>
      </c>
    </row>
    <row r="2401" spans="1:2" x14ac:dyDescent="0.25">
      <c r="A2401" s="3" t="s">
        <v>1601</v>
      </c>
      <c r="B2401">
        <v>2013</v>
      </c>
    </row>
    <row r="2402" spans="1:2" x14ac:dyDescent="0.25">
      <c r="A2402" s="3" t="s">
        <v>1602</v>
      </c>
      <c r="B2402">
        <v>2013</v>
      </c>
    </row>
    <row r="2403" spans="1:2" x14ac:dyDescent="0.25">
      <c r="A2403" s="3" t="s">
        <v>1603</v>
      </c>
      <c r="B2403">
        <v>2013</v>
      </c>
    </row>
    <row r="2404" spans="1:2" x14ac:dyDescent="0.25">
      <c r="A2404" s="3" t="s">
        <v>1604</v>
      </c>
      <c r="B2404">
        <v>2016</v>
      </c>
    </row>
    <row r="2405" spans="1:2" x14ac:dyDescent="0.25">
      <c r="A2405" t="s">
        <v>1989</v>
      </c>
      <c r="B2405">
        <v>2013</v>
      </c>
    </row>
    <row r="2406" spans="1:2" x14ac:dyDescent="0.25">
      <c r="A2406" s="3" t="s">
        <v>1605</v>
      </c>
      <c r="B2406">
        <v>2013</v>
      </c>
    </row>
    <row r="2407" spans="1:2" x14ac:dyDescent="0.25">
      <c r="A2407" s="3" t="s">
        <v>1606</v>
      </c>
      <c r="B2407">
        <v>2013</v>
      </c>
    </row>
    <row r="2408" spans="1:2" x14ac:dyDescent="0.25">
      <c r="A2408" t="s">
        <v>1607</v>
      </c>
      <c r="B2408">
        <v>2014</v>
      </c>
    </row>
    <row r="2409" spans="1:2" x14ac:dyDescent="0.25">
      <c r="A2409" t="s">
        <v>2391</v>
      </c>
      <c r="B2409">
        <v>2021</v>
      </c>
    </row>
    <row r="2410" spans="1:2" x14ac:dyDescent="0.25">
      <c r="A2410" t="s">
        <v>2410</v>
      </c>
      <c r="B2410">
        <v>2021</v>
      </c>
    </row>
    <row r="2411" spans="1:2" x14ac:dyDescent="0.25">
      <c r="A2411" t="s">
        <v>2478</v>
      </c>
      <c r="B2411">
        <v>2017</v>
      </c>
    </row>
    <row r="2412" spans="1:2" x14ac:dyDescent="0.25">
      <c r="A2412" t="s">
        <v>1608</v>
      </c>
      <c r="B2412">
        <v>2018</v>
      </c>
    </row>
    <row r="2413" spans="1:2" x14ac:dyDescent="0.25">
      <c r="A2413" t="s">
        <v>1609</v>
      </c>
      <c r="B2413">
        <v>2014</v>
      </c>
    </row>
    <row r="2414" spans="1:2" x14ac:dyDescent="0.25">
      <c r="A2414" t="s">
        <v>1610</v>
      </c>
      <c r="B2414">
        <v>2015</v>
      </c>
    </row>
    <row r="2415" spans="1:2" x14ac:dyDescent="0.25">
      <c r="A2415" t="s">
        <v>1611</v>
      </c>
      <c r="B2415">
        <v>2015</v>
      </c>
    </row>
    <row r="2416" spans="1:2" x14ac:dyDescent="0.25">
      <c r="A2416" t="s">
        <v>1612</v>
      </c>
      <c r="B2416">
        <v>2018</v>
      </c>
    </row>
    <row r="2417" spans="1:2" x14ac:dyDescent="0.25">
      <c r="A2417" s="3" t="s">
        <v>1613</v>
      </c>
      <c r="B2417">
        <v>2013</v>
      </c>
    </row>
    <row r="2418" spans="1:2" x14ac:dyDescent="0.25">
      <c r="A2418" t="s">
        <v>1614</v>
      </c>
      <c r="B2418">
        <v>2018</v>
      </c>
    </row>
    <row r="2419" spans="1:2" x14ac:dyDescent="0.25">
      <c r="A2419" t="s">
        <v>1983</v>
      </c>
      <c r="B2419">
        <v>2019</v>
      </c>
    </row>
    <row r="2420" spans="1:2" x14ac:dyDescent="0.25">
      <c r="A2420" t="s">
        <v>1615</v>
      </c>
      <c r="B2420">
        <v>2019</v>
      </c>
    </row>
    <row r="2421" spans="1:2" x14ac:dyDescent="0.25">
      <c r="A2421" t="s">
        <v>3095</v>
      </c>
      <c r="B2421">
        <v>2024</v>
      </c>
    </row>
    <row r="2422" spans="1:2" x14ac:dyDescent="0.25">
      <c r="A2422" t="s">
        <v>2506</v>
      </c>
      <c r="B2422">
        <v>2019</v>
      </c>
    </row>
    <row r="2423" spans="1:2" x14ac:dyDescent="0.25">
      <c r="A2423" t="s">
        <v>2028</v>
      </c>
      <c r="B2423">
        <v>2020</v>
      </c>
    </row>
    <row r="2424" spans="1:2" x14ac:dyDescent="0.25">
      <c r="A2424" t="s">
        <v>1616</v>
      </c>
      <c r="B2424">
        <v>2017</v>
      </c>
    </row>
    <row r="2425" spans="1:2" x14ac:dyDescent="0.25">
      <c r="A2425" s="3" t="s">
        <v>1617</v>
      </c>
      <c r="B2425">
        <v>2014</v>
      </c>
    </row>
    <row r="2426" spans="1:2" x14ac:dyDescent="0.25">
      <c r="A2426" s="3" t="s">
        <v>1618</v>
      </c>
      <c r="B2426">
        <v>2014</v>
      </c>
    </row>
    <row r="2427" spans="1:2" x14ac:dyDescent="0.25">
      <c r="A2427" t="s">
        <v>2052</v>
      </c>
      <c r="B2427">
        <v>2020</v>
      </c>
    </row>
    <row r="2428" spans="1:2" x14ac:dyDescent="0.25">
      <c r="A2428" t="s">
        <v>1619</v>
      </c>
      <c r="B2428">
        <v>2019</v>
      </c>
    </row>
    <row r="2429" spans="1:2" x14ac:dyDescent="0.25">
      <c r="A2429" s="3" t="s">
        <v>1620</v>
      </c>
      <c r="B2429">
        <v>2014</v>
      </c>
    </row>
    <row r="2430" spans="1:2" x14ac:dyDescent="0.25">
      <c r="A2430" s="3" t="s">
        <v>1621</v>
      </c>
      <c r="B2430">
        <v>2013</v>
      </c>
    </row>
    <row r="2431" spans="1:2" x14ac:dyDescent="0.25">
      <c r="A2431" s="3" t="s">
        <v>1622</v>
      </c>
      <c r="B2431">
        <v>2013</v>
      </c>
    </row>
    <row r="2432" spans="1:2" x14ac:dyDescent="0.25">
      <c r="A2432" s="3" t="s">
        <v>1623</v>
      </c>
      <c r="B2432">
        <v>2013</v>
      </c>
    </row>
    <row r="2433" spans="1:2" x14ac:dyDescent="0.25">
      <c r="A2433" s="3" t="s">
        <v>1624</v>
      </c>
      <c r="B2433">
        <v>2013</v>
      </c>
    </row>
    <row r="2434" spans="1:2" x14ac:dyDescent="0.25">
      <c r="A2434" t="s">
        <v>1625</v>
      </c>
      <c r="B2434">
        <v>2015</v>
      </c>
    </row>
    <row r="2435" spans="1:2" x14ac:dyDescent="0.25">
      <c r="A2435" s="3" t="s">
        <v>1626</v>
      </c>
      <c r="B2435">
        <v>2015</v>
      </c>
    </row>
    <row r="2436" spans="1:2" x14ac:dyDescent="0.25">
      <c r="A2436" t="s">
        <v>1627</v>
      </c>
      <c r="B2436">
        <v>2018</v>
      </c>
    </row>
    <row r="2437" spans="1:2" x14ac:dyDescent="0.25">
      <c r="A2437" s="3" t="s">
        <v>1628</v>
      </c>
      <c r="B2437">
        <v>2013</v>
      </c>
    </row>
    <row r="2438" spans="1:2" x14ac:dyDescent="0.25">
      <c r="A2438" t="s">
        <v>1629</v>
      </c>
      <c r="B2438">
        <v>2019</v>
      </c>
    </row>
    <row r="2439" spans="1:2" x14ac:dyDescent="0.25">
      <c r="A2439" s="3" t="s">
        <v>1630</v>
      </c>
      <c r="B2439">
        <v>2013</v>
      </c>
    </row>
    <row r="2440" spans="1:2" x14ac:dyDescent="0.25">
      <c r="A2440" t="s">
        <v>2893</v>
      </c>
      <c r="B2440">
        <v>2022</v>
      </c>
    </row>
    <row r="2441" spans="1:2" x14ac:dyDescent="0.25">
      <c r="A2441" t="s">
        <v>1631</v>
      </c>
      <c r="B2441">
        <v>2014</v>
      </c>
    </row>
    <row r="2442" spans="1:2" x14ac:dyDescent="0.25">
      <c r="A2442" t="s">
        <v>2100</v>
      </c>
      <c r="B2442">
        <v>2020</v>
      </c>
    </row>
    <row r="2443" spans="1:2" x14ac:dyDescent="0.25">
      <c r="A2443" t="s">
        <v>2087</v>
      </c>
      <c r="B2443">
        <v>2020</v>
      </c>
    </row>
    <row r="2444" spans="1:2" x14ac:dyDescent="0.25">
      <c r="A2444" s="3" t="s">
        <v>1632</v>
      </c>
      <c r="B2444">
        <v>2013</v>
      </c>
    </row>
    <row r="2445" spans="1:2" x14ac:dyDescent="0.25">
      <c r="A2445" t="s">
        <v>2129</v>
      </c>
      <c r="B2445">
        <v>2020</v>
      </c>
    </row>
    <row r="2446" spans="1:2" x14ac:dyDescent="0.25">
      <c r="A2446" s="3" t="s">
        <v>1633</v>
      </c>
      <c r="B2446">
        <v>2013</v>
      </c>
    </row>
    <row r="2447" spans="1:2" x14ac:dyDescent="0.25">
      <c r="A2447" t="s">
        <v>2022</v>
      </c>
      <c r="B2447">
        <v>2020</v>
      </c>
    </row>
    <row r="2448" spans="1:2" x14ac:dyDescent="0.25">
      <c r="A2448" t="s">
        <v>1634</v>
      </c>
      <c r="B2448">
        <v>2016</v>
      </c>
    </row>
    <row r="2449" spans="1:2" x14ac:dyDescent="0.25">
      <c r="A2449" t="s">
        <v>1635</v>
      </c>
      <c r="B2449">
        <v>2017</v>
      </c>
    </row>
    <row r="2450" spans="1:2" x14ac:dyDescent="0.25">
      <c r="A2450" t="s">
        <v>2981</v>
      </c>
      <c r="B2450">
        <v>2024</v>
      </c>
    </row>
    <row r="2451" spans="1:2" x14ac:dyDescent="0.25">
      <c r="A2451" t="s">
        <v>1636</v>
      </c>
      <c r="B2451">
        <v>2017</v>
      </c>
    </row>
    <row r="2452" spans="1:2" x14ac:dyDescent="0.25">
      <c r="A2452" s="3" t="s">
        <v>1637</v>
      </c>
      <c r="B2452">
        <v>2013</v>
      </c>
    </row>
    <row r="2453" spans="1:2" x14ac:dyDescent="0.25">
      <c r="A2453" s="3" t="s">
        <v>1638</v>
      </c>
      <c r="B2453">
        <v>2017</v>
      </c>
    </row>
    <row r="2454" spans="1:2" x14ac:dyDescent="0.25">
      <c r="A2454" t="s">
        <v>2907</v>
      </c>
      <c r="B2454">
        <v>2022</v>
      </c>
    </row>
    <row r="2455" spans="1:2" x14ac:dyDescent="0.25">
      <c r="A2455" t="s">
        <v>3013</v>
      </c>
      <c r="B2455">
        <v>2024</v>
      </c>
    </row>
    <row r="2456" spans="1:2" x14ac:dyDescent="0.25">
      <c r="A2456" t="s">
        <v>1888</v>
      </c>
      <c r="B2456">
        <v>2019</v>
      </c>
    </row>
    <row r="2457" spans="1:2" x14ac:dyDescent="0.25">
      <c r="A2457" s="3" t="s">
        <v>1639</v>
      </c>
      <c r="B2457">
        <v>2013</v>
      </c>
    </row>
    <row r="2458" spans="1:2" x14ac:dyDescent="0.25">
      <c r="A2458" t="s">
        <v>2134</v>
      </c>
      <c r="B2458">
        <v>2020</v>
      </c>
    </row>
    <row r="2459" spans="1:2" x14ac:dyDescent="0.25">
      <c r="A2459" t="s">
        <v>2555</v>
      </c>
      <c r="B2459">
        <v>2022</v>
      </c>
    </row>
    <row r="2460" spans="1:2" x14ac:dyDescent="0.25">
      <c r="A2460" t="s">
        <v>1640</v>
      </c>
      <c r="B2460">
        <v>2014</v>
      </c>
    </row>
    <row r="2461" spans="1:2" x14ac:dyDescent="0.25">
      <c r="A2461" t="s">
        <v>2990</v>
      </c>
      <c r="B2461">
        <v>2024</v>
      </c>
    </row>
    <row r="2462" spans="1:2" x14ac:dyDescent="0.25">
      <c r="A2462" t="s">
        <v>2615</v>
      </c>
      <c r="B2462">
        <v>2022</v>
      </c>
    </row>
    <row r="2463" spans="1:2" x14ac:dyDescent="0.25">
      <c r="A2463" t="s">
        <v>1641</v>
      </c>
      <c r="B2463">
        <v>2018</v>
      </c>
    </row>
    <row r="2464" spans="1:2" x14ac:dyDescent="0.25">
      <c r="A2464" t="s">
        <v>1642</v>
      </c>
      <c r="B2464">
        <v>2014</v>
      </c>
    </row>
    <row r="2465" spans="1:2" x14ac:dyDescent="0.25">
      <c r="A2465" s="3" t="s">
        <v>1643</v>
      </c>
      <c r="B2465">
        <v>2013</v>
      </c>
    </row>
    <row r="2466" spans="1:2" x14ac:dyDescent="0.25">
      <c r="A2466" s="3" t="s">
        <v>1644</v>
      </c>
      <c r="B2466">
        <v>2013</v>
      </c>
    </row>
    <row r="2467" spans="1:2" x14ac:dyDescent="0.25">
      <c r="A2467" t="s">
        <v>3265</v>
      </c>
      <c r="B2467">
        <v>2023</v>
      </c>
    </row>
    <row r="2468" spans="1:2" x14ac:dyDescent="0.25">
      <c r="A2468" s="3" t="s">
        <v>1645</v>
      </c>
      <c r="B2468">
        <v>2013</v>
      </c>
    </row>
    <row r="2469" spans="1:2" x14ac:dyDescent="0.25">
      <c r="A2469" t="s">
        <v>1646</v>
      </c>
      <c r="B2469">
        <v>2018</v>
      </c>
    </row>
    <row r="2470" spans="1:2" x14ac:dyDescent="0.25">
      <c r="A2470" t="s">
        <v>2121</v>
      </c>
      <c r="B2470">
        <v>2020</v>
      </c>
    </row>
    <row r="2471" spans="1:2" x14ac:dyDescent="0.25">
      <c r="A2471" t="s">
        <v>1647</v>
      </c>
      <c r="B2471">
        <v>2014</v>
      </c>
    </row>
    <row r="2472" spans="1:2" x14ac:dyDescent="0.25">
      <c r="A2472" t="s">
        <v>2287</v>
      </c>
      <c r="B2472">
        <v>2014</v>
      </c>
    </row>
    <row r="2473" spans="1:2" x14ac:dyDescent="0.25">
      <c r="A2473" t="s">
        <v>1648</v>
      </c>
      <c r="B2473">
        <v>2018</v>
      </c>
    </row>
    <row r="2474" spans="1:2" x14ac:dyDescent="0.25">
      <c r="A2474" s="3" t="s">
        <v>1649</v>
      </c>
      <c r="B2474">
        <v>2013</v>
      </c>
    </row>
    <row r="2475" spans="1:2" x14ac:dyDescent="0.25">
      <c r="A2475" t="s">
        <v>1650</v>
      </c>
      <c r="B2475">
        <v>2014</v>
      </c>
    </row>
    <row r="2476" spans="1:2" x14ac:dyDescent="0.25">
      <c r="A2476" t="s">
        <v>2255</v>
      </c>
      <c r="B2476">
        <v>2014</v>
      </c>
    </row>
    <row r="2477" spans="1:2" x14ac:dyDescent="0.25">
      <c r="A2477" s="3" t="s">
        <v>1651</v>
      </c>
      <c r="B2477">
        <v>2013</v>
      </c>
    </row>
    <row r="2478" spans="1:2" x14ac:dyDescent="0.25">
      <c r="A2478" t="s">
        <v>1652</v>
      </c>
      <c r="B2478">
        <v>2016</v>
      </c>
    </row>
    <row r="2479" spans="1:2" x14ac:dyDescent="0.25">
      <c r="A2479" t="s">
        <v>1653</v>
      </c>
      <c r="B2479">
        <v>2016</v>
      </c>
    </row>
    <row r="2480" spans="1:2" x14ac:dyDescent="0.25">
      <c r="A2480" s="3" t="s">
        <v>1654</v>
      </c>
      <c r="B2480">
        <v>2013</v>
      </c>
    </row>
    <row r="2481" spans="1:2" x14ac:dyDescent="0.25">
      <c r="A2481" t="s">
        <v>1655</v>
      </c>
      <c r="B2481">
        <v>2017</v>
      </c>
    </row>
    <row r="2482" spans="1:2" x14ac:dyDescent="0.25">
      <c r="A2482" t="s">
        <v>2501</v>
      </c>
      <c r="B2482">
        <v>2017</v>
      </c>
    </row>
    <row r="2483" spans="1:2" x14ac:dyDescent="0.25">
      <c r="A2483" t="s">
        <v>3035</v>
      </c>
      <c r="B2483">
        <v>2024</v>
      </c>
    </row>
    <row r="2484" spans="1:2" x14ac:dyDescent="0.25">
      <c r="A2484" s="3" t="s">
        <v>1656</v>
      </c>
      <c r="B2484">
        <v>2013</v>
      </c>
    </row>
    <row r="2485" spans="1:2" x14ac:dyDescent="0.25">
      <c r="A2485" t="s">
        <v>1657</v>
      </c>
      <c r="B2485">
        <v>2016</v>
      </c>
    </row>
    <row r="2486" spans="1:2" x14ac:dyDescent="0.25">
      <c r="A2486" t="s">
        <v>1658</v>
      </c>
      <c r="B2486">
        <v>2019</v>
      </c>
    </row>
    <row r="2487" spans="1:2" x14ac:dyDescent="0.25">
      <c r="A2487" t="s">
        <v>1659</v>
      </c>
      <c r="B2487">
        <v>2019</v>
      </c>
    </row>
    <row r="2488" spans="1:2" x14ac:dyDescent="0.25">
      <c r="A2488" s="3" t="s">
        <v>1660</v>
      </c>
      <c r="B2488">
        <v>2013</v>
      </c>
    </row>
    <row r="2489" spans="1:2" x14ac:dyDescent="0.25">
      <c r="A2489" t="s">
        <v>2530</v>
      </c>
      <c r="B2489">
        <v>2019</v>
      </c>
    </row>
    <row r="2490" spans="1:2" x14ac:dyDescent="0.25">
      <c r="A2490" t="s">
        <v>1661</v>
      </c>
      <c r="B2490">
        <v>2014</v>
      </c>
    </row>
    <row r="2491" spans="1:2" x14ac:dyDescent="0.25">
      <c r="A2491" s="3" t="s">
        <v>1662</v>
      </c>
      <c r="B2491">
        <v>2015</v>
      </c>
    </row>
    <row r="2492" spans="1:2" x14ac:dyDescent="0.25">
      <c r="A2492" t="s">
        <v>1663</v>
      </c>
      <c r="B2492">
        <v>2017</v>
      </c>
    </row>
    <row r="2493" spans="1:2" x14ac:dyDescent="0.25">
      <c r="A2493" t="s">
        <v>1664</v>
      </c>
      <c r="B2493">
        <v>2019</v>
      </c>
    </row>
    <row r="2494" spans="1:2" x14ac:dyDescent="0.25">
      <c r="A2494" s="3" t="s">
        <v>1665</v>
      </c>
      <c r="B2494">
        <v>2013</v>
      </c>
    </row>
    <row r="2495" spans="1:2" x14ac:dyDescent="0.25">
      <c r="A2495" t="s">
        <v>2599</v>
      </c>
      <c r="B2495">
        <v>2022</v>
      </c>
    </row>
    <row r="2496" spans="1:2" x14ac:dyDescent="0.25">
      <c r="A2496" t="s">
        <v>3092</v>
      </c>
      <c r="B2496">
        <v>2024</v>
      </c>
    </row>
    <row r="2497" spans="1:2" x14ac:dyDescent="0.25">
      <c r="A2497" s="3" t="s">
        <v>1666</v>
      </c>
      <c r="B2497">
        <v>2013</v>
      </c>
    </row>
    <row r="2498" spans="1:2" x14ac:dyDescent="0.25">
      <c r="A2498" t="s">
        <v>1667</v>
      </c>
      <c r="B2498">
        <v>2019</v>
      </c>
    </row>
    <row r="2499" spans="1:2" x14ac:dyDescent="0.25">
      <c r="A2499" t="s">
        <v>2773</v>
      </c>
      <c r="B2499">
        <v>2023</v>
      </c>
    </row>
    <row r="2500" spans="1:2" x14ac:dyDescent="0.25">
      <c r="A2500" s="3" t="s">
        <v>1668</v>
      </c>
      <c r="B2500">
        <v>2013</v>
      </c>
    </row>
    <row r="2501" spans="1:2" x14ac:dyDescent="0.25">
      <c r="A2501" t="s">
        <v>1669</v>
      </c>
      <c r="B2501">
        <v>2015</v>
      </c>
    </row>
    <row r="2502" spans="1:2" x14ac:dyDescent="0.25">
      <c r="A2502" t="s">
        <v>2607</v>
      </c>
      <c r="B2502">
        <v>2022</v>
      </c>
    </row>
    <row r="2503" spans="1:2" x14ac:dyDescent="0.25">
      <c r="A2503" t="s">
        <v>1670</v>
      </c>
      <c r="B2503">
        <v>2014</v>
      </c>
    </row>
    <row r="2504" spans="1:2" x14ac:dyDescent="0.25">
      <c r="A2504" s="3" t="s">
        <v>1671</v>
      </c>
      <c r="B2504">
        <v>2013</v>
      </c>
    </row>
    <row r="2505" spans="1:2" x14ac:dyDescent="0.25">
      <c r="A2505" t="s">
        <v>2567</v>
      </c>
      <c r="B2505">
        <v>2022</v>
      </c>
    </row>
    <row r="2506" spans="1:2" x14ac:dyDescent="0.25">
      <c r="A2506" s="3" t="s">
        <v>1672</v>
      </c>
      <c r="B2506">
        <v>2013</v>
      </c>
    </row>
    <row r="2507" spans="1:2" x14ac:dyDescent="0.25">
      <c r="A2507" s="3" t="s">
        <v>1673</v>
      </c>
      <c r="B2507">
        <v>2013</v>
      </c>
    </row>
    <row r="2508" spans="1:2" x14ac:dyDescent="0.25">
      <c r="A2508" t="s">
        <v>1674</v>
      </c>
      <c r="B2508">
        <v>2017</v>
      </c>
    </row>
    <row r="2509" spans="1:2" x14ac:dyDescent="0.25">
      <c r="A2509" s="3" t="s">
        <v>1675</v>
      </c>
      <c r="B2509">
        <v>2017</v>
      </c>
    </row>
    <row r="2510" spans="1:2" x14ac:dyDescent="0.25">
      <c r="A2510" t="s">
        <v>2929</v>
      </c>
      <c r="B2510">
        <v>2023</v>
      </c>
    </row>
    <row r="2511" spans="1:2" x14ac:dyDescent="0.25">
      <c r="A2511" t="s">
        <v>2359</v>
      </c>
      <c r="B2511">
        <v>2021</v>
      </c>
    </row>
    <row r="2512" spans="1:2" x14ac:dyDescent="0.25">
      <c r="A2512" t="s">
        <v>3248</v>
      </c>
      <c r="B2512">
        <v>2022</v>
      </c>
    </row>
    <row r="2513" spans="1:2" x14ac:dyDescent="0.25">
      <c r="A2513" t="s">
        <v>2278</v>
      </c>
      <c r="B2513">
        <v>2017</v>
      </c>
    </row>
    <row r="2514" spans="1:2" x14ac:dyDescent="0.25">
      <c r="A2514" s="3" t="s">
        <v>1676</v>
      </c>
      <c r="B2514">
        <v>2013</v>
      </c>
    </row>
    <row r="2515" spans="1:2" x14ac:dyDescent="0.25">
      <c r="A2515" t="s">
        <v>2840</v>
      </c>
      <c r="B2515">
        <v>2023</v>
      </c>
    </row>
    <row r="2516" spans="1:2" x14ac:dyDescent="0.25">
      <c r="A2516" t="s">
        <v>2644</v>
      </c>
      <c r="B2516">
        <v>2022</v>
      </c>
    </row>
    <row r="2517" spans="1:2" x14ac:dyDescent="0.25">
      <c r="A2517" t="s">
        <v>1677</v>
      </c>
      <c r="B2517">
        <v>2014</v>
      </c>
    </row>
    <row r="2518" spans="1:2" x14ac:dyDescent="0.25">
      <c r="A2518" t="s">
        <v>1678</v>
      </c>
      <c r="B2518">
        <v>2018</v>
      </c>
    </row>
    <row r="2519" spans="1:2" x14ac:dyDescent="0.25">
      <c r="A2519" t="s">
        <v>2955</v>
      </c>
      <c r="B2519">
        <v>2020</v>
      </c>
    </row>
    <row r="2520" spans="1:2" x14ac:dyDescent="0.25">
      <c r="A2520" t="s">
        <v>3017</v>
      </c>
      <c r="B2520">
        <v>2024</v>
      </c>
    </row>
    <row r="2521" spans="1:2" x14ac:dyDescent="0.25">
      <c r="A2521" t="s">
        <v>1679</v>
      </c>
      <c r="B2521">
        <v>2019</v>
      </c>
    </row>
    <row r="2522" spans="1:2" x14ac:dyDescent="0.25">
      <c r="A2522" t="s">
        <v>2054</v>
      </c>
      <c r="B2522">
        <v>2020</v>
      </c>
    </row>
    <row r="2523" spans="1:2" x14ac:dyDescent="0.25">
      <c r="A2523" t="s">
        <v>1680</v>
      </c>
      <c r="B2523">
        <v>2016</v>
      </c>
    </row>
    <row r="2524" spans="1:2" x14ac:dyDescent="0.25">
      <c r="A2524" t="s">
        <v>1681</v>
      </c>
      <c r="B2524">
        <v>2016</v>
      </c>
    </row>
    <row r="2525" spans="1:2" x14ac:dyDescent="0.25">
      <c r="A2525" t="s">
        <v>2414</v>
      </c>
      <c r="B2525">
        <v>2021</v>
      </c>
    </row>
    <row r="2526" spans="1:2" x14ac:dyDescent="0.25">
      <c r="A2526" s="3" t="s">
        <v>1682</v>
      </c>
      <c r="B2526">
        <v>2013</v>
      </c>
    </row>
    <row r="2527" spans="1:2" x14ac:dyDescent="0.25">
      <c r="A2527" t="s">
        <v>3046</v>
      </c>
      <c r="B2527">
        <v>2024</v>
      </c>
    </row>
    <row r="2528" spans="1:2" x14ac:dyDescent="0.25">
      <c r="A2528" t="s">
        <v>2857</v>
      </c>
      <c r="B2528">
        <v>2023</v>
      </c>
    </row>
    <row r="2529" spans="1:2" x14ac:dyDescent="0.25">
      <c r="A2529" t="s">
        <v>1683</v>
      </c>
      <c r="B2529">
        <v>2014</v>
      </c>
    </row>
    <row r="2530" spans="1:2" x14ac:dyDescent="0.25">
      <c r="A2530" t="s">
        <v>3072</v>
      </c>
      <c r="B2530">
        <v>2024</v>
      </c>
    </row>
    <row r="2531" spans="1:2" x14ac:dyDescent="0.25">
      <c r="A2531" s="3" t="s">
        <v>1684</v>
      </c>
      <c r="B2531">
        <v>2017</v>
      </c>
    </row>
    <row r="2532" spans="1:2" x14ac:dyDescent="0.25">
      <c r="A2532" s="3" t="s">
        <v>1685</v>
      </c>
      <c r="B2532">
        <v>2013</v>
      </c>
    </row>
    <row r="2533" spans="1:2" x14ac:dyDescent="0.25">
      <c r="A2533" t="s">
        <v>2371</v>
      </c>
      <c r="B2533">
        <v>2021</v>
      </c>
    </row>
    <row r="2534" spans="1:2" x14ac:dyDescent="0.25">
      <c r="A2534" s="3" t="s">
        <v>1686</v>
      </c>
      <c r="B2534">
        <v>2013</v>
      </c>
    </row>
    <row r="2535" spans="1:2" x14ac:dyDescent="0.25">
      <c r="A2535" t="s">
        <v>2794</v>
      </c>
      <c r="B2535">
        <v>2023</v>
      </c>
    </row>
    <row r="2536" spans="1:2" x14ac:dyDescent="0.25">
      <c r="A2536" t="s">
        <v>2831</v>
      </c>
      <c r="B2536">
        <v>2023</v>
      </c>
    </row>
    <row r="2537" spans="1:2" x14ac:dyDescent="0.25">
      <c r="A2537" t="s">
        <v>2425</v>
      </c>
      <c r="B2537">
        <v>2021</v>
      </c>
    </row>
    <row r="2538" spans="1:2" x14ac:dyDescent="0.25">
      <c r="A2538" t="s">
        <v>2829</v>
      </c>
      <c r="B2538">
        <v>2023</v>
      </c>
    </row>
    <row r="2539" spans="1:2" x14ac:dyDescent="0.25">
      <c r="A2539" s="3" t="s">
        <v>1687</v>
      </c>
      <c r="B2539">
        <v>2014</v>
      </c>
    </row>
    <row r="2540" spans="1:2" x14ac:dyDescent="0.25">
      <c r="A2540" t="s">
        <v>2253</v>
      </c>
      <c r="B2540">
        <v>2014</v>
      </c>
    </row>
    <row r="2541" spans="1:2" x14ac:dyDescent="0.25">
      <c r="A2541" t="s">
        <v>1688</v>
      </c>
      <c r="B2541">
        <v>2018</v>
      </c>
    </row>
    <row r="2542" spans="1:2" x14ac:dyDescent="0.25">
      <c r="A2542" s="3" t="s">
        <v>1689</v>
      </c>
      <c r="B2542">
        <v>2013</v>
      </c>
    </row>
    <row r="2543" spans="1:2" x14ac:dyDescent="0.25">
      <c r="A2543" t="s">
        <v>2641</v>
      </c>
      <c r="B2543">
        <v>2022</v>
      </c>
    </row>
    <row r="2544" spans="1:2" x14ac:dyDescent="0.25">
      <c r="A2544" t="s">
        <v>3022</v>
      </c>
      <c r="B2544">
        <v>2024</v>
      </c>
    </row>
    <row r="2545" spans="1:2" x14ac:dyDescent="0.25">
      <c r="A2545" t="s">
        <v>2917</v>
      </c>
      <c r="B2545">
        <v>2023</v>
      </c>
    </row>
    <row r="2546" spans="1:2" x14ac:dyDescent="0.25">
      <c r="A2546" t="s">
        <v>2401</v>
      </c>
      <c r="B2546">
        <v>2021</v>
      </c>
    </row>
    <row r="2547" spans="1:2" x14ac:dyDescent="0.25">
      <c r="A2547" t="s">
        <v>3111</v>
      </c>
      <c r="B2547">
        <v>2022</v>
      </c>
    </row>
    <row r="2548" spans="1:2" x14ac:dyDescent="0.25">
      <c r="A2548" t="s">
        <v>1690</v>
      </c>
      <c r="B2548">
        <v>2015</v>
      </c>
    </row>
    <row r="2549" spans="1:2" x14ac:dyDescent="0.25">
      <c r="A2549" s="3" t="s">
        <v>1691</v>
      </c>
      <c r="B2549">
        <v>2015</v>
      </c>
    </row>
    <row r="2550" spans="1:2" x14ac:dyDescent="0.25">
      <c r="A2550" t="s">
        <v>2115</v>
      </c>
      <c r="B2550">
        <v>2020</v>
      </c>
    </row>
    <row r="2551" spans="1:2" x14ac:dyDescent="0.25">
      <c r="A2551" s="3" t="s">
        <v>1692</v>
      </c>
      <c r="B2551">
        <v>2013</v>
      </c>
    </row>
    <row r="2552" spans="1:2" x14ac:dyDescent="0.25">
      <c r="A2552" t="s">
        <v>1693</v>
      </c>
      <c r="B2552">
        <v>2015</v>
      </c>
    </row>
    <row r="2553" spans="1:2" x14ac:dyDescent="0.25">
      <c r="A2553" s="3" t="s">
        <v>1694</v>
      </c>
      <c r="B2553">
        <v>2013</v>
      </c>
    </row>
    <row r="2554" spans="1:2" x14ac:dyDescent="0.25">
      <c r="A2554" t="s">
        <v>2977</v>
      </c>
      <c r="B2554">
        <v>2024</v>
      </c>
    </row>
    <row r="2555" spans="1:2" x14ac:dyDescent="0.25">
      <c r="A2555" t="s">
        <v>1695</v>
      </c>
      <c r="B2555">
        <v>2018</v>
      </c>
    </row>
    <row r="2556" spans="1:2" x14ac:dyDescent="0.25">
      <c r="A2556" t="s">
        <v>1696</v>
      </c>
      <c r="B2556">
        <v>2016</v>
      </c>
    </row>
    <row r="2557" spans="1:2" x14ac:dyDescent="0.25">
      <c r="A2557" s="3" t="s">
        <v>1697</v>
      </c>
      <c r="B2557">
        <v>2016</v>
      </c>
    </row>
    <row r="2558" spans="1:2" x14ac:dyDescent="0.25">
      <c r="A2558" t="s">
        <v>2313</v>
      </c>
      <c r="B2558">
        <v>2019</v>
      </c>
    </row>
    <row r="2559" spans="1:2" x14ac:dyDescent="0.25">
      <c r="A2559" t="s">
        <v>2772</v>
      </c>
      <c r="B2559">
        <v>2023</v>
      </c>
    </row>
    <row r="2560" spans="1:2" x14ac:dyDescent="0.25">
      <c r="A2560" t="s">
        <v>2020</v>
      </c>
      <c r="B2560">
        <v>2014</v>
      </c>
    </row>
    <row r="2561" spans="1:2" x14ac:dyDescent="0.25">
      <c r="A2561" t="s">
        <v>1698</v>
      </c>
      <c r="B2561">
        <v>2014</v>
      </c>
    </row>
    <row r="2562" spans="1:2" x14ac:dyDescent="0.25">
      <c r="A2562" t="s">
        <v>1699</v>
      </c>
      <c r="B2562">
        <v>2018</v>
      </c>
    </row>
    <row r="2563" spans="1:2" x14ac:dyDescent="0.25">
      <c r="A2563" s="3" t="s">
        <v>1700</v>
      </c>
      <c r="B2563">
        <v>2017</v>
      </c>
    </row>
    <row r="2564" spans="1:2" x14ac:dyDescent="0.25">
      <c r="A2564" t="s">
        <v>1701</v>
      </c>
      <c r="B2564">
        <v>2016</v>
      </c>
    </row>
    <row r="2565" spans="1:2" x14ac:dyDescent="0.25">
      <c r="A2565" t="s">
        <v>1702</v>
      </c>
      <c r="B2565">
        <v>2015</v>
      </c>
    </row>
    <row r="2566" spans="1:2" x14ac:dyDescent="0.25">
      <c r="A2566" t="s">
        <v>2666</v>
      </c>
      <c r="B2566">
        <v>2021</v>
      </c>
    </row>
    <row r="2567" spans="1:2" x14ac:dyDescent="0.25">
      <c r="A2567" t="s">
        <v>2792</v>
      </c>
      <c r="B2567">
        <v>2023</v>
      </c>
    </row>
    <row r="2568" spans="1:2" x14ac:dyDescent="0.25">
      <c r="A2568" t="s">
        <v>2038</v>
      </c>
      <c r="B2568">
        <v>2020</v>
      </c>
    </row>
    <row r="2569" spans="1:2" x14ac:dyDescent="0.25">
      <c r="A2569" t="s">
        <v>1703</v>
      </c>
      <c r="B2569">
        <v>2018</v>
      </c>
    </row>
    <row r="2570" spans="1:2" x14ac:dyDescent="0.25">
      <c r="A2570" t="s">
        <v>2944</v>
      </c>
      <c r="B2570">
        <v>2024</v>
      </c>
    </row>
    <row r="2571" spans="1:2" x14ac:dyDescent="0.25">
      <c r="A2571" t="s">
        <v>1704</v>
      </c>
      <c r="B2571">
        <v>2014</v>
      </c>
    </row>
    <row r="2572" spans="1:2" x14ac:dyDescent="0.25">
      <c r="A2572" s="3" t="s">
        <v>1705</v>
      </c>
      <c r="B2572">
        <v>2013</v>
      </c>
    </row>
    <row r="2573" spans="1:2" x14ac:dyDescent="0.25">
      <c r="A2573" s="3" t="s">
        <v>1706</v>
      </c>
      <c r="B2573">
        <v>2013</v>
      </c>
    </row>
    <row r="2574" spans="1:2" x14ac:dyDescent="0.25">
      <c r="A2574" t="s">
        <v>2317</v>
      </c>
      <c r="B2574">
        <v>2013</v>
      </c>
    </row>
    <row r="2575" spans="1:2" x14ac:dyDescent="0.25">
      <c r="A2575" s="3" t="s">
        <v>1707</v>
      </c>
      <c r="B2575">
        <v>2013</v>
      </c>
    </row>
    <row r="2576" spans="1:2" x14ac:dyDescent="0.25">
      <c r="A2576" s="3" t="s">
        <v>1708</v>
      </c>
      <c r="B2576">
        <v>2014</v>
      </c>
    </row>
    <row r="2577" spans="1:2" x14ac:dyDescent="0.25">
      <c r="A2577" t="s">
        <v>3060</v>
      </c>
      <c r="B2577">
        <v>2024</v>
      </c>
    </row>
    <row r="2578" spans="1:2" x14ac:dyDescent="0.25">
      <c r="A2578" t="s">
        <v>3002</v>
      </c>
      <c r="B2578">
        <v>2024</v>
      </c>
    </row>
    <row r="2579" spans="1:2" x14ac:dyDescent="0.25">
      <c r="A2579" t="s">
        <v>1709</v>
      </c>
      <c r="B2579">
        <v>2016</v>
      </c>
    </row>
    <row r="2580" spans="1:2" x14ac:dyDescent="0.25">
      <c r="A2580" s="3" t="s">
        <v>1710</v>
      </c>
      <c r="B2580">
        <v>2015</v>
      </c>
    </row>
    <row r="2581" spans="1:2" x14ac:dyDescent="0.25">
      <c r="A2581" t="s">
        <v>2900</v>
      </c>
      <c r="B2581">
        <v>2019</v>
      </c>
    </row>
    <row r="2582" spans="1:2" x14ac:dyDescent="0.25">
      <c r="A2582" s="3" t="s">
        <v>1711</v>
      </c>
      <c r="B2582">
        <v>2013</v>
      </c>
    </row>
    <row r="2583" spans="1:2" x14ac:dyDescent="0.25">
      <c r="A2583" s="3" t="s">
        <v>1712</v>
      </c>
      <c r="B2583">
        <v>2017</v>
      </c>
    </row>
    <row r="2584" spans="1:2" x14ac:dyDescent="0.25">
      <c r="A2584" t="s">
        <v>2336</v>
      </c>
      <c r="B2584">
        <v>2021</v>
      </c>
    </row>
    <row r="2585" spans="1:2" x14ac:dyDescent="0.25">
      <c r="A2585" t="s">
        <v>1713</v>
      </c>
      <c r="B2585">
        <v>2018</v>
      </c>
    </row>
    <row r="2586" spans="1:2" x14ac:dyDescent="0.25">
      <c r="A2586" t="s">
        <v>1714</v>
      </c>
      <c r="B2586">
        <v>2018</v>
      </c>
    </row>
    <row r="2587" spans="1:2" x14ac:dyDescent="0.25">
      <c r="A2587" s="3" t="s">
        <v>1715</v>
      </c>
      <c r="B2587">
        <v>2013</v>
      </c>
    </row>
    <row r="2588" spans="1:2" x14ac:dyDescent="0.25">
      <c r="A2588" t="s">
        <v>2698</v>
      </c>
      <c r="B2588">
        <v>2020</v>
      </c>
    </row>
    <row r="2589" spans="1:2" x14ac:dyDescent="0.25">
      <c r="A2589" s="3" t="s">
        <v>1716</v>
      </c>
      <c r="B2589">
        <v>2013</v>
      </c>
    </row>
    <row r="2590" spans="1:2" x14ac:dyDescent="0.25">
      <c r="A2590" t="s">
        <v>1717</v>
      </c>
      <c r="B2590">
        <v>2013</v>
      </c>
    </row>
    <row r="2591" spans="1:2" x14ac:dyDescent="0.25">
      <c r="A2591" s="3" t="s">
        <v>1718</v>
      </c>
      <c r="B2591">
        <v>2013</v>
      </c>
    </row>
    <row r="2592" spans="1:2" x14ac:dyDescent="0.25">
      <c r="A2592" s="3" t="s">
        <v>1719</v>
      </c>
      <c r="B2592">
        <v>2015</v>
      </c>
    </row>
    <row r="2593" spans="1:2" x14ac:dyDescent="0.25">
      <c r="A2593" t="s">
        <v>2544</v>
      </c>
      <c r="B2593">
        <v>2022</v>
      </c>
    </row>
    <row r="2594" spans="1:2" x14ac:dyDescent="0.25">
      <c r="A2594" t="s">
        <v>1720</v>
      </c>
      <c r="B2594">
        <v>2017</v>
      </c>
    </row>
    <row r="2595" spans="1:2" x14ac:dyDescent="0.25">
      <c r="A2595" t="s">
        <v>1990</v>
      </c>
      <c r="B2595">
        <v>2019</v>
      </c>
    </row>
    <row r="2596" spans="1:2" x14ac:dyDescent="0.25">
      <c r="A2596" t="s">
        <v>1721</v>
      </c>
      <c r="B2596">
        <v>2019</v>
      </c>
    </row>
    <row r="2597" spans="1:2" x14ac:dyDescent="0.25">
      <c r="A2597" s="3" t="s">
        <v>1722</v>
      </c>
      <c r="B2597">
        <v>2013</v>
      </c>
    </row>
    <row r="2598" spans="1:2" x14ac:dyDescent="0.25">
      <c r="A2598" t="s">
        <v>1723</v>
      </c>
      <c r="B2598">
        <v>2017</v>
      </c>
    </row>
    <row r="2599" spans="1:2" x14ac:dyDescent="0.25">
      <c r="A2599" t="s">
        <v>3260</v>
      </c>
      <c r="B2599">
        <v>2025</v>
      </c>
    </row>
    <row r="2600" spans="1:2" x14ac:dyDescent="0.25">
      <c r="A2600" t="s">
        <v>3056</v>
      </c>
      <c r="B2600">
        <v>2024</v>
      </c>
    </row>
    <row r="2601" spans="1:2" x14ac:dyDescent="0.25">
      <c r="A2601" t="s">
        <v>2102</v>
      </c>
      <c r="B2601">
        <v>2020</v>
      </c>
    </row>
    <row r="2602" spans="1:2" x14ac:dyDescent="0.25">
      <c r="A2602" t="s">
        <v>2552</v>
      </c>
      <c r="B2602">
        <v>2022</v>
      </c>
    </row>
    <row r="2603" spans="1:2" x14ac:dyDescent="0.25">
      <c r="A2603" t="s">
        <v>1724</v>
      </c>
      <c r="B2603">
        <v>2018</v>
      </c>
    </row>
    <row r="2604" spans="1:2" x14ac:dyDescent="0.25">
      <c r="A2604" t="s">
        <v>2566</v>
      </c>
      <c r="B2604">
        <v>2022</v>
      </c>
    </row>
    <row r="2605" spans="1:2" x14ac:dyDescent="0.25">
      <c r="A2605" t="s">
        <v>1725</v>
      </c>
      <c r="B2605">
        <v>2015</v>
      </c>
    </row>
    <row r="2606" spans="1:2" x14ac:dyDescent="0.25">
      <c r="A2606" t="s">
        <v>1726</v>
      </c>
      <c r="B2606">
        <v>2018</v>
      </c>
    </row>
    <row r="2607" spans="1:2" x14ac:dyDescent="0.25">
      <c r="A2607" s="3" t="s">
        <v>1727</v>
      </c>
      <c r="B2607">
        <v>2013</v>
      </c>
    </row>
    <row r="2608" spans="1:2" x14ac:dyDescent="0.25">
      <c r="A2608" t="s">
        <v>3073</v>
      </c>
      <c r="B2608">
        <v>2024</v>
      </c>
    </row>
    <row r="2609" spans="1:2" x14ac:dyDescent="0.25">
      <c r="A2609" t="s">
        <v>2376</v>
      </c>
      <c r="B2609">
        <v>2021</v>
      </c>
    </row>
    <row r="2610" spans="1:2" x14ac:dyDescent="0.25">
      <c r="A2610" t="s">
        <v>1728</v>
      </c>
      <c r="B2610">
        <v>2015</v>
      </c>
    </row>
    <row r="2611" spans="1:2" x14ac:dyDescent="0.25">
      <c r="A2611" s="3" t="s">
        <v>1729</v>
      </c>
      <c r="B2611">
        <v>2015</v>
      </c>
    </row>
    <row r="2612" spans="1:2" x14ac:dyDescent="0.25">
      <c r="A2612" s="3" t="s">
        <v>1730</v>
      </c>
      <c r="B2612">
        <v>2013</v>
      </c>
    </row>
    <row r="2613" spans="1:2" x14ac:dyDescent="0.25">
      <c r="A2613" t="s">
        <v>1731</v>
      </c>
      <c r="B2613">
        <v>2015</v>
      </c>
    </row>
    <row r="2614" spans="1:2" x14ac:dyDescent="0.25">
      <c r="A2614" t="s">
        <v>1732</v>
      </c>
      <c r="B2614">
        <v>2018</v>
      </c>
    </row>
    <row r="2615" spans="1:2" x14ac:dyDescent="0.25">
      <c r="A2615" t="s">
        <v>1890</v>
      </c>
      <c r="B2615">
        <v>2018</v>
      </c>
    </row>
    <row r="2616" spans="1:2" x14ac:dyDescent="0.25">
      <c r="A2616" t="s">
        <v>1733</v>
      </c>
      <c r="B2616">
        <v>2018</v>
      </c>
    </row>
    <row r="2617" spans="1:2" x14ac:dyDescent="0.25">
      <c r="A2617" t="s">
        <v>2285</v>
      </c>
      <c r="B2617">
        <v>2017</v>
      </c>
    </row>
    <row r="2618" spans="1:2" x14ac:dyDescent="0.25">
      <c r="A2618" s="3" t="s">
        <v>1734</v>
      </c>
      <c r="B2618">
        <v>2014</v>
      </c>
    </row>
    <row r="2619" spans="1:2" x14ac:dyDescent="0.25">
      <c r="A2619" t="s">
        <v>1735</v>
      </c>
      <c r="B2619">
        <v>2014</v>
      </c>
    </row>
    <row r="2620" spans="1:2" x14ac:dyDescent="0.25">
      <c r="A2620" t="s">
        <v>2140</v>
      </c>
      <c r="B2620">
        <v>2020</v>
      </c>
    </row>
    <row r="2621" spans="1:2" x14ac:dyDescent="0.25">
      <c r="A2621" s="3" t="s">
        <v>1736</v>
      </c>
      <c r="B2621">
        <v>2013</v>
      </c>
    </row>
    <row r="2622" spans="1:2" x14ac:dyDescent="0.25">
      <c r="A2622" t="s">
        <v>1737</v>
      </c>
      <c r="B2622">
        <v>2015</v>
      </c>
    </row>
    <row r="2623" spans="1:2" x14ac:dyDescent="0.25">
      <c r="A2623" t="s">
        <v>1738</v>
      </c>
      <c r="B2623">
        <v>2013</v>
      </c>
    </row>
    <row r="2624" spans="1:2" x14ac:dyDescent="0.25">
      <c r="A2624" s="3" t="s">
        <v>1739</v>
      </c>
      <c r="B2624">
        <v>2013</v>
      </c>
    </row>
    <row r="2625" spans="1:2" x14ac:dyDescent="0.25">
      <c r="A2625" t="s">
        <v>1740</v>
      </c>
      <c r="B2625">
        <v>2018</v>
      </c>
    </row>
    <row r="2626" spans="1:2" x14ac:dyDescent="0.25">
      <c r="A2626" s="3" t="s">
        <v>1741</v>
      </c>
      <c r="B2626">
        <v>2018</v>
      </c>
    </row>
    <row r="2627" spans="1:2" x14ac:dyDescent="0.25">
      <c r="A2627" t="s">
        <v>2668</v>
      </c>
      <c r="B2627">
        <v>2022</v>
      </c>
    </row>
    <row r="2628" spans="1:2" x14ac:dyDescent="0.25">
      <c r="A2628" t="s">
        <v>2105</v>
      </c>
      <c r="B2628">
        <v>2020</v>
      </c>
    </row>
    <row r="2629" spans="1:2" x14ac:dyDescent="0.25">
      <c r="A2629" s="3" t="s">
        <v>1742</v>
      </c>
      <c r="B2629">
        <v>2014</v>
      </c>
    </row>
    <row r="2630" spans="1:2" x14ac:dyDescent="0.25">
      <c r="A2630" t="s">
        <v>1743</v>
      </c>
      <c r="B2630">
        <v>2019</v>
      </c>
    </row>
    <row r="2631" spans="1:2" x14ac:dyDescent="0.25">
      <c r="A2631" t="s">
        <v>1744</v>
      </c>
      <c r="B2631">
        <v>2016</v>
      </c>
    </row>
    <row r="2632" spans="1:2" x14ac:dyDescent="0.25">
      <c r="A2632" t="s">
        <v>2418</v>
      </c>
      <c r="B2632">
        <v>2021</v>
      </c>
    </row>
    <row r="2633" spans="1:2" x14ac:dyDescent="0.25">
      <c r="A2633" t="s">
        <v>1745</v>
      </c>
      <c r="B2633">
        <v>2014</v>
      </c>
    </row>
    <row r="2634" spans="1:2" x14ac:dyDescent="0.25">
      <c r="A2634" t="s">
        <v>2785</v>
      </c>
      <c r="B2634">
        <v>2023</v>
      </c>
    </row>
    <row r="2635" spans="1:2" x14ac:dyDescent="0.25">
      <c r="A2635" t="s">
        <v>1746</v>
      </c>
      <c r="B2635">
        <v>2016</v>
      </c>
    </row>
    <row r="2636" spans="1:2" x14ac:dyDescent="0.25">
      <c r="A2636" s="3" t="s">
        <v>1747</v>
      </c>
      <c r="B2636">
        <v>2016</v>
      </c>
    </row>
    <row r="2637" spans="1:2" x14ac:dyDescent="0.25">
      <c r="A2637" t="s">
        <v>1748</v>
      </c>
      <c r="B2637">
        <v>2018</v>
      </c>
    </row>
    <row r="2638" spans="1:2" x14ac:dyDescent="0.25">
      <c r="A2638" t="s">
        <v>3069</v>
      </c>
      <c r="B2638">
        <v>2024</v>
      </c>
    </row>
    <row r="2639" spans="1:2" x14ac:dyDescent="0.25">
      <c r="A2639" t="s">
        <v>2655</v>
      </c>
      <c r="B2639">
        <v>2022</v>
      </c>
    </row>
    <row r="2640" spans="1:2" x14ac:dyDescent="0.25">
      <c r="A2640" s="3" t="s">
        <v>1749</v>
      </c>
      <c r="B2640">
        <v>2013</v>
      </c>
    </row>
    <row r="2641" spans="1:2" x14ac:dyDescent="0.25">
      <c r="A2641" t="s">
        <v>2843</v>
      </c>
      <c r="B2641">
        <v>2023</v>
      </c>
    </row>
    <row r="2642" spans="1:2" x14ac:dyDescent="0.25">
      <c r="A2642" t="s">
        <v>2454</v>
      </c>
      <c r="B2642">
        <v>2021</v>
      </c>
    </row>
    <row r="2643" spans="1:2" x14ac:dyDescent="0.25">
      <c r="A2643" t="s">
        <v>1750</v>
      </c>
      <c r="B2643">
        <v>2014</v>
      </c>
    </row>
    <row r="2644" spans="1:2" x14ac:dyDescent="0.25">
      <c r="A2644" t="s">
        <v>2254</v>
      </c>
      <c r="B2644">
        <v>2020</v>
      </c>
    </row>
    <row r="2645" spans="1:2" x14ac:dyDescent="0.25">
      <c r="A2645" s="3" t="s">
        <v>1751</v>
      </c>
      <c r="B2645">
        <v>2014</v>
      </c>
    </row>
    <row r="2646" spans="1:2" x14ac:dyDescent="0.25">
      <c r="A2646" s="3" t="s">
        <v>1752</v>
      </c>
      <c r="B2646">
        <v>2013</v>
      </c>
    </row>
    <row r="2647" spans="1:2" x14ac:dyDescent="0.25">
      <c r="A2647" t="s">
        <v>3066</v>
      </c>
      <c r="B2647">
        <v>2024</v>
      </c>
    </row>
    <row r="2648" spans="1:2" x14ac:dyDescent="0.25">
      <c r="A2648" t="s">
        <v>2553</v>
      </c>
      <c r="B2648">
        <v>2022</v>
      </c>
    </row>
    <row r="2649" spans="1:2" x14ac:dyDescent="0.25">
      <c r="A2649" s="3" t="s">
        <v>1753</v>
      </c>
      <c r="B2649">
        <v>2013</v>
      </c>
    </row>
    <row r="2650" spans="1:2" x14ac:dyDescent="0.25">
      <c r="A2650" t="s">
        <v>1754</v>
      </c>
      <c r="B2650">
        <v>2017</v>
      </c>
    </row>
    <row r="2651" spans="1:2" x14ac:dyDescent="0.25">
      <c r="A2651" t="s">
        <v>2682</v>
      </c>
      <c r="B2651">
        <v>2022</v>
      </c>
    </row>
    <row r="2652" spans="1:2" x14ac:dyDescent="0.25">
      <c r="A2652" s="3" t="s">
        <v>1755</v>
      </c>
      <c r="B2652">
        <v>2015</v>
      </c>
    </row>
    <row r="2653" spans="1:2" x14ac:dyDescent="0.25">
      <c r="A2653" s="3" t="s">
        <v>1756</v>
      </c>
      <c r="B2653">
        <v>2013</v>
      </c>
    </row>
    <row r="2654" spans="1:2" x14ac:dyDescent="0.25">
      <c r="A2654" t="s">
        <v>2012</v>
      </c>
      <c r="B2654">
        <v>2017</v>
      </c>
    </row>
    <row r="2655" spans="1:2" x14ac:dyDescent="0.25">
      <c r="A2655" t="s">
        <v>1757</v>
      </c>
      <c r="B2655">
        <v>2017</v>
      </c>
    </row>
    <row r="2656" spans="1:2" x14ac:dyDescent="0.25">
      <c r="A2656" t="s">
        <v>2517</v>
      </c>
      <c r="B2656">
        <v>2019</v>
      </c>
    </row>
    <row r="2657" spans="1:2" x14ac:dyDescent="0.25">
      <c r="A2657" t="s">
        <v>1758</v>
      </c>
      <c r="B2657">
        <v>2014</v>
      </c>
    </row>
    <row r="2658" spans="1:2" x14ac:dyDescent="0.25">
      <c r="A2658" t="s">
        <v>1759</v>
      </c>
      <c r="B2658">
        <v>2014</v>
      </c>
    </row>
    <row r="2659" spans="1:2" x14ac:dyDescent="0.25">
      <c r="A2659" s="3" t="s">
        <v>1760</v>
      </c>
      <c r="B2659">
        <v>2013</v>
      </c>
    </row>
    <row r="2660" spans="1:2" x14ac:dyDescent="0.25">
      <c r="A2660" s="3" t="s">
        <v>1761</v>
      </c>
      <c r="B2660">
        <v>2015</v>
      </c>
    </row>
    <row r="2661" spans="1:2" x14ac:dyDescent="0.25">
      <c r="A2661" t="s">
        <v>1762</v>
      </c>
      <c r="B2661">
        <v>2016</v>
      </c>
    </row>
    <row r="2662" spans="1:2" x14ac:dyDescent="0.25">
      <c r="A2662" t="s">
        <v>2069</v>
      </c>
      <c r="B2662">
        <v>2020</v>
      </c>
    </row>
    <row r="2663" spans="1:2" x14ac:dyDescent="0.25">
      <c r="A2663" t="s">
        <v>2135</v>
      </c>
      <c r="B2663">
        <v>2020</v>
      </c>
    </row>
    <row r="2664" spans="1:2" x14ac:dyDescent="0.25">
      <c r="A2664" t="s">
        <v>2690</v>
      </c>
      <c r="B2664">
        <v>2021</v>
      </c>
    </row>
    <row r="2665" spans="1:2" x14ac:dyDescent="0.25">
      <c r="A2665" s="3" t="s">
        <v>1763</v>
      </c>
      <c r="B2665">
        <v>2013</v>
      </c>
    </row>
    <row r="2666" spans="1:2" x14ac:dyDescent="0.25">
      <c r="A2666" s="3" t="s">
        <v>1764</v>
      </c>
      <c r="B2666">
        <v>2013</v>
      </c>
    </row>
    <row r="2667" spans="1:2" x14ac:dyDescent="0.25">
      <c r="A2667" t="s">
        <v>1765</v>
      </c>
      <c r="B2667">
        <v>2015</v>
      </c>
    </row>
    <row r="2668" spans="1:2" x14ac:dyDescent="0.25">
      <c r="A2668" s="3" t="s">
        <v>1766</v>
      </c>
      <c r="B2668">
        <v>2013</v>
      </c>
    </row>
    <row r="2669" spans="1:2" x14ac:dyDescent="0.25">
      <c r="A2669" t="s">
        <v>1767</v>
      </c>
      <c r="B2669">
        <v>2016</v>
      </c>
    </row>
    <row r="2670" spans="1:2" x14ac:dyDescent="0.25">
      <c r="A2670" t="s">
        <v>2365</v>
      </c>
      <c r="B2670">
        <v>2021</v>
      </c>
    </row>
    <row r="2671" spans="1:2" x14ac:dyDescent="0.25">
      <c r="A2671" t="s">
        <v>1768</v>
      </c>
      <c r="B2671">
        <v>2019</v>
      </c>
    </row>
    <row r="2672" spans="1:2" x14ac:dyDescent="0.25">
      <c r="A2672" s="3" t="s">
        <v>1769</v>
      </c>
      <c r="B2672">
        <v>2014</v>
      </c>
    </row>
    <row r="2673" spans="1:2" x14ac:dyDescent="0.25">
      <c r="A2673" t="s">
        <v>1770</v>
      </c>
      <c r="B2673">
        <v>2014</v>
      </c>
    </row>
    <row r="2674" spans="1:2" x14ac:dyDescent="0.25">
      <c r="A2674" s="3" t="s">
        <v>1771</v>
      </c>
      <c r="B2674">
        <v>2017</v>
      </c>
    </row>
    <row r="2675" spans="1:2" x14ac:dyDescent="0.25">
      <c r="A2675" t="s">
        <v>1772</v>
      </c>
      <c r="B2675">
        <v>2014</v>
      </c>
    </row>
    <row r="2676" spans="1:2" x14ac:dyDescent="0.25">
      <c r="A2676" s="3" t="s">
        <v>1773</v>
      </c>
      <c r="B2676">
        <v>2014</v>
      </c>
    </row>
    <row r="2677" spans="1:2" x14ac:dyDescent="0.25">
      <c r="A2677" s="3" t="s">
        <v>1774</v>
      </c>
      <c r="B2677">
        <v>2013</v>
      </c>
    </row>
    <row r="2678" spans="1:2" x14ac:dyDescent="0.25">
      <c r="A2678" t="s">
        <v>1775</v>
      </c>
      <c r="B2678">
        <v>2019</v>
      </c>
    </row>
    <row r="2679" spans="1:2" x14ac:dyDescent="0.25">
      <c r="A2679" t="s">
        <v>1776</v>
      </c>
      <c r="B2679">
        <v>2015</v>
      </c>
    </row>
    <row r="2680" spans="1:2" x14ac:dyDescent="0.25">
      <c r="A2680" t="s">
        <v>1777</v>
      </c>
      <c r="B2680">
        <v>2019</v>
      </c>
    </row>
    <row r="2681" spans="1:2" x14ac:dyDescent="0.25">
      <c r="A2681" s="3" t="s">
        <v>1778</v>
      </c>
      <c r="B2681">
        <v>2014</v>
      </c>
    </row>
    <row r="2682" spans="1:2" x14ac:dyDescent="0.25">
      <c r="A2682" t="s">
        <v>2804</v>
      </c>
      <c r="B2682">
        <v>2023</v>
      </c>
    </row>
    <row r="2683" spans="1:2" x14ac:dyDescent="0.25">
      <c r="A2683" s="3" t="s">
        <v>1779</v>
      </c>
      <c r="B2683">
        <v>2013</v>
      </c>
    </row>
    <row r="2684" spans="1:2" x14ac:dyDescent="0.25">
      <c r="A2684" t="s">
        <v>1780</v>
      </c>
      <c r="B2684">
        <v>2018</v>
      </c>
    </row>
    <row r="2685" spans="1:2" x14ac:dyDescent="0.25">
      <c r="A2685" t="s">
        <v>2560</v>
      </c>
      <c r="B2685">
        <v>2022</v>
      </c>
    </row>
    <row r="2686" spans="1:2" x14ac:dyDescent="0.25">
      <c r="A2686" t="s">
        <v>1781</v>
      </c>
      <c r="B2686">
        <v>2017</v>
      </c>
    </row>
    <row r="2687" spans="1:2" x14ac:dyDescent="0.25">
      <c r="A2687" t="s">
        <v>2574</v>
      </c>
      <c r="B2687">
        <v>2022</v>
      </c>
    </row>
    <row r="2688" spans="1:2" x14ac:dyDescent="0.25">
      <c r="A2688" t="s">
        <v>1782</v>
      </c>
      <c r="B2688">
        <v>2016</v>
      </c>
    </row>
    <row r="2689" spans="1:2" x14ac:dyDescent="0.25">
      <c r="A2689" t="s">
        <v>2274</v>
      </c>
      <c r="B2689">
        <v>2018</v>
      </c>
    </row>
    <row r="2690" spans="1:2" x14ac:dyDescent="0.25">
      <c r="A2690" t="s">
        <v>1783</v>
      </c>
      <c r="B2690">
        <v>2015</v>
      </c>
    </row>
    <row r="2691" spans="1:2" x14ac:dyDescent="0.25">
      <c r="A2691" s="3" t="s">
        <v>1784</v>
      </c>
      <c r="B2691">
        <v>2012</v>
      </c>
    </row>
    <row r="2692" spans="1:2" x14ac:dyDescent="0.25">
      <c r="A2692" s="3" t="s">
        <v>1785</v>
      </c>
      <c r="B2692">
        <v>2013</v>
      </c>
    </row>
    <row r="2693" spans="1:2" x14ac:dyDescent="0.25">
      <c r="A2693" t="s">
        <v>2991</v>
      </c>
      <c r="B2693">
        <v>2024</v>
      </c>
    </row>
    <row r="2694" spans="1:2" x14ac:dyDescent="0.25">
      <c r="A2694" t="s">
        <v>2800</v>
      </c>
      <c r="B2694">
        <v>2023</v>
      </c>
    </row>
    <row r="2695" spans="1:2" x14ac:dyDescent="0.25">
      <c r="A2695" t="s">
        <v>1786</v>
      </c>
      <c r="B2695">
        <v>2016</v>
      </c>
    </row>
    <row r="2696" spans="1:2" x14ac:dyDescent="0.25">
      <c r="A2696" t="s">
        <v>2823</v>
      </c>
      <c r="B2696">
        <v>2023</v>
      </c>
    </row>
    <row r="2697" spans="1:2" x14ac:dyDescent="0.25">
      <c r="A2697" t="s">
        <v>3075</v>
      </c>
      <c r="B2697">
        <v>2024</v>
      </c>
    </row>
    <row r="2698" spans="1:2" x14ac:dyDescent="0.25">
      <c r="A2698" t="s">
        <v>1787</v>
      </c>
      <c r="B2698">
        <v>2016</v>
      </c>
    </row>
    <row r="2699" spans="1:2" x14ac:dyDescent="0.25">
      <c r="A2699" t="s">
        <v>3058</v>
      </c>
      <c r="B2699">
        <v>2024</v>
      </c>
    </row>
    <row r="2700" spans="1:2" x14ac:dyDescent="0.25">
      <c r="A2700" s="3" t="s">
        <v>1788</v>
      </c>
      <c r="B2700">
        <v>2013</v>
      </c>
    </row>
    <row r="2701" spans="1:2" x14ac:dyDescent="0.25">
      <c r="A2701" t="s">
        <v>1789</v>
      </c>
      <c r="B2701">
        <v>2019</v>
      </c>
    </row>
    <row r="2702" spans="1:2" x14ac:dyDescent="0.25">
      <c r="A2702" t="s">
        <v>1790</v>
      </c>
      <c r="B2702">
        <v>2018</v>
      </c>
    </row>
    <row r="2703" spans="1:2" x14ac:dyDescent="0.25">
      <c r="A2703" s="3" t="s">
        <v>1791</v>
      </c>
      <c r="B2703">
        <v>2013</v>
      </c>
    </row>
    <row r="2704" spans="1:2" x14ac:dyDescent="0.25">
      <c r="A2704" t="s">
        <v>1792</v>
      </c>
      <c r="B2704">
        <v>2014</v>
      </c>
    </row>
    <row r="2705" spans="1:2" x14ac:dyDescent="0.25">
      <c r="A2705" t="s">
        <v>2713</v>
      </c>
      <c r="B2705">
        <v>2021</v>
      </c>
    </row>
    <row r="2706" spans="1:2" x14ac:dyDescent="0.25">
      <c r="A2706" s="3" t="s">
        <v>1793</v>
      </c>
      <c r="B2706">
        <v>2016</v>
      </c>
    </row>
    <row r="2707" spans="1:2" x14ac:dyDescent="0.25">
      <c r="A2707" s="3" t="s">
        <v>1794</v>
      </c>
      <c r="B2707">
        <v>2013</v>
      </c>
    </row>
    <row r="2708" spans="1:2" x14ac:dyDescent="0.25">
      <c r="A2708" t="s">
        <v>3000</v>
      </c>
      <c r="B2708">
        <v>2024</v>
      </c>
    </row>
    <row r="2709" spans="1:2" x14ac:dyDescent="0.25">
      <c r="A2709" s="3" t="s">
        <v>1795</v>
      </c>
      <c r="B2709">
        <v>2013</v>
      </c>
    </row>
    <row r="2710" spans="1:2" x14ac:dyDescent="0.25">
      <c r="A2710" t="s">
        <v>1796</v>
      </c>
      <c r="B2710">
        <v>2017</v>
      </c>
    </row>
    <row r="2711" spans="1:2" x14ac:dyDescent="0.25">
      <c r="A2711" t="s">
        <v>1797</v>
      </c>
      <c r="B2711">
        <v>2014</v>
      </c>
    </row>
    <row r="2712" spans="1:2" x14ac:dyDescent="0.25">
      <c r="A2712" t="s">
        <v>2290</v>
      </c>
      <c r="B2712">
        <v>2018</v>
      </c>
    </row>
    <row r="2713" spans="1:2" x14ac:dyDescent="0.25">
      <c r="A2713" s="3" t="s">
        <v>1798</v>
      </c>
      <c r="B2713">
        <v>2018</v>
      </c>
    </row>
    <row r="2714" spans="1:2" x14ac:dyDescent="0.25">
      <c r="A2714" s="3" t="s">
        <v>1799</v>
      </c>
      <c r="B2714">
        <v>2013</v>
      </c>
    </row>
    <row r="2715" spans="1:2" x14ac:dyDescent="0.25">
      <c r="A2715" t="s">
        <v>1800</v>
      </c>
      <c r="B2715">
        <v>2019</v>
      </c>
    </row>
    <row r="2716" spans="1:2" x14ac:dyDescent="0.25">
      <c r="A2716" t="s">
        <v>2798</v>
      </c>
      <c r="B2716">
        <v>2023</v>
      </c>
    </row>
    <row r="2717" spans="1:2" x14ac:dyDescent="0.25">
      <c r="A2717" t="s">
        <v>1801</v>
      </c>
      <c r="B2717">
        <v>2016</v>
      </c>
    </row>
    <row r="2718" spans="1:2" x14ac:dyDescent="0.25">
      <c r="A2718" t="s">
        <v>2965</v>
      </c>
      <c r="B2718">
        <v>2024</v>
      </c>
    </row>
    <row r="2719" spans="1:2" x14ac:dyDescent="0.25">
      <c r="A2719" t="s">
        <v>2862</v>
      </c>
      <c r="B2719">
        <v>2023</v>
      </c>
    </row>
    <row r="2720" spans="1:2" x14ac:dyDescent="0.25">
      <c r="A2720" t="s">
        <v>1802</v>
      </c>
      <c r="B2720">
        <v>2019</v>
      </c>
    </row>
    <row r="2721" spans="1:2" x14ac:dyDescent="0.25">
      <c r="A2721" t="s">
        <v>1803</v>
      </c>
      <c r="B2721">
        <v>2017</v>
      </c>
    </row>
    <row r="2722" spans="1:2" x14ac:dyDescent="0.25">
      <c r="A2722" t="s">
        <v>1804</v>
      </c>
      <c r="B2722">
        <v>2019</v>
      </c>
    </row>
    <row r="2723" spans="1:2" x14ac:dyDescent="0.25">
      <c r="A2723" t="s">
        <v>2549</v>
      </c>
      <c r="B2723">
        <v>2022</v>
      </c>
    </row>
    <row r="2724" spans="1:2" x14ac:dyDescent="0.25">
      <c r="A2724" t="s">
        <v>2338</v>
      </c>
      <c r="B2724">
        <v>2021</v>
      </c>
    </row>
    <row r="2725" spans="1:2" x14ac:dyDescent="0.25">
      <c r="A2725" t="s">
        <v>1805</v>
      </c>
      <c r="B2725">
        <v>2017</v>
      </c>
    </row>
    <row r="2726" spans="1:2" x14ac:dyDescent="0.25">
      <c r="A2726" t="s">
        <v>1806</v>
      </c>
      <c r="B2726">
        <v>2016</v>
      </c>
    </row>
    <row r="2727" spans="1:2" x14ac:dyDescent="0.25">
      <c r="A2727" s="3" t="s">
        <v>1807</v>
      </c>
      <c r="B2727">
        <v>2015</v>
      </c>
    </row>
    <row r="2728" spans="1:2" x14ac:dyDescent="0.25">
      <c r="A2728" t="s">
        <v>1808</v>
      </c>
      <c r="B2728">
        <v>2015</v>
      </c>
    </row>
    <row r="2729" spans="1:2" x14ac:dyDescent="0.25">
      <c r="A2729" s="3" t="s">
        <v>1809</v>
      </c>
      <c r="B2729">
        <v>2013</v>
      </c>
    </row>
    <row r="2730" spans="1:2" x14ac:dyDescent="0.25">
      <c r="A2730" s="3" t="s">
        <v>1810</v>
      </c>
      <c r="B2730">
        <v>2013</v>
      </c>
    </row>
    <row r="2731" spans="1:2" x14ac:dyDescent="0.25">
      <c r="A2731" s="3" t="s">
        <v>1811</v>
      </c>
      <c r="B2731">
        <v>2013</v>
      </c>
    </row>
    <row r="2732" spans="1:2" x14ac:dyDescent="0.25">
      <c r="A2732" t="s">
        <v>2593</v>
      </c>
      <c r="B2732">
        <v>2022</v>
      </c>
    </row>
    <row r="2733" spans="1:2" x14ac:dyDescent="0.25">
      <c r="A2733" s="3" t="s">
        <v>1812</v>
      </c>
      <c r="B2733">
        <v>2015</v>
      </c>
    </row>
    <row r="2734" spans="1:2" x14ac:dyDescent="0.25">
      <c r="A2734" t="s">
        <v>2273</v>
      </c>
      <c r="B2734">
        <v>2015</v>
      </c>
    </row>
    <row r="2735" spans="1:2" x14ac:dyDescent="0.25">
      <c r="A2735" s="3" t="s">
        <v>1813</v>
      </c>
      <c r="B2735">
        <v>2014</v>
      </c>
    </row>
    <row r="2736" spans="1:2" x14ac:dyDescent="0.25">
      <c r="A2736" t="s">
        <v>1895</v>
      </c>
      <c r="B2736">
        <v>2017</v>
      </c>
    </row>
    <row r="2737" spans="1:2" x14ac:dyDescent="0.25">
      <c r="A2737" s="3" t="s">
        <v>1814</v>
      </c>
      <c r="B2737">
        <v>2013</v>
      </c>
    </row>
    <row r="2738" spans="1:2" x14ac:dyDescent="0.25">
      <c r="A2738" s="3" t="s">
        <v>1815</v>
      </c>
      <c r="B2738">
        <v>2015</v>
      </c>
    </row>
    <row r="2739" spans="1:2" x14ac:dyDescent="0.25">
      <c r="A2739" t="s">
        <v>1816</v>
      </c>
      <c r="B2739">
        <v>2017</v>
      </c>
    </row>
    <row r="2740" spans="1:2" x14ac:dyDescent="0.25">
      <c r="A2740" t="s">
        <v>2406</v>
      </c>
      <c r="B2740">
        <v>2021</v>
      </c>
    </row>
    <row r="2741" spans="1:2" x14ac:dyDescent="0.25">
      <c r="A2741" t="s">
        <v>1817</v>
      </c>
      <c r="B2741">
        <v>2013</v>
      </c>
    </row>
    <row r="2742" spans="1:2" x14ac:dyDescent="0.25">
      <c r="A2742" t="s">
        <v>2000</v>
      </c>
      <c r="B2742">
        <v>2013</v>
      </c>
    </row>
    <row r="2743" spans="1:2" x14ac:dyDescent="0.25">
      <c r="A2743" s="3" t="s">
        <v>1818</v>
      </c>
      <c r="B2743">
        <v>2015</v>
      </c>
    </row>
    <row r="2744" spans="1:2" x14ac:dyDescent="0.25">
      <c r="A2744" t="s">
        <v>1819</v>
      </c>
      <c r="B2744">
        <v>2019</v>
      </c>
    </row>
    <row r="2745" spans="1:2" x14ac:dyDescent="0.25">
      <c r="A2745" t="s">
        <v>1820</v>
      </c>
      <c r="B2745">
        <v>2019</v>
      </c>
    </row>
    <row r="2746" spans="1:2" x14ac:dyDescent="0.25">
      <c r="A2746" t="s">
        <v>1821</v>
      </c>
      <c r="B2746">
        <v>2019</v>
      </c>
    </row>
    <row r="2747" spans="1:2" x14ac:dyDescent="0.25">
      <c r="A2747" t="s">
        <v>2627</v>
      </c>
      <c r="B2747">
        <v>2022</v>
      </c>
    </row>
    <row r="2748" spans="1:2" x14ac:dyDescent="0.25">
      <c r="A2748" t="s">
        <v>2445</v>
      </c>
      <c r="B2748">
        <v>2021</v>
      </c>
    </row>
    <row r="2749" spans="1:2" x14ac:dyDescent="0.25">
      <c r="A2749" t="s">
        <v>1822</v>
      </c>
      <c r="B2749">
        <v>2013</v>
      </c>
    </row>
    <row r="2750" spans="1:2" x14ac:dyDescent="0.25">
      <c r="A2750" s="3" t="s">
        <v>1823</v>
      </c>
      <c r="B2750">
        <v>2013</v>
      </c>
    </row>
    <row r="2751" spans="1:2" x14ac:dyDescent="0.25">
      <c r="A2751" s="3" t="s">
        <v>1824</v>
      </c>
      <c r="B2751">
        <v>2013</v>
      </c>
    </row>
    <row r="2752" spans="1:2" x14ac:dyDescent="0.25">
      <c r="A2752" t="s">
        <v>1825</v>
      </c>
      <c r="B2752">
        <v>2017</v>
      </c>
    </row>
    <row r="2753" spans="1:2" x14ac:dyDescent="0.25">
      <c r="A2753" s="3" t="s">
        <v>1826</v>
      </c>
      <c r="B2753">
        <v>2013</v>
      </c>
    </row>
    <row r="2754" spans="1:2" x14ac:dyDescent="0.25">
      <c r="A2754" t="s">
        <v>1827</v>
      </c>
      <c r="B2754">
        <v>2019</v>
      </c>
    </row>
    <row r="2755" spans="1:2" x14ac:dyDescent="0.25">
      <c r="A2755" s="3" t="s">
        <v>1828</v>
      </c>
      <c r="B2755">
        <v>2016</v>
      </c>
    </row>
    <row r="2756" spans="1:2" x14ac:dyDescent="0.25">
      <c r="A2756" t="s">
        <v>1829</v>
      </c>
      <c r="B2756">
        <v>2015</v>
      </c>
    </row>
    <row r="2757" spans="1:2" x14ac:dyDescent="0.25">
      <c r="A2757" s="3" t="s">
        <v>1830</v>
      </c>
      <c r="B2757">
        <v>2015</v>
      </c>
    </row>
    <row r="2758" spans="1:2" x14ac:dyDescent="0.25">
      <c r="A2758" t="s">
        <v>2468</v>
      </c>
      <c r="B2758">
        <v>2020</v>
      </c>
    </row>
    <row r="2759" spans="1:2" x14ac:dyDescent="0.25">
      <c r="A2759" s="3" t="s">
        <v>1831</v>
      </c>
      <c r="B2759">
        <v>2013</v>
      </c>
    </row>
    <row r="2760" spans="1:2" x14ac:dyDescent="0.25">
      <c r="A2760" t="s">
        <v>1832</v>
      </c>
      <c r="B2760">
        <v>2015</v>
      </c>
    </row>
    <row r="2761" spans="1:2" x14ac:dyDescent="0.25">
      <c r="A2761" s="3" t="s">
        <v>1833</v>
      </c>
      <c r="B2761">
        <v>2014</v>
      </c>
    </row>
    <row r="2762" spans="1:2" x14ac:dyDescent="0.25">
      <c r="A2762" t="s">
        <v>1834</v>
      </c>
      <c r="B2762">
        <v>2019</v>
      </c>
    </row>
    <row r="2763" spans="1:2" x14ac:dyDescent="0.25">
      <c r="A2763" t="s">
        <v>2270</v>
      </c>
      <c r="B2763">
        <v>2019</v>
      </c>
    </row>
    <row r="2764" spans="1:2" x14ac:dyDescent="0.25">
      <c r="A2764" t="s">
        <v>2587</v>
      </c>
      <c r="B2764">
        <v>2022</v>
      </c>
    </row>
    <row r="2765" spans="1:2" x14ac:dyDescent="0.25">
      <c r="A2765" s="3" t="s">
        <v>1835</v>
      </c>
      <c r="B2765">
        <v>2013</v>
      </c>
    </row>
    <row r="2766" spans="1:2" x14ac:dyDescent="0.25">
      <c r="A2766" t="s">
        <v>1836</v>
      </c>
      <c r="B2766">
        <v>2014</v>
      </c>
    </row>
    <row r="2767" spans="1:2" x14ac:dyDescent="0.25">
      <c r="A2767" t="s">
        <v>1837</v>
      </c>
      <c r="B2767">
        <v>2019</v>
      </c>
    </row>
    <row r="2768" spans="1:2" x14ac:dyDescent="0.25">
      <c r="A2768" t="s">
        <v>1838</v>
      </c>
      <c r="B2768">
        <v>2018</v>
      </c>
    </row>
    <row r="2769" spans="1:2" x14ac:dyDescent="0.25">
      <c r="A2769" t="s">
        <v>1839</v>
      </c>
      <c r="B2769">
        <v>2015</v>
      </c>
    </row>
    <row r="2770" spans="1:2" x14ac:dyDescent="0.25">
      <c r="A2770" s="3" t="s">
        <v>1840</v>
      </c>
      <c r="B2770">
        <v>2016</v>
      </c>
    </row>
    <row r="2771" spans="1:2" x14ac:dyDescent="0.25">
      <c r="A2771" t="s">
        <v>2529</v>
      </c>
      <c r="B2771">
        <v>2019</v>
      </c>
    </row>
    <row r="2772" spans="1:2" x14ac:dyDescent="0.25">
      <c r="A2772" t="s">
        <v>2949</v>
      </c>
      <c r="B2772">
        <v>2023</v>
      </c>
    </row>
    <row r="2773" spans="1:2" x14ac:dyDescent="0.25">
      <c r="A2773" t="s">
        <v>2268</v>
      </c>
      <c r="B2773">
        <v>2017</v>
      </c>
    </row>
    <row r="2774" spans="1:2" x14ac:dyDescent="0.25">
      <c r="A2774" t="s">
        <v>2548</v>
      </c>
      <c r="B2774">
        <v>2022</v>
      </c>
    </row>
    <row r="2775" spans="1:2" x14ac:dyDescent="0.25">
      <c r="A2775" t="s">
        <v>1841</v>
      </c>
      <c r="B2775">
        <v>2018</v>
      </c>
    </row>
    <row r="2776" spans="1:2" x14ac:dyDescent="0.25">
      <c r="A2776" t="s">
        <v>1842</v>
      </c>
      <c r="B2776">
        <v>2018</v>
      </c>
    </row>
    <row r="2777" spans="1:2" x14ac:dyDescent="0.25">
      <c r="A2777" t="s">
        <v>3080</v>
      </c>
      <c r="B2777">
        <v>2024</v>
      </c>
    </row>
    <row r="2778" spans="1:2" x14ac:dyDescent="0.25">
      <c r="A2778" t="s">
        <v>2065</v>
      </c>
      <c r="B2778">
        <v>2020</v>
      </c>
    </row>
    <row r="2779" spans="1:2" x14ac:dyDescent="0.25">
      <c r="A2779" t="s">
        <v>1843</v>
      </c>
      <c r="B2779">
        <v>2019</v>
      </c>
    </row>
    <row r="2780" spans="1:2" x14ac:dyDescent="0.25">
      <c r="A2780" t="s">
        <v>2470</v>
      </c>
      <c r="B2780">
        <v>2021</v>
      </c>
    </row>
    <row r="2781" spans="1:2" x14ac:dyDescent="0.25">
      <c r="A2781" s="3" t="s">
        <v>1844</v>
      </c>
      <c r="B2781">
        <v>2013</v>
      </c>
    </row>
    <row r="2782" spans="1:2" x14ac:dyDescent="0.25">
      <c r="A2782" t="s">
        <v>2787</v>
      </c>
      <c r="B2782">
        <v>2023</v>
      </c>
    </row>
    <row r="2783" spans="1:2" x14ac:dyDescent="0.25">
      <c r="A2783" t="s">
        <v>3049</v>
      </c>
      <c r="B2783">
        <v>2024</v>
      </c>
    </row>
    <row r="2784" spans="1:2" x14ac:dyDescent="0.25">
      <c r="A2784" s="3" t="s">
        <v>1845</v>
      </c>
      <c r="B2784">
        <v>2017</v>
      </c>
    </row>
    <row r="2785" spans="1:2" x14ac:dyDescent="0.25">
      <c r="A2785" t="s">
        <v>1846</v>
      </c>
      <c r="B2785">
        <v>2015</v>
      </c>
    </row>
    <row r="2786" spans="1:2" x14ac:dyDescent="0.25">
      <c r="A2786" t="s">
        <v>3032</v>
      </c>
      <c r="B2786">
        <v>2024</v>
      </c>
    </row>
    <row r="2787" spans="1:2" x14ac:dyDescent="0.25">
      <c r="A2787" s="3" t="s">
        <v>1847</v>
      </c>
      <c r="B2787">
        <v>2013</v>
      </c>
    </row>
    <row r="2788" spans="1:2" x14ac:dyDescent="0.25">
      <c r="A2788" s="3" t="s">
        <v>1848</v>
      </c>
      <c r="B2788">
        <v>2013</v>
      </c>
    </row>
    <row r="2789" spans="1:2" x14ac:dyDescent="0.25">
      <c r="A2789" t="s">
        <v>2760</v>
      </c>
      <c r="B2789">
        <v>2023</v>
      </c>
    </row>
    <row r="2790" spans="1:2" x14ac:dyDescent="0.25">
      <c r="A2790" t="s">
        <v>2370</v>
      </c>
      <c r="B2790">
        <v>2021</v>
      </c>
    </row>
    <row r="2791" spans="1:2" x14ac:dyDescent="0.25">
      <c r="A2791" s="3" t="s">
        <v>1849</v>
      </c>
      <c r="B2791">
        <v>2018</v>
      </c>
    </row>
    <row r="2792" spans="1:2" x14ac:dyDescent="0.25">
      <c r="A2792" t="s">
        <v>2086</v>
      </c>
      <c r="B2792">
        <v>2020</v>
      </c>
    </row>
    <row r="2793" spans="1:2" x14ac:dyDescent="0.25">
      <c r="A2793" t="s">
        <v>2639</v>
      </c>
      <c r="B2793">
        <v>2022</v>
      </c>
    </row>
    <row r="2794" spans="1:2" x14ac:dyDescent="0.25">
      <c r="A2794" s="3" t="s">
        <v>1850</v>
      </c>
      <c r="B2794">
        <v>2013</v>
      </c>
    </row>
    <row r="2795" spans="1:2" x14ac:dyDescent="0.25">
      <c r="A2795" t="s">
        <v>1851</v>
      </c>
      <c r="B2795">
        <v>2019</v>
      </c>
    </row>
    <row r="2796" spans="1:2" x14ac:dyDescent="0.25">
      <c r="A2796" t="s">
        <v>1852</v>
      </c>
      <c r="B2796">
        <v>2019</v>
      </c>
    </row>
    <row r="2797" spans="1:2" x14ac:dyDescent="0.25">
      <c r="A2797" t="s">
        <v>1853</v>
      </c>
      <c r="B2797">
        <v>2014</v>
      </c>
    </row>
    <row r="2798" spans="1:2" x14ac:dyDescent="0.25">
      <c r="A2798" s="3" t="s">
        <v>1854</v>
      </c>
      <c r="B2798">
        <v>2015</v>
      </c>
    </row>
    <row r="2799" spans="1:2" x14ac:dyDescent="0.25">
      <c r="A2799" t="s">
        <v>3254</v>
      </c>
      <c r="B2799">
        <v>2023</v>
      </c>
    </row>
    <row r="2800" spans="1:2" x14ac:dyDescent="0.25">
      <c r="A2800" s="3" t="s">
        <v>1855</v>
      </c>
      <c r="B2800">
        <v>2017</v>
      </c>
    </row>
    <row r="2801" spans="1:2" x14ac:dyDescent="0.25">
      <c r="A2801" t="s">
        <v>2733</v>
      </c>
      <c r="B2801">
        <v>2017</v>
      </c>
    </row>
    <row r="2802" spans="1:2" x14ac:dyDescent="0.25">
      <c r="A2802" t="s">
        <v>1856</v>
      </c>
      <c r="B2802">
        <v>2019</v>
      </c>
    </row>
    <row r="2803" spans="1:2" x14ac:dyDescent="0.25">
      <c r="A2803" t="s">
        <v>1857</v>
      </c>
      <c r="B2803">
        <v>2017</v>
      </c>
    </row>
    <row r="2804" spans="1:2" x14ac:dyDescent="0.25">
      <c r="A2804" t="s">
        <v>2811</v>
      </c>
      <c r="B2804">
        <v>2023</v>
      </c>
    </row>
    <row r="2805" spans="1:2" x14ac:dyDescent="0.25">
      <c r="A2805" s="3" t="s">
        <v>1858</v>
      </c>
      <c r="B2805">
        <v>2013</v>
      </c>
    </row>
    <row r="2806" spans="1:2" x14ac:dyDescent="0.25">
      <c r="A2806" t="s">
        <v>2305</v>
      </c>
      <c r="B2806">
        <v>2015</v>
      </c>
    </row>
    <row r="2807" spans="1:2" x14ac:dyDescent="0.25">
      <c r="A2807" s="3" t="s">
        <v>1859</v>
      </c>
      <c r="B2807">
        <v>2013</v>
      </c>
    </row>
    <row r="2808" spans="1:2" x14ac:dyDescent="0.25">
      <c r="A2808" t="s">
        <v>2542</v>
      </c>
      <c r="B2808">
        <v>2020</v>
      </c>
    </row>
    <row r="2809" spans="1:2" x14ac:dyDescent="0.25">
      <c r="A2809" t="s">
        <v>3246</v>
      </c>
      <c r="B2809">
        <v>2023</v>
      </c>
    </row>
    <row r="2810" spans="1:2" x14ac:dyDescent="0.25">
      <c r="A2810" s="3" t="s">
        <v>1860</v>
      </c>
      <c r="B2810">
        <v>2013</v>
      </c>
    </row>
    <row r="2811" spans="1:2" x14ac:dyDescent="0.25">
      <c r="A2811" t="s">
        <v>2596</v>
      </c>
      <c r="B2811">
        <v>2022</v>
      </c>
    </row>
    <row r="2812" spans="1:2" x14ac:dyDescent="0.25">
      <c r="A2812" t="s">
        <v>2531</v>
      </c>
      <c r="B2812">
        <v>2018</v>
      </c>
    </row>
    <row r="2813" spans="1:2" x14ac:dyDescent="0.25">
      <c r="A2813" s="3" t="s">
        <v>1861</v>
      </c>
      <c r="B2813">
        <v>2013</v>
      </c>
    </row>
    <row r="2814" spans="1:2" x14ac:dyDescent="0.25">
      <c r="A2814" t="s">
        <v>1862</v>
      </c>
      <c r="B2814">
        <v>2017</v>
      </c>
    </row>
    <row r="2815" spans="1:2" x14ac:dyDescent="0.25">
      <c r="A2815" s="3" t="s">
        <v>1863</v>
      </c>
      <c r="B2815">
        <v>2013</v>
      </c>
    </row>
    <row r="2816" spans="1:2" x14ac:dyDescent="0.25">
      <c r="A2816" s="3" t="s">
        <v>1864</v>
      </c>
      <c r="B2816">
        <v>2013</v>
      </c>
    </row>
    <row r="2817" spans="1:2" x14ac:dyDescent="0.25">
      <c r="A2817" t="s">
        <v>2735</v>
      </c>
      <c r="B2817">
        <v>2022</v>
      </c>
    </row>
    <row r="2818" spans="1:2" x14ac:dyDescent="0.25">
      <c r="A2818" s="3" t="s">
        <v>1865</v>
      </c>
      <c r="B2818">
        <v>2016</v>
      </c>
    </row>
    <row r="2819" spans="1:2" x14ac:dyDescent="0.25">
      <c r="A2819" t="s">
        <v>1866</v>
      </c>
      <c r="B2819">
        <v>2017</v>
      </c>
    </row>
    <row r="2820" spans="1:2" x14ac:dyDescent="0.25">
      <c r="A2820" t="s">
        <v>2510</v>
      </c>
      <c r="B2820">
        <v>2017</v>
      </c>
    </row>
    <row r="2821" spans="1:2" x14ac:dyDescent="0.25">
      <c r="A2821" s="3" t="s">
        <v>1867</v>
      </c>
      <c r="B2821">
        <v>2013</v>
      </c>
    </row>
    <row r="2822" spans="1:2" x14ac:dyDescent="0.25">
      <c r="A2822" t="s">
        <v>1868</v>
      </c>
      <c r="B2822">
        <v>2015</v>
      </c>
    </row>
    <row r="2823" spans="1:2" x14ac:dyDescent="0.25">
      <c r="A2823" t="s">
        <v>3044</v>
      </c>
      <c r="B2823">
        <v>2024</v>
      </c>
    </row>
    <row r="2824" spans="1:2" x14ac:dyDescent="0.25">
      <c r="A2824" t="s">
        <v>2714</v>
      </c>
      <c r="B2824">
        <v>2021</v>
      </c>
    </row>
    <row r="2825" spans="1:2" x14ac:dyDescent="0.25">
      <c r="A2825" t="s">
        <v>1869</v>
      </c>
      <c r="B2825">
        <v>2015</v>
      </c>
    </row>
    <row r="2826" spans="1:2" x14ac:dyDescent="0.25">
      <c r="A2826" t="s">
        <v>1870</v>
      </c>
      <c r="B2826">
        <v>2014</v>
      </c>
    </row>
    <row r="2827" spans="1:2" x14ac:dyDescent="0.25">
      <c r="A2827" t="s">
        <v>3054</v>
      </c>
      <c r="B2827">
        <v>2024</v>
      </c>
    </row>
    <row r="2828" spans="1:2" x14ac:dyDescent="0.25">
      <c r="A2828" s="3" t="s">
        <v>1871</v>
      </c>
      <c r="B2828">
        <v>2013</v>
      </c>
    </row>
    <row r="2829" spans="1:2" x14ac:dyDescent="0.25">
      <c r="A2829" s="3" t="s">
        <v>1872</v>
      </c>
      <c r="B2829">
        <v>2013</v>
      </c>
    </row>
    <row r="2830" spans="1:2" x14ac:dyDescent="0.25">
      <c r="A2830" t="s">
        <v>2722</v>
      </c>
      <c r="B2830">
        <v>2019</v>
      </c>
    </row>
    <row r="2831" spans="1:2" x14ac:dyDescent="0.25">
      <c r="A2831" t="s">
        <v>3268</v>
      </c>
      <c r="B2831">
        <v>2021</v>
      </c>
    </row>
    <row r="2832" spans="1:2" x14ac:dyDescent="0.25">
      <c r="A2832" t="s">
        <v>2721</v>
      </c>
      <c r="B2832">
        <v>2022</v>
      </c>
    </row>
    <row r="2833" spans="1:2" x14ac:dyDescent="0.25">
      <c r="A2833" t="s">
        <v>1873</v>
      </c>
      <c r="B2833">
        <v>2016</v>
      </c>
    </row>
    <row r="2834" spans="1:2" x14ac:dyDescent="0.25">
      <c r="A2834" t="s">
        <v>1874</v>
      </c>
      <c r="B2834">
        <v>2013</v>
      </c>
    </row>
    <row r="2835" spans="1:2" x14ac:dyDescent="0.25">
      <c r="A2835" t="s">
        <v>2586</v>
      </c>
      <c r="B2835">
        <v>2022</v>
      </c>
    </row>
    <row r="2836" spans="1:2" x14ac:dyDescent="0.25">
      <c r="A2836" t="s">
        <v>1875</v>
      </c>
      <c r="B2836">
        <v>2014</v>
      </c>
    </row>
    <row r="2837" spans="1:2" x14ac:dyDescent="0.25">
      <c r="A2837" t="s">
        <v>1876</v>
      </c>
      <c r="B2837">
        <v>2019</v>
      </c>
    </row>
    <row r="2838" spans="1:2" x14ac:dyDescent="0.25">
      <c r="A2838" t="s">
        <v>1877</v>
      </c>
      <c r="B2838">
        <v>2019</v>
      </c>
    </row>
    <row r="2839" spans="1:2" x14ac:dyDescent="0.25">
      <c r="A2839" t="s">
        <v>2427</v>
      </c>
      <c r="B2839">
        <v>2021</v>
      </c>
    </row>
    <row r="2840" spans="1:2" x14ac:dyDescent="0.25">
      <c r="A2840" s="3" t="s">
        <v>1878</v>
      </c>
      <c r="B2840">
        <v>2015</v>
      </c>
    </row>
    <row r="2841" spans="1:2" x14ac:dyDescent="0.25">
      <c r="A2841" t="s">
        <v>2315</v>
      </c>
      <c r="B2841">
        <v>2018</v>
      </c>
    </row>
    <row r="2842" spans="1:2" x14ac:dyDescent="0.25">
      <c r="A2842" t="s">
        <v>2927</v>
      </c>
      <c r="B2842">
        <v>2022</v>
      </c>
    </row>
    <row r="2843" spans="1:2" x14ac:dyDescent="0.25">
      <c r="A2843" t="s">
        <v>2759</v>
      </c>
      <c r="B2843">
        <v>2023</v>
      </c>
    </row>
    <row r="2844" spans="1:2" x14ac:dyDescent="0.25">
      <c r="A2844" t="s">
        <v>2820</v>
      </c>
      <c r="B2844">
        <v>2023</v>
      </c>
    </row>
    <row r="2845" spans="1:2" x14ac:dyDescent="0.25">
      <c r="A2845" t="s">
        <v>2846</v>
      </c>
      <c r="B2845">
        <v>2023</v>
      </c>
    </row>
    <row r="2846" spans="1:2" x14ac:dyDescent="0.25">
      <c r="A2846" t="s">
        <v>2026</v>
      </c>
      <c r="B2846">
        <v>2020</v>
      </c>
    </row>
    <row r="2847" spans="1:2" x14ac:dyDescent="0.25">
      <c r="A2847" s="3" t="s">
        <v>1879</v>
      </c>
      <c r="B2847">
        <v>2018</v>
      </c>
    </row>
    <row r="2848" spans="1:2" x14ac:dyDescent="0.25">
      <c r="A2848" s="3" t="s">
        <v>1880</v>
      </c>
      <c r="B2848">
        <v>2013</v>
      </c>
    </row>
    <row r="2849" spans="1:2" x14ac:dyDescent="0.25">
      <c r="A2849" t="s">
        <v>2539</v>
      </c>
      <c r="B2849">
        <v>2019</v>
      </c>
    </row>
    <row r="2850" spans="1:2" x14ac:dyDescent="0.25">
      <c r="A2850" t="s">
        <v>2697</v>
      </c>
      <c r="B2850">
        <v>2019</v>
      </c>
    </row>
    <row r="2851" spans="1:2" x14ac:dyDescent="0.25">
      <c r="A2851" t="s">
        <v>1881</v>
      </c>
      <c r="B2851">
        <v>2017</v>
      </c>
    </row>
    <row r="2852" spans="1:2" x14ac:dyDescent="0.25">
      <c r="A2852" s="3" t="s">
        <v>1882</v>
      </c>
      <c r="B2852">
        <v>2015</v>
      </c>
    </row>
    <row r="2853" spans="1:2" x14ac:dyDescent="0.25">
      <c r="A2853" t="s">
        <v>2920</v>
      </c>
      <c r="B2853">
        <v>2023</v>
      </c>
    </row>
    <row r="2854" spans="1:2" x14ac:dyDescent="0.25">
      <c r="A2854" s="3" t="s">
        <v>1883</v>
      </c>
      <c r="B2854">
        <v>2016</v>
      </c>
    </row>
    <row r="2855" spans="1:2" x14ac:dyDescent="0.25">
      <c r="A2855" t="s">
        <v>1884</v>
      </c>
      <c r="B2855">
        <v>2013</v>
      </c>
    </row>
  </sheetData>
  <autoFilter ref="A1:B2824" xr:uid="{00000000-0001-0000-0600-000000000000}"/>
  <sortState xmlns:xlrd2="http://schemas.microsoft.com/office/spreadsheetml/2017/richdata2" ref="A2:B2855">
    <sortCondition ref="A2:A285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2025-10-19T18:14:32Z</dcterms:modified>
</cp:coreProperties>
</file>